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fsv\組織フォルダ\水道部総務課フォルダ\課共有\総務\旧係フォルダ\一般\通知・照会・回答\Ｒ２ 事務連絡・外部通知\Ｒ２ 外部文書\03 東京都総務局市町村課（財政課経由）\0301 【１月28日正午〆】公営企業に係る経営比較分析表（令和元年度決算）の分析等について（依頼）\経営比較分析表（武蔵野市）\"/>
    </mc:Choice>
  </mc:AlternateContent>
  <xr:revisionPtr revIDLastSave="0" documentId="13_ncr:1_{83B4F5AC-BF32-487F-8EE5-07A30030CCE1}" xr6:coauthVersionLast="36" xr6:coauthVersionMax="36" xr10:uidLastSave="{00000000-0000-0000-0000-000000000000}"/>
  <workbookProtection workbookAlgorithmName="SHA-512" workbookHashValue="KeB6bW4QQ+jNG9eVEKqOxaH3Uhm7eTi0GQmqml92n91OrzQR/bUTLER9gRw+jdQNyjKn7jb0O8S7MFA+8aNZIQ==" workbookSaltValue="dinYEqZDW1gKxcTMOOJNv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P6" i="5"/>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H85" i="4"/>
  <c r="G85" i="4"/>
  <c r="E85" i="4"/>
  <c r="AL10" i="4"/>
  <c r="W10" i="4"/>
  <c r="P10" i="4"/>
  <c r="I10" i="4"/>
  <c r="BB8" i="4"/>
  <c r="AT8" i="4"/>
  <c r="AD8" i="4"/>
  <c r="W8" i="4"/>
  <c r="P8" i="4"/>
  <c r="I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<sst xmlns="http://schemas.openxmlformats.org/spreadsheetml/2006/main" count="228" uniqueCount="114">
  <si>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</si>
  <si>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</si>
  <si>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</si>
  <si>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</si>
  <si>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</si>
  <si>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</si>
  <si>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</si>
  <si>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</si>
  <si>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</si>
  <si>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</si>
  <si>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</si>
  <si>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</si>
  <si>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</si>
  <si>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</si>
  <si>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</si>
  <si>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</si>
  <si>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</si>
  <si>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</si>
  <si>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</si>
  <si>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</si>
  <si>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</si>
  <si>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</si>
  <si>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</si>
  <si>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</si>
  <si>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</si>
  <si>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</si>
  <si>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</si>
  <si>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</si>
  <si>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</si>
  <si>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</si>
  <si>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</si>
  <si>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</si>
  <si>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</si>
  <si>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</si>
  <si>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</si>
  <si>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</si>
  <si>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</si>
  <si>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</si>
  <si>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</si>
  <si>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</si>
  <si>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</si>
  <si>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</si>
  <si>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</si>
  <si>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</si>
  <si>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</si>
  <si>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</si>
  <si>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</si>
  <si>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</si>
  <si>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</si>
  <si>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</si>
  <si>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</si>
  <si>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</si>
  <si>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</si>
  <si>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</si>
  <si>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</si>
  <si>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</si>
  <si>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</si>
  <si>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</si>
  <si>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</si>
  <si>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</si>
  <si>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</si>
  <si>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</si>
  <si>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</si>
  <si>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</si>
  <si>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</si>
  <si>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</si>
  <si>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</si>
  <si>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</si>
  <si>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</si>
  <si>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</si>
  <si>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</si>
  <si>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</si>
  <si>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</si>
  <si>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</si>
  <si>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</si>
  <si>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</si>
  <si>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</si>
  <si>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</si>
  <si>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</si>
  <si>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</si>
  <si>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</si>
  <si>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</si>
  <si>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</si>
  <si>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</si>
  <si>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</si>
  <si>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</si>
  <si>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</si>
  <si>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</si>
  <si>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</si>
  <si>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</si>
  <si>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</si>
  <si>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</si>
  <si>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</si>
  <si>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</si>
  <si>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</si>
  <si>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</si>
  <si>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</si>
  <si>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</si>
  <si>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</si>
  <si>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</si>
  <si>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</si>
  <si>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</si>
  <si>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</si>
  <si>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</si>
  <si>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</si>
  <si>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</si>
  <si>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</si>
  <si>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</si>
  <si>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</si>
  <si>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</si>
  <si>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</si>
  <si>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令和元年度の給水収益は、節水機器の普及等により減少しましたが、５期連続で純利益を計上することができ、全体的には健全性を維持しています。
 一方で、水道施設は事業開始から60年以上が経過し、老朽化した施設は更新時期を迎えています。今後も主な収入源である給水収益の大幅な増加は見込めない中、適正な維持管理や耐震性の向上、更新を図っていく必要があります。今後も更なる計画的かつ効率的な事業運営を行い、経費縮減と収入確保に努めます。
 また、本市はこれまで市内の給水需要を自己水源では賄いきれない状況ながらも、市単独で事業を行ってきましたが、安全で安定的な水道供給の持続性を高めるため、都営水道への一元化を目指した取組みを推進していきます。</t>
    <phoneticPr fontId="4"/>
  </si>
  <si>
    <t>　令和元年度の①経常収支比率は､給水収益の減少及び固定費の増加により、指標数値が下降しましたが、100％以上を維持しており、健全な事業運営を行っています。類似団体と比較し低い水準にあるのは、経常経費に占める固定費の割合が高いためです。
 ③流動比率は、類似団体と比較すると低いものの、200％以上を維持しており、短期的な支払能力は確保しています。
 ④企業債残高対給水収益比率は、類似団体よりもかなり低く抑えられており、企業債が財政に与えている影響は少ないです。
 ⑤料金回収率及び⑥給水原価は、①経常収支比率と同様に固定費の割合が高いため、類似団体と比較すると料金回収率は低く、給水原価は高く推移しています。令和元年度は経常費用が増加したため、料金回収率は下降し、給水原価は上昇しました。
　⑦施設利用率や⑧有収率は、類似団体よりも高い水準で推移しており、効率的な運営ができています。</t>
    <phoneticPr fontId="4"/>
  </si>
  <si>
    <t xml:space="preserve"> ①有形固定資産減価償却率は、類似団体と同様に上昇傾向にあり、償却資産全体として減価償却のペースが更新ペースを超えています。
 ②管路経年化率は､類似団体が明らかな上昇傾向にある中、当企業においては微増傾向となっています。これは「配水補助管更新計画」に基づき、耐用年数を超えた管路の更新を一定のペースで進めているためです。
 ③管路更新率は、給水収益の減少等に伴う管路の更新工事の縮小により下降傾向で、著しく更新率が減少した年もありましたが、令和元年度は工事を追加等したため、更新率は上昇しました。
 今後も現状の収益の確保及び経費の削減を図りながら、引き続き耐用年数を経過した管路を優先的に更新していく必要があります。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</si>
</sst>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0.84</c:v>
                </c:pt>
                <c:pt idx="1">
                  <c:v>0.8</c:v>
                </c:pt>
                <c:pt idx="2">
                  <c:v>0.28000000000000003</c:v>
                </c:pt>
                <c:pt idx="3">
                  <c:v>0.45</c:v>
                </c:pt>
                <c:pt idx="4">
                  <c:v>0.5</c:v>
                </c:pt>
              </c:numCache>
            </c:numRef>
          </c:val>
          <c:extLst>
            <c:ext xmlns:c16="http://schemas.microsoft.com/office/drawing/2014/chart" uri="{C3380CC4-5D6E-409C-BE32-E72D297353CC}">
              <c16:uniqueId val="{00000000-CEDD-4FB6-B0D7-733A9ADECE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CEDD-4FB6-B0D7-733A9ADECE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c:v>
                </c:pt>
                <c:pt idx="1">
                  <c:v>70.150000000000006</c:v>
                </c:pt>
                <c:pt idx="2">
                  <c:v>70.06</c:v>
                </c:pt>
                <c:pt idx="3">
                  <c:v>69.41</c:v>
                </c:pt>
                <c:pt idx="4">
                  <c:v>68.47</c:v>
                </c:pt>
              </c:numCache>
            </c:numRef>
          </c:val>
          <c:extLst>
            <c:ext xmlns:c16="http://schemas.microsoft.com/office/drawing/2014/chart" uri="{C3380CC4-5D6E-409C-BE32-E72D297353CC}">
              <c16:uniqueId val="{00000000-630A-453D-A6C0-DCF7C1B1DB3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630A-453D-A6C0-DCF7C1B1DB3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95.32</c:v>
                </c:pt>
                <c:pt idx="1">
                  <c:v>95.88</c:v>
                </c:pt>
                <c:pt idx="2">
                  <c:v>96.23</c:v>
                </c:pt>
                <c:pt idx="3">
                  <c:v>96.27</c:v>
                </c:pt>
                <c:pt idx="4">
                  <c:v>96.98</c:v>
                </c:pt>
              </c:numCache>
            </c:numRef>
          </c:val>
          <c:extLst>
            <c:ext xmlns:c16="http://schemas.microsoft.com/office/drawing/2014/chart" uri="{C3380CC4-5D6E-409C-BE32-E72D297353CC}">
              <c16:uniqueId val="{00000000-CA4A-42A1-9B85-77E9D5E796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CA4A-42A1-9B85-77E9D5E796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109.98</c:v>
                </c:pt>
                <c:pt idx="1">
                  <c:v>108.06</c:v>
                </c:pt>
                <c:pt idx="2">
                  <c:v>107.56</c:v>
                </c:pt>
                <c:pt idx="3">
                  <c:v>105.33</c:v>
                </c:pt>
                <c:pt idx="4">
                  <c:v>103.15</c:v>
                </c:pt>
              </c:numCache>
            </c:numRef>
          </c:val>
          <c:extLst>
            <c:ext xmlns:c16="http://schemas.microsoft.com/office/drawing/2014/chart" uri="{C3380CC4-5D6E-409C-BE32-E72D297353CC}">
              <c16:uniqueId val="{00000000-0B9D-4D0E-B6E8-5E16813F7A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0B9D-4D0E-B6E8-5E16813F7A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42.22</c:v>
                </c:pt>
                <c:pt idx="1">
                  <c:v>43.81</c:v>
                </c:pt>
                <c:pt idx="2">
                  <c:v>45.63</c:v>
                </c:pt>
                <c:pt idx="3">
                  <c:v>47.14</c:v>
                </c:pt>
                <c:pt idx="4">
                  <c:v>48.67</c:v>
                </c:pt>
              </c:numCache>
            </c:numRef>
          </c:val>
          <c:extLst>
            <c:ext xmlns:c16="http://schemas.microsoft.com/office/drawing/2014/chart" uri="{C3380CC4-5D6E-409C-BE32-E72D297353CC}">
              <c16:uniqueId val="{00000000-A11C-4E9A-99A9-EF2A346F2D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A11C-4E9A-99A9-EF2A346F2D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13.88</c:v>
                </c:pt>
                <c:pt idx="1">
                  <c:v>14.16</c:v>
                </c:pt>
                <c:pt idx="2">
                  <c:v>15.15</c:v>
                </c:pt>
                <c:pt idx="3">
                  <c:v>15.49</c:v>
                </c:pt>
                <c:pt idx="4">
                  <c:v>15.92</c:v>
                </c:pt>
              </c:numCache>
            </c:numRef>
          </c:val>
          <c:extLst>
            <c:ext xmlns:c16="http://schemas.microsoft.com/office/drawing/2014/chart" uri="{C3380CC4-5D6E-409C-BE32-E72D297353CC}">
              <c16:uniqueId val="{00000000-64A1-4FE9-BEF3-1FDE31754C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64A1-4FE9-BEF3-1FDE31754C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6D-4A50-80A5-7B773D05F2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F26D-4A50-80A5-7B773D05F2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251.1</c:v>
                </c:pt>
                <c:pt idx="1">
                  <c:v>245.56</c:v>
                </c:pt>
                <c:pt idx="2">
                  <c:v>282.92</c:v>
                </c:pt>
                <c:pt idx="3">
                  <c:v>267.79000000000002</c:v>
                </c:pt>
                <c:pt idx="4">
                  <c:v>268.69</c:v>
                </c:pt>
              </c:numCache>
            </c:numRef>
          </c:val>
          <c:extLst>
            <c:ext xmlns:c16="http://schemas.microsoft.com/office/drawing/2014/chart" uri="{C3380CC4-5D6E-409C-BE32-E72D297353CC}">
              <c16:uniqueId val="{00000000-CEFA-48AD-9876-9DBA0E6824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CEFA-48AD-9876-9DBA0E6824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124.18</c:v>
                </c:pt>
                <c:pt idx="1">
                  <c:v>116.34</c:v>
                </c:pt>
                <c:pt idx="2">
                  <c:v>106.74</c:v>
                </c:pt>
                <c:pt idx="3">
                  <c:v>98.44</c:v>
                </c:pt>
                <c:pt idx="4">
                  <c:v>88.81</c:v>
                </c:pt>
              </c:numCache>
            </c:numRef>
          </c:val>
          <c:extLst>
            <c:ext xmlns:c16="http://schemas.microsoft.com/office/drawing/2014/chart" uri="{C3380CC4-5D6E-409C-BE32-E72D297353CC}">
              <c16:uniqueId val="{00000000-5BA5-42DB-AFF5-C31451E59C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5BA5-42DB-AFF5-C31451E59C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104.18</c:v>
                </c:pt>
                <c:pt idx="1">
                  <c:v>102.72</c:v>
                </c:pt>
                <c:pt idx="2">
                  <c:v>102.51</c:v>
                </c:pt>
                <c:pt idx="3">
                  <c:v>100.01</c:v>
                </c:pt>
                <c:pt idx="4">
                  <c:v>97.77</c:v>
                </c:pt>
              </c:numCache>
            </c:numRef>
          </c:val>
          <c:extLst>
            <c:ext xmlns:c16="http://schemas.microsoft.com/office/drawing/2014/chart" uri="{C3380CC4-5D6E-409C-BE32-E72D297353CC}">
              <c16:uniqueId val="{00000000-4AC8-4749-9F3C-8F7E69032AB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4AC8-4749-9F3C-8F7E69032AB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184.14</c:v>
                </c:pt>
                <c:pt idx="1">
                  <c:v>186.29</c:v>
                </c:pt>
                <c:pt idx="2">
                  <c:v>186.3</c:v>
                </c:pt>
                <c:pt idx="3">
                  <c:v>189.74</c:v>
                </c:pt>
                <c:pt idx="4">
                  <c:v>193.64</c:v>
                </c:pt>
              </c:numCache>
            </c:numRef>
          </c:val>
          <c:extLst>
            <c:ext xmlns:c16="http://schemas.microsoft.com/office/drawing/2014/chart" uri="{C3380CC4-5D6E-409C-BE32-E72D297353CC}">
              <c16:uniqueId val="{00000000-BE33-42CD-8E62-D03E040775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BE33-42CD-8E62-D03E040775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
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
データ!H6</f>
        <v>
東京都　武蔵野市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
1</v>
      </c>
      <c r="C7" s="49"/>
      <c r="D7" s="49"/>
      <c r="E7" s="49"/>
      <c r="F7" s="49"/>
      <c r="G7" s="49"/>
      <c r="H7" s="49"/>
      <c r="I7" s="48" t="s">
        <v>
2</v>
      </c>
      <c r="J7" s="49"/>
      <c r="K7" s="49"/>
      <c r="L7" s="49"/>
      <c r="M7" s="49"/>
      <c r="N7" s="49"/>
      <c r="O7" s="50"/>
      <c r="P7" s="51" t="s">
        <v>
3</v>
      </c>
      <c r="Q7" s="51"/>
      <c r="R7" s="51"/>
      <c r="S7" s="51"/>
      <c r="T7" s="51"/>
      <c r="U7" s="51"/>
      <c r="V7" s="51"/>
      <c r="W7" s="51" t="s">
        <v>
4</v>
      </c>
      <c r="X7" s="51"/>
      <c r="Y7" s="51"/>
      <c r="Z7" s="51"/>
      <c r="AA7" s="51"/>
      <c r="AB7" s="51"/>
      <c r="AC7" s="51"/>
      <c r="AD7" s="51" t="s">
        <v>
5</v>
      </c>
      <c r="AE7" s="51"/>
      <c r="AF7" s="51"/>
      <c r="AG7" s="51"/>
      <c r="AH7" s="51"/>
      <c r="AI7" s="51"/>
      <c r="AJ7" s="51"/>
      <c r="AK7" s="4"/>
      <c r="AL7" s="51" t="s">
        <v>
6</v>
      </c>
      <c r="AM7" s="51"/>
      <c r="AN7" s="51"/>
      <c r="AO7" s="51"/>
      <c r="AP7" s="51"/>
      <c r="AQ7" s="51"/>
      <c r="AR7" s="51"/>
      <c r="AS7" s="51"/>
      <c r="AT7" s="48" t="s">
        <v>
7</v>
      </c>
      <c r="AU7" s="49"/>
      <c r="AV7" s="49"/>
      <c r="AW7" s="49"/>
      <c r="AX7" s="49"/>
      <c r="AY7" s="49"/>
      <c r="AZ7" s="49"/>
      <c r="BA7" s="49"/>
      <c r="BB7" s="51" t="s">
        <v>
8</v>
      </c>
      <c r="BC7" s="51"/>
      <c r="BD7" s="51"/>
      <c r="BE7" s="51"/>
      <c r="BF7" s="51"/>
      <c r="BG7" s="51"/>
      <c r="BH7" s="51"/>
      <c r="BI7" s="51"/>
      <c r="BJ7" s="3"/>
      <c r="BK7" s="3"/>
      <c r="BL7" s="5" t="s">
        <v>
9</v>
      </c>
      <c r="BM7" s="6"/>
      <c r="BN7" s="6"/>
      <c r="BO7" s="6"/>
      <c r="BP7" s="6"/>
      <c r="BQ7" s="6"/>
      <c r="BR7" s="6"/>
      <c r="BS7" s="6"/>
      <c r="BT7" s="6"/>
      <c r="BU7" s="6"/>
      <c r="BV7" s="6"/>
      <c r="BW7" s="6"/>
      <c r="BX7" s="6"/>
      <c r="BY7" s="7"/>
    </row>
    <row r="8" spans="1:78" ht="18.75" customHeight="1" x14ac:dyDescent="0.15">
      <c r="A8" s="2"/>
      <c r="B8" s="57" t="str">
        <f>
データ!$I$6</f>
        <v>
法適用</v>
      </c>
      <c r="C8" s="58"/>
      <c r="D8" s="58"/>
      <c r="E8" s="58"/>
      <c r="F8" s="58"/>
      <c r="G8" s="58"/>
      <c r="H8" s="58"/>
      <c r="I8" s="57" t="str">
        <f>
データ!$J$6</f>
        <v>
水道事業</v>
      </c>
      <c r="J8" s="58"/>
      <c r="K8" s="58"/>
      <c r="L8" s="58"/>
      <c r="M8" s="58"/>
      <c r="N8" s="58"/>
      <c r="O8" s="59"/>
      <c r="P8" s="60" t="str">
        <f>
データ!$K$6</f>
        <v>
末端給水事業</v>
      </c>
      <c r="Q8" s="60"/>
      <c r="R8" s="60"/>
      <c r="S8" s="60"/>
      <c r="T8" s="60"/>
      <c r="U8" s="60"/>
      <c r="V8" s="60"/>
      <c r="W8" s="60" t="str">
        <f>
データ!$L$6</f>
        <v>
A3</v>
      </c>
      <c r="X8" s="60"/>
      <c r="Y8" s="60"/>
      <c r="Z8" s="60"/>
      <c r="AA8" s="60"/>
      <c r="AB8" s="60"/>
      <c r="AC8" s="60"/>
      <c r="AD8" s="60" t="str">
        <f>
データ!$M$6</f>
        <v>
非設置</v>
      </c>
      <c r="AE8" s="60"/>
      <c r="AF8" s="60"/>
      <c r="AG8" s="60"/>
      <c r="AH8" s="60"/>
      <c r="AI8" s="60"/>
      <c r="AJ8" s="60"/>
      <c r="AK8" s="4"/>
      <c r="AL8" s="61">
        <f>
データ!$R$6</f>
        <v>
146871</v>
      </c>
      <c r="AM8" s="61"/>
      <c r="AN8" s="61"/>
      <c r="AO8" s="61"/>
      <c r="AP8" s="61"/>
      <c r="AQ8" s="61"/>
      <c r="AR8" s="61"/>
      <c r="AS8" s="61"/>
      <c r="AT8" s="52">
        <f>
データ!$S$6</f>
        <v>
10.98</v>
      </c>
      <c r="AU8" s="53"/>
      <c r="AV8" s="53"/>
      <c r="AW8" s="53"/>
      <c r="AX8" s="53"/>
      <c r="AY8" s="53"/>
      <c r="AZ8" s="53"/>
      <c r="BA8" s="53"/>
      <c r="BB8" s="54">
        <f>
データ!$T$6</f>
        <v>
13376.23</v>
      </c>
      <c r="BC8" s="54"/>
      <c r="BD8" s="54"/>
      <c r="BE8" s="54"/>
      <c r="BF8" s="54"/>
      <c r="BG8" s="54"/>
      <c r="BH8" s="54"/>
      <c r="BI8" s="54"/>
      <c r="BJ8" s="3"/>
      <c r="BK8" s="3"/>
      <c r="BL8" s="55" t="s">
        <v>
10</v>
      </c>
      <c r="BM8" s="56"/>
      <c r="BN8" s="8" t="s">
        <v>
11</v>
      </c>
      <c r="BO8" s="9"/>
      <c r="BP8" s="9"/>
      <c r="BQ8" s="9"/>
      <c r="BR8" s="9"/>
      <c r="BS8" s="9"/>
      <c r="BT8" s="9"/>
      <c r="BU8" s="9"/>
      <c r="BV8" s="9"/>
      <c r="BW8" s="9"/>
      <c r="BX8" s="9"/>
      <c r="BY8" s="10"/>
    </row>
    <row r="9" spans="1:78" ht="18.75" customHeight="1" x14ac:dyDescent="0.15">
      <c r="A9" s="2"/>
      <c r="B9" s="48" t="s">
        <v>
12</v>
      </c>
      <c r="C9" s="49"/>
      <c r="D9" s="49"/>
      <c r="E9" s="49"/>
      <c r="F9" s="49"/>
      <c r="G9" s="49"/>
      <c r="H9" s="49"/>
      <c r="I9" s="48" t="s">
        <v>
13</v>
      </c>
      <c r="J9" s="49"/>
      <c r="K9" s="49"/>
      <c r="L9" s="49"/>
      <c r="M9" s="49"/>
      <c r="N9" s="49"/>
      <c r="O9" s="50"/>
      <c r="P9" s="51" t="s">
        <v>
14</v>
      </c>
      <c r="Q9" s="51"/>
      <c r="R9" s="51"/>
      <c r="S9" s="51"/>
      <c r="T9" s="51"/>
      <c r="U9" s="51"/>
      <c r="V9" s="51"/>
      <c r="W9" s="51" t="s">
        <v>
15</v>
      </c>
      <c r="X9" s="51"/>
      <c r="Y9" s="51"/>
      <c r="Z9" s="51"/>
      <c r="AA9" s="51"/>
      <c r="AB9" s="51"/>
      <c r="AC9" s="51"/>
      <c r="AD9" s="2"/>
      <c r="AE9" s="2"/>
      <c r="AF9" s="2"/>
      <c r="AG9" s="2"/>
      <c r="AH9" s="4"/>
      <c r="AI9" s="4"/>
      <c r="AJ9" s="4"/>
      <c r="AK9" s="4"/>
      <c r="AL9" s="51" t="s">
        <v>
16</v>
      </c>
      <c r="AM9" s="51"/>
      <c r="AN9" s="51"/>
      <c r="AO9" s="51"/>
      <c r="AP9" s="51"/>
      <c r="AQ9" s="51"/>
      <c r="AR9" s="51"/>
      <c r="AS9" s="51"/>
      <c r="AT9" s="48" t="s">
        <v>
17</v>
      </c>
      <c r="AU9" s="49"/>
      <c r="AV9" s="49"/>
      <c r="AW9" s="49"/>
      <c r="AX9" s="49"/>
      <c r="AY9" s="49"/>
      <c r="AZ9" s="49"/>
      <c r="BA9" s="49"/>
      <c r="BB9" s="51" t="s">
        <v>
18</v>
      </c>
      <c r="BC9" s="51"/>
      <c r="BD9" s="51"/>
      <c r="BE9" s="51"/>
      <c r="BF9" s="51"/>
      <c r="BG9" s="51"/>
      <c r="BH9" s="51"/>
      <c r="BI9" s="51"/>
      <c r="BJ9" s="3"/>
      <c r="BK9" s="3"/>
      <c r="BL9" s="62" t="s">
        <v>
19</v>
      </c>
      <c r="BM9" s="63"/>
      <c r="BN9" s="11" t="s">
        <v>
20</v>
      </c>
      <c r="BO9" s="12"/>
      <c r="BP9" s="12"/>
      <c r="BQ9" s="12"/>
      <c r="BR9" s="12"/>
      <c r="BS9" s="12"/>
      <c r="BT9" s="12"/>
      <c r="BU9" s="12"/>
      <c r="BV9" s="12"/>
      <c r="BW9" s="12"/>
      <c r="BX9" s="12"/>
      <c r="BY9" s="13"/>
    </row>
    <row r="10" spans="1:78" ht="18.75" customHeight="1" x14ac:dyDescent="0.15">
      <c r="A10" s="2"/>
      <c r="B10" s="52" t="str">
        <f>
データ!$N$6</f>
        <v>
-</v>
      </c>
      <c r="C10" s="53"/>
      <c r="D10" s="53"/>
      <c r="E10" s="53"/>
      <c r="F10" s="53"/>
      <c r="G10" s="53"/>
      <c r="H10" s="53"/>
      <c r="I10" s="52">
        <f>
データ!$O$6</f>
        <v>
78.69</v>
      </c>
      <c r="J10" s="53"/>
      <c r="K10" s="53"/>
      <c r="L10" s="53"/>
      <c r="M10" s="53"/>
      <c r="N10" s="53"/>
      <c r="O10" s="64"/>
      <c r="P10" s="54">
        <f>
データ!$P$6</f>
        <v>
100</v>
      </c>
      <c r="Q10" s="54"/>
      <c r="R10" s="54"/>
      <c r="S10" s="54"/>
      <c r="T10" s="54"/>
      <c r="U10" s="54"/>
      <c r="V10" s="54"/>
      <c r="W10" s="61">
        <f>
データ!$Q$6</f>
        <v>
2422</v>
      </c>
      <c r="X10" s="61"/>
      <c r="Y10" s="61"/>
      <c r="Z10" s="61"/>
      <c r="AA10" s="61"/>
      <c r="AB10" s="61"/>
      <c r="AC10" s="61"/>
      <c r="AD10" s="2"/>
      <c r="AE10" s="2"/>
      <c r="AF10" s="2"/>
      <c r="AG10" s="2"/>
      <c r="AH10" s="4"/>
      <c r="AI10" s="4"/>
      <c r="AJ10" s="4"/>
      <c r="AK10" s="4"/>
      <c r="AL10" s="61">
        <f>
データ!$U$6</f>
        <v>
147519</v>
      </c>
      <c r="AM10" s="61"/>
      <c r="AN10" s="61"/>
      <c r="AO10" s="61"/>
      <c r="AP10" s="61"/>
      <c r="AQ10" s="61"/>
      <c r="AR10" s="61"/>
      <c r="AS10" s="61"/>
      <c r="AT10" s="52">
        <f>
データ!$V$6</f>
        <v>
10.98</v>
      </c>
      <c r="AU10" s="53"/>
      <c r="AV10" s="53"/>
      <c r="AW10" s="53"/>
      <c r="AX10" s="53"/>
      <c r="AY10" s="53"/>
      <c r="AZ10" s="53"/>
      <c r="BA10" s="53"/>
      <c r="BB10" s="54">
        <f>
データ!$W$6</f>
        <v>
13435.25</v>
      </c>
      <c r="BC10" s="54"/>
      <c r="BD10" s="54"/>
      <c r="BE10" s="54"/>
      <c r="BF10" s="54"/>
      <c r="BG10" s="54"/>
      <c r="BH10" s="54"/>
      <c r="BI10" s="54"/>
      <c r="BJ10" s="2"/>
      <c r="BK10" s="2"/>
      <c r="BL10" s="65" t="s">
        <v>
21</v>
      </c>
      <c r="BM10" s="66"/>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
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
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
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
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
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
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
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
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
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【112.01】</v>
      </c>
      <c r="F85" s="27" t="str">
        <f>
データ!AS6</f>
        <v>
【1.08】</v>
      </c>
      <c r="G85" s="27" t="str">
        <f>
データ!BD6</f>
        <v>
【264.97】</v>
      </c>
      <c r="H85" s="27" t="str">
        <f>
データ!BO6</f>
        <v>
【266.61】</v>
      </c>
      <c r="I85" s="27" t="str">
        <f>
データ!BZ6</f>
        <v>
【103.24】</v>
      </c>
      <c r="J85" s="27" t="str">
        <f>
データ!CK6</f>
        <v>
【168.38】</v>
      </c>
      <c r="K85" s="27" t="str">
        <f>
データ!CV6</f>
        <v>
【60.00】</v>
      </c>
      <c r="L85" s="27" t="str">
        <f>
データ!DG6</f>
        <v>
【89.80】</v>
      </c>
      <c r="M85" s="27" t="str">
        <f>
データ!DR6</f>
        <v>
【49.59】</v>
      </c>
      <c r="N85" s="27" t="str">
        <f>
データ!EC6</f>
        <v>
【19.44】</v>
      </c>
      <c r="O85" s="27" t="str">
        <f>
データ!EN6</f>
        <v>
【0.68】</v>
      </c>
    </row>
  </sheetData>
  <sheetProtection algorithmName="SHA-512" hashValue="RGDQVBIS0WY5HHYKKg6lwB6LzYjavPxBQjBKQBxcw+Z5XbyegNU+Q40kG2vzO8ITDy5ykYpaAsjYphiBOuyxIQ==" saltValue="5bEs6Uhu7gdXWr9UpTUg3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
53</v>
      </c>
      <c r="B4" s="31"/>
      <c r="C4" s="31"/>
      <c r="D4" s="31"/>
      <c r="E4" s="31"/>
      <c r="F4" s="31"/>
      <c r="G4" s="31"/>
      <c r="H4" s="91"/>
      <c r="I4" s="92"/>
      <c r="J4" s="92"/>
      <c r="K4" s="92"/>
      <c r="L4" s="92"/>
      <c r="M4" s="92"/>
      <c r="N4" s="92"/>
      <c r="O4" s="92"/>
      <c r="P4" s="92"/>
      <c r="Q4" s="92"/>
      <c r="R4" s="92"/>
      <c r="S4" s="92"/>
      <c r="T4" s="92"/>
      <c r="U4" s="92"/>
      <c r="V4" s="92"/>
      <c r="W4" s="93"/>
      <c r="X4" s="87" t="s">
        <v>
54</v>
      </c>
      <c r="Y4" s="87"/>
      <c r="Z4" s="87"/>
      <c r="AA4" s="87"/>
      <c r="AB4" s="87"/>
      <c r="AC4" s="87"/>
      <c r="AD4" s="87"/>
      <c r="AE4" s="87"/>
      <c r="AF4" s="87"/>
      <c r="AG4" s="87"/>
      <c r="AH4" s="87"/>
      <c r="AI4" s="87" t="s">
        <v>
55</v>
      </c>
      <c r="AJ4" s="87"/>
      <c r="AK4" s="87"/>
      <c r="AL4" s="87"/>
      <c r="AM4" s="87"/>
      <c r="AN4" s="87"/>
      <c r="AO4" s="87"/>
      <c r="AP4" s="87"/>
      <c r="AQ4" s="87"/>
      <c r="AR4" s="87"/>
      <c r="AS4" s="87"/>
      <c r="AT4" s="87" t="s">
        <v>
56</v>
      </c>
      <c r="AU4" s="87"/>
      <c r="AV4" s="87"/>
      <c r="AW4" s="87"/>
      <c r="AX4" s="87"/>
      <c r="AY4" s="87"/>
      <c r="AZ4" s="87"/>
      <c r="BA4" s="87"/>
      <c r="BB4" s="87"/>
      <c r="BC4" s="87"/>
      <c r="BD4" s="87"/>
      <c r="BE4" s="87" t="s">
        <v>
57</v>
      </c>
      <c r="BF4" s="87"/>
      <c r="BG4" s="87"/>
      <c r="BH4" s="87"/>
      <c r="BI4" s="87"/>
      <c r="BJ4" s="87"/>
      <c r="BK4" s="87"/>
      <c r="BL4" s="87"/>
      <c r="BM4" s="87"/>
      <c r="BN4" s="87"/>
      <c r="BO4" s="87"/>
      <c r="BP4" s="87" t="s">
        <v>
58</v>
      </c>
      <c r="BQ4" s="87"/>
      <c r="BR4" s="87"/>
      <c r="BS4" s="87"/>
      <c r="BT4" s="87"/>
      <c r="BU4" s="87"/>
      <c r="BV4" s="87"/>
      <c r="BW4" s="87"/>
      <c r="BX4" s="87"/>
      <c r="BY4" s="87"/>
      <c r="BZ4" s="87"/>
      <c r="CA4" s="87" t="s">
        <v>
59</v>
      </c>
      <c r="CB4" s="87"/>
      <c r="CC4" s="87"/>
      <c r="CD4" s="87"/>
      <c r="CE4" s="87"/>
      <c r="CF4" s="87"/>
      <c r="CG4" s="87"/>
      <c r="CH4" s="87"/>
      <c r="CI4" s="87"/>
      <c r="CJ4" s="87"/>
      <c r="CK4" s="87"/>
      <c r="CL4" s="87" t="s">
        <v>
60</v>
      </c>
      <c r="CM4" s="87"/>
      <c r="CN4" s="87"/>
      <c r="CO4" s="87"/>
      <c r="CP4" s="87"/>
      <c r="CQ4" s="87"/>
      <c r="CR4" s="87"/>
      <c r="CS4" s="87"/>
      <c r="CT4" s="87"/>
      <c r="CU4" s="87"/>
      <c r="CV4" s="87"/>
      <c r="CW4" s="87" t="s">
        <v>
61</v>
      </c>
      <c r="CX4" s="87"/>
      <c r="CY4" s="87"/>
      <c r="CZ4" s="87"/>
      <c r="DA4" s="87"/>
      <c r="DB4" s="87"/>
      <c r="DC4" s="87"/>
      <c r="DD4" s="87"/>
      <c r="DE4" s="87"/>
      <c r="DF4" s="87"/>
      <c r="DG4" s="87"/>
      <c r="DH4" s="87" t="s">
        <v>
62</v>
      </c>
      <c r="DI4" s="87"/>
      <c r="DJ4" s="87"/>
      <c r="DK4" s="87"/>
      <c r="DL4" s="87"/>
      <c r="DM4" s="87"/>
      <c r="DN4" s="87"/>
      <c r="DO4" s="87"/>
      <c r="DP4" s="87"/>
      <c r="DQ4" s="87"/>
      <c r="DR4" s="87"/>
      <c r="DS4" s="87" t="s">
        <v>
63</v>
      </c>
      <c r="DT4" s="87"/>
      <c r="DU4" s="87"/>
      <c r="DV4" s="87"/>
      <c r="DW4" s="87"/>
      <c r="DX4" s="87"/>
      <c r="DY4" s="87"/>
      <c r="DZ4" s="87"/>
      <c r="EA4" s="87"/>
      <c r="EB4" s="87"/>
      <c r="EC4" s="87"/>
      <c r="ED4" s="87" t="s">
        <v>
64</v>
      </c>
      <c r="EE4" s="87"/>
      <c r="EF4" s="87"/>
      <c r="EG4" s="87"/>
      <c r="EH4" s="87"/>
      <c r="EI4" s="87"/>
      <c r="EJ4" s="87"/>
      <c r="EK4" s="87"/>
      <c r="EL4" s="87"/>
      <c r="EM4" s="87"/>
      <c r="EN4" s="87"/>
    </row>
    <row r="5" spans="1:144" x14ac:dyDescent="0.15">
      <c r="A5" s="29" t="s">
        <v>
65</v>
      </c>
      <c r="B5" s="32"/>
      <c r="C5" s="32"/>
      <c r="D5" s="32"/>
      <c r="E5" s="32"/>
      <c r="F5" s="32"/>
      <c r="G5" s="32"/>
      <c r="H5" s="33" t="s">
        <v>
66</v>
      </c>
      <c r="I5" s="33" t="s">
        <v>
67</v>
      </c>
      <c r="J5" s="33" t="s">
        <v>
68</v>
      </c>
      <c r="K5" s="33" t="s">
        <v>
69</v>
      </c>
      <c r="L5" s="33" t="s">
        <v>
70</v>
      </c>
      <c r="M5" s="33" t="s">
        <v>
5</v>
      </c>
      <c r="N5" s="33" t="s">
        <v>
71</v>
      </c>
      <c r="O5" s="33" t="s">
        <v>
72</v>
      </c>
      <c r="P5" s="33" t="s">
        <v>
73</v>
      </c>
      <c r="Q5" s="33" t="s">
        <v>
74</v>
      </c>
      <c r="R5" s="33" t="s">
        <v>
75</v>
      </c>
      <c r="S5" s="33" t="s">
        <v>
76</v>
      </c>
      <c r="T5" s="33" t="s">
        <v>
77</v>
      </c>
      <c r="U5" s="33" t="s">
        <v>
78</v>
      </c>
      <c r="V5" s="33" t="s">
        <v>
79</v>
      </c>
      <c r="W5" s="33" t="s">
        <v>
80</v>
      </c>
      <c r="X5" s="33" t="s">
        <v>
81</v>
      </c>
      <c r="Y5" s="33" t="s">
        <v>
82</v>
      </c>
      <c r="Z5" s="33" t="s">
        <v>
83</v>
      </c>
      <c r="AA5" s="33" t="s">
        <v>
84</v>
      </c>
      <c r="AB5" s="33" t="s">
        <v>
85</v>
      </c>
      <c r="AC5" s="33" t="s">
        <v>
86</v>
      </c>
      <c r="AD5" s="33" t="s">
        <v>
87</v>
      </c>
      <c r="AE5" s="33" t="s">
        <v>
88</v>
      </c>
      <c r="AF5" s="33" t="s">
        <v>
89</v>
      </c>
      <c r="AG5" s="33" t="s">
        <v>
90</v>
      </c>
      <c r="AH5" s="33" t="s">
        <v>
29</v>
      </c>
      <c r="AI5" s="33" t="s">
        <v>
81</v>
      </c>
      <c r="AJ5" s="33" t="s">
        <v>
82</v>
      </c>
      <c r="AK5" s="33" t="s">
        <v>
83</v>
      </c>
      <c r="AL5" s="33" t="s">
        <v>
84</v>
      </c>
      <c r="AM5" s="33" t="s">
        <v>
85</v>
      </c>
      <c r="AN5" s="33" t="s">
        <v>
86</v>
      </c>
      <c r="AO5" s="33" t="s">
        <v>
87</v>
      </c>
      <c r="AP5" s="33" t="s">
        <v>
88</v>
      </c>
      <c r="AQ5" s="33" t="s">
        <v>
89</v>
      </c>
      <c r="AR5" s="33" t="s">
        <v>
90</v>
      </c>
      <c r="AS5" s="33" t="s">
        <v>
91</v>
      </c>
      <c r="AT5" s="33" t="s">
        <v>
81</v>
      </c>
      <c r="AU5" s="33" t="s">
        <v>
82</v>
      </c>
      <c r="AV5" s="33" t="s">
        <v>
83</v>
      </c>
      <c r="AW5" s="33" t="s">
        <v>
84</v>
      </c>
      <c r="AX5" s="33" t="s">
        <v>
85</v>
      </c>
      <c r="AY5" s="33" t="s">
        <v>
86</v>
      </c>
      <c r="AZ5" s="33" t="s">
        <v>
87</v>
      </c>
      <c r="BA5" s="33" t="s">
        <v>
88</v>
      </c>
      <c r="BB5" s="33" t="s">
        <v>
89</v>
      </c>
      <c r="BC5" s="33" t="s">
        <v>
90</v>
      </c>
      <c r="BD5" s="33" t="s">
        <v>
91</v>
      </c>
      <c r="BE5" s="33" t="s">
        <v>
81</v>
      </c>
      <c r="BF5" s="33" t="s">
        <v>
82</v>
      </c>
      <c r="BG5" s="33" t="s">
        <v>
83</v>
      </c>
      <c r="BH5" s="33" t="s">
        <v>
84</v>
      </c>
      <c r="BI5" s="33" t="s">
        <v>
85</v>
      </c>
      <c r="BJ5" s="33" t="s">
        <v>
86</v>
      </c>
      <c r="BK5" s="33" t="s">
        <v>
87</v>
      </c>
      <c r="BL5" s="33" t="s">
        <v>
88</v>
      </c>
      <c r="BM5" s="33" t="s">
        <v>
89</v>
      </c>
      <c r="BN5" s="33" t="s">
        <v>
90</v>
      </c>
      <c r="BO5" s="33" t="s">
        <v>
91</v>
      </c>
      <c r="BP5" s="33" t="s">
        <v>
81</v>
      </c>
      <c r="BQ5" s="33" t="s">
        <v>
82</v>
      </c>
      <c r="BR5" s="33" t="s">
        <v>
83</v>
      </c>
      <c r="BS5" s="33" t="s">
        <v>
84</v>
      </c>
      <c r="BT5" s="33" t="s">
        <v>
85</v>
      </c>
      <c r="BU5" s="33" t="s">
        <v>
86</v>
      </c>
      <c r="BV5" s="33" t="s">
        <v>
87</v>
      </c>
      <c r="BW5" s="33" t="s">
        <v>
88</v>
      </c>
      <c r="BX5" s="33" t="s">
        <v>
89</v>
      </c>
      <c r="BY5" s="33" t="s">
        <v>
90</v>
      </c>
      <c r="BZ5" s="33" t="s">
        <v>
91</v>
      </c>
      <c r="CA5" s="33" t="s">
        <v>
81</v>
      </c>
      <c r="CB5" s="33" t="s">
        <v>
82</v>
      </c>
      <c r="CC5" s="33" t="s">
        <v>
83</v>
      </c>
      <c r="CD5" s="33" t="s">
        <v>
84</v>
      </c>
      <c r="CE5" s="33" t="s">
        <v>
85</v>
      </c>
      <c r="CF5" s="33" t="s">
        <v>
86</v>
      </c>
      <c r="CG5" s="33" t="s">
        <v>
87</v>
      </c>
      <c r="CH5" s="33" t="s">
        <v>
88</v>
      </c>
      <c r="CI5" s="33" t="s">
        <v>
89</v>
      </c>
      <c r="CJ5" s="33" t="s">
        <v>
90</v>
      </c>
      <c r="CK5" s="33" t="s">
        <v>
91</v>
      </c>
      <c r="CL5" s="33" t="s">
        <v>
81</v>
      </c>
      <c r="CM5" s="33" t="s">
        <v>
82</v>
      </c>
      <c r="CN5" s="33" t="s">
        <v>
83</v>
      </c>
      <c r="CO5" s="33" t="s">
        <v>
84</v>
      </c>
      <c r="CP5" s="33" t="s">
        <v>
85</v>
      </c>
      <c r="CQ5" s="33" t="s">
        <v>
86</v>
      </c>
      <c r="CR5" s="33" t="s">
        <v>
87</v>
      </c>
      <c r="CS5" s="33" t="s">
        <v>
88</v>
      </c>
      <c r="CT5" s="33" t="s">
        <v>
89</v>
      </c>
      <c r="CU5" s="33" t="s">
        <v>
90</v>
      </c>
      <c r="CV5" s="33" t="s">
        <v>
91</v>
      </c>
      <c r="CW5" s="33" t="s">
        <v>
81</v>
      </c>
      <c r="CX5" s="33" t="s">
        <v>
82</v>
      </c>
      <c r="CY5" s="33" t="s">
        <v>
83</v>
      </c>
      <c r="CZ5" s="33" t="s">
        <v>
84</v>
      </c>
      <c r="DA5" s="33" t="s">
        <v>
85</v>
      </c>
      <c r="DB5" s="33" t="s">
        <v>
86</v>
      </c>
      <c r="DC5" s="33" t="s">
        <v>
87</v>
      </c>
      <c r="DD5" s="33" t="s">
        <v>
88</v>
      </c>
      <c r="DE5" s="33" t="s">
        <v>
89</v>
      </c>
      <c r="DF5" s="33" t="s">
        <v>
90</v>
      </c>
      <c r="DG5" s="33" t="s">
        <v>
91</v>
      </c>
      <c r="DH5" s="33" t="s">
        <v>
81</v>
      </c>
      <c r="DI5" s="33" t="s">
        <v>
82</v>
      </c>
      <c r="DJ5" s="33" t="s">
        <v>
83</v>
      </c>
      <c r="DK5" s="33" t="s">
        <v>
84</v>
      </c>
      <c r="DL5" s="33" t="s">
        <v>
85</v>
      </c>
      <c r="DM5" s="33" t="s">
        <v>
86</v>
      </c>
      <c r="DN5" s="33" t="s">
        <v>
87</v>
      </c>
      <c r="DO5" s="33" t="s">
        <v>
88</v>
      </c>
      <c r="DP5" s="33" t="s">
        <v>
89</v>
      </c>
      <c r="DQ5" s="33" t="s">
        <v>
90</v>
      </c>
      <c r="DR5" s="33" t="s">
        <v>
91</v>
      </c>
      <c r="DS5" s="33" t="s">
        <v>
81</v>
      </c>
      <c r="DT5" s="33" t="s">
        <v>
82</v>
      </c>
      <c r="DU5" s="33" t="s">
        <v>
83</v>
      </c>
      <c r="DV5" s="33" t="s">
        <v>
84</v>
      </c>
      <c r="DW5" s="33" t="s">
        <v>
85</v>
      </c>
      <c r="DX5" s="33" t="s">
        <v>
86</v>
      </c>
      <c r="DY5" s="33" t="s">
        <v>
87</v>
      </c>
      <c r="DZ5" s="33" t="s">
        <v>
88</v>
      </c>
      <c r="EA5" s="33" t="s">
        <v>
89</v>
      </c>
      <c r="EB5" s="33" t="s">
        <v>
90</v>
      </c>
      <c r="EC5" s="33" t="s">
        <v>
91</v>
      </c>
      <c r="ED5" s="33" t="s">
        <v>
81</v>
      </c>
      <c r="EE5" s="33" t="s">
        <v>
82</v>
      </c>
      <c r="EF5" s="33" t="s">
        <v>
83</v>
      </c>
      <c r="EG5" s="33" t="s">
        <v>
84</v>
      </c>
      <c r="EH5" s="33" t="s">
        <v>
85</v>
      </c>
      <c r="EI5" s="33" t="s">
        <v>
86</v>
      </c>
      <c r="EJ5" s="33" t="s">
        <v>
87</v>
      </c>
      <c r="EK5" s="33" t="s">
        <v>
88</v>
      </c>
      <c r="EL5" s="33" t="s">
        <v>
89</v>
      </c>
      <c r="EM5" s="33" t="s">
        <v>
90</v>
      </c>
      <c r="EN5" s="33" t="s">
        <v>
91</v>
      </c>
    </row>
    <row r="6" spans="1:144" s="37" customFormat="1" x14ac:dyDescent="0.15">
      <c r="A6" s="29" t="s">
        <v>
92</v>
      </c>
      <c r="B6" s="34">
        <f>
B7</f>
        <v>
2019</v>
      </c>
      <c r="C6" s="34">
        <f t="shared" ref="C6:W6" si="3">
C7</f>
        <v>
132039</v>
      </c>
      <c r="D6" s="34">
        <f t="shared" si="3"/>
        <v>
46</v>
      </c>
      <c r="E6" s="34">
        <f t="shared" si="3"/>
        <v>
1</v>
      </c>
      <c r="F6" s="34">
        <f t="shared" si="3"/>
        <v>
0</v>
      </c>
      <c r="G6" s="34">
        <f t="shared" si="3"/>
        <v>
1</v>
      </c>
      <c r="H6" s="34" t="str">
        <f t="shared" si="3"/>
        <v>
東京都　武蔵野市</v>
      </c>
      <c r="I6" s="34" t="str">
        <f t="shared" si="3"/>
        <v>
法適用</v>
      </c>
      <c r="J6" s="34" t="str">
        <f t="shared" si="3"/>
        <v>
水道事業</v>
      </c>
      <c r="K6" s="34" t="str">
        <f t="shared" si="3"/>
        <v>
末端給水事業</v>
      </c>
      <c r="L6" s="34" t="str">
        <f t="shared" si="3"/>
        <v>
A3</v>
      </c>
      <c r="M6" s="34" t="str">
        <f t="shared" si="3"/>
        <v>
非設置</v>
      </c>
      <c r="N6" s="35" t="str">
        <f t="shared" si="3"/>
        <v>
-</v>
      </c>
      <c r="O6" s="35">
        <f t="shared" si="3"/>
        <v>
78.69</v>
      </c>
      <c r="P6" s="35">
        <f t="shared" si="3"/>
        <v>
100</v>
      </c>
      <c r="Q6" s="35">
        <f t="shared" si="3"/>
        <v>
2422</v>
      </c>
      <c r="R6" s="35">
        <f t="shared" si="3"/>
        <v>
146871</v>
      </c>
      <c r="S6" s="35">
        <f t="shared" si="3"/>
        <v>
10.98</v>
      </c>
      <c r="T6" s="35">
        <f t="shared" si="3"/>
        <v>
13376.23</v>
      </c>
      <c r="U6" s="35">
        <f t="shared" si="3"/>
        <v>
147519</v>
      </c>
      <c r="V6" s="35">
        <f t="shared" si="3"/>
        <v>
10.98</v>
      </c>
      <c r="W6" s="35">
        <f t="shared" si="3"/>
        <v>
13435.25</v>
      </c>
      <c r="X6" s="36">
        <f>
IF(X7="",NA(),X7)</f>
        <v>
109.98</v>
      </c>
      <c r="Y6" s="36">
        <f t="shared" ref="Y6:AG6" si="4">
IF(Y7="",NA(),Y7)</f>
        <v>
108.06</v>
      </c>
      <c r="Z6" s="36">
        <f t="shared" si="4"/>
        <v>
107.56</v>
      </c>
      <c r="AA6" s="36">
        <f t="shared" si="4"/>
        <v>
105.33</v>
      </c>
      <c r="AB6" s="36">
        <f t="shared" si="4"/>
        <v>
103.15</v>
      </c>
      <c r="AC6" s="36">
        <f t="shared" si="4"/>
        <v>
114</v>
      </c>
      <c r="AD6" s="36">
        <f t="shared" si="4"/>
        <v>
114</v>
      </c>
      <c r="AE6" s="36">
        <f t="shared" si="4"/>
        <v>
113.68</v>
      </c>
      <c r="AF6" s="36">
        <f t="shared" si="4"/>
        <v>
113.82</v>
      </c>
      <c r="AG6" s="36">
        <f t="shared" si="4"/>
        <v>
112.82</v>
      </c>
      <c r="AH6" s="35" t="str">
        <f>
IF(AH7="","",IF(AH7="-","【-】","【"&amp;SUBSTITUTE(TEXT(AH7,"#,##0.00"),"-","△")&amp;"】"))</f>
        <v>
【112.01】</v>
      </c>
      <c r="AI6" s="35">
        <f>
IF(AI7="",NA(),AI7)</f>
        <v>
0</v>
      </c>
      <c r="AJ6" s="35">
        <f t="shared" ref="AJ6:AR6" si="5">
IF(AJ7="",NA(),AJ7)</f>
        <v>
0</v>
      </c>
      <c r="AK6" s="35">
        <f t="shared" si="5"/>
        <v>
0</v>
      </c>
      <c r="AL6" s="35">
        <f t="shared" si="5"/>
        <v>
0</v>
      </c>
      <c r="AM6" s="35">
        <f t="shared" si="5"/>
        <v>
0</v>
      </c>
      <c r="AN6" s="36">
        <f t="shared" si="5"/>
        <v>
0.03</v>
      </c>
      <c r="AO6" s="36">
        <f t="shared" si="5"/>
        <v>
0.23</v>
      </c>
      <c r="AP6" s="36">
        <f t="shared" si="5"/>
        <v>
0.03</v>
      </c>
      <c r="AQ6" s="35">
        <f t="shared" si="5"/>
        <v>
0</v>
      </c>
      <c r="AR6" s="35">
        <f t="shared" si="5"/>
        <v>
0</v>
      </c>
      <c r="AS6" s="35" t="str">
        <f>
IF(AS7="","",IF(AS7="-","【-】","【"&amp;SUBSTITUTE(TEXT(AS7,"#,##0.00"),"-","△")&amp;"】"))</f>
        <v>
【1.08】</v>
      </c>
      <c r="AT6" s="36">
        <f>
IF(AT7="",NA(),AT7)</f>
        <v>
251.1</v>
      </c>
      <c r="AU6" s="36">
        <f t="shared" ref="AU6:BC6" si="6">
IF(AU7="",NA(),AU7)</f>
        <v>
245.56</v>
      </c>
      <c r="AV6" s="36">
        <f t="shared" si="6"/>
        <v>
282.92</v>
      </c>
      <c r="AW6" s="36">
        <f t="shared" si="6"/>
        <v>
267.79000000000002</v>
      </c>
      <c r="AX6" s="36">
        <f t="shared" si="6"/>
        <v>
268.69</v>
      </c>
      <c r="AY6" s="36">
        <f t="shared" si="6"/>
        <v>
352.05</v>
      </c>
      <c r="AZ6" s="36">
        <f t="shared" si="6"/>
        <v>
349.04</v>
      </c>
      <c r="BA6" s="36">
        <f t="shared" si="6"/>
        <v>
337.49</v>
      </c>
      <c r="BB6" s="36">
        <f t="shared" si="6"/>
        <v>
335.6</v>
      </c>
      <c r="BC6" s="36">
        <f t="shared" si="6"/>
        <v>
358.91</v>
      </c>
      <c r="BD6" s="35" t="str">
        <f>
IF(BD7="","",IF(BD7="-","【-】","【"&amp;SUBSTITUTE(TEXT(BD7,"#,##0.00"),"-","△")&amp;"】"))</f>
        <v>
【264.97】</v>
      </c>
      <c r="BE6" s="36">
        <f>
IF(BE7="",NA(),BE7)</f>
        <v>
124.18</v>
      </c>
      <c r="BF6" s="36">
        <f t="shared" ref="BF6:BN6" si="7">
IF(BF7="",NA(),BF7)</f>
        <v>
116.34</v>
      </c>
      <c r="BG6" s="36">
        <f t="shared" si="7"/>
        <v>
106.74</v>
      </c>
      <c r="BH6" s="36">
        <f t="shared" si="7"/>
        <v>
98.44</v>
      </c>
      <c r="BI6" s="36">
        <f t="shared" si="7"/>
        <v>
88.81</v>
      </c>
      <c r="BJ6" s="36">
        <f t="shared" si="7"/>
        <v>
250.76</v>
      </c>
      <c r="BK6" s="36">
        <f t="shared" si="7"/>
        <v>
254.54</v>
      </c>
      <c r="BL6" s="36">
        <f t="shared" si="7"/>
        <v>
265.92</v>
      </c>
      <c r="BM6" s="36">
        <f t="shared" si="7"/>
        <v>
258.26</v>
      </c>
      <c r="BN6" s="36">
        <f t="shared" si="7"/>
        <v>
247.27</v>
      </c>
      <c r="BO6" s="35" t="str">
        <f>
IF(BO7="","",IF(BO7="-","【-】","【"&amp;SUBSTITUTE(TEXT(BO7,"#,##0.00"),"-","△")&amp;"】"))</f>
        <v>
【266.61】</v>
      </c>
      <c r="BP6" s="36">
        <f>
IF(BP7="",NA(),BP7)</f>
        <v>
104.18</v>
      </c>
      <c r="BQ6" s="36">
        <f t="shared" ref="BQ6:BY6" si="8">
IF(BQ7="",NA(),BQ7)</f>
        <v>
102.72</v>
      </c>
      <c r="BR6" s="36">
        <f t="shared" si="8"/>
        <v>
102.51</v>
      </c>
      <c r="BS6" s="36">
        <f t="shared" si="8"/>
        <v>
100.01</v>
      </c>
      <c r="BT6" s="36">
        <f t="shared" si="8"/>
        <v>
97.77</v>
      </c>
      <c r="BU6" s="36">
        <f t="shared" si="8"/>
        <v>
106.69</v>
      </c>
      <c r="BV6" s="36">
        <f t="shared" si="8"/>
        <v>
106.52</v>
      </c>
      <c r="BW6" s="36">
        <f t="shared" si="8"/>
        <v>
105.86</v>
      </c>
      <c r="BX6" s="36">
        <f t="shared" si="8"/>
        <v>
106.07</v>
      </c>
      <c r="BY6" s="36">
        <f t="shared" si="8"/>
        <v>
105.34</v>
      </c>
      <c r="BZ6" s="35" t="str">
        <f>
IF(BZ7="","",IF(BZ7="-","【-】","【"&amp;SUBSTITUTE(TEXT(BZ7,"#,##0.00"),"-","△")&amp;"】"))</f>
        <v>
【103.24】</v>
      </c>
      <c r="CA6" s="36">
        <f>
IF(CA7="",NA(),CA7)</f>
        <v>
184.14</v>
      </c>
      <c r="CB6" s="36">
        <f t="shared" ref="CB6:CJ6" si="9">
IF(CB7="",NA(),CB7)</f>
        <v>
186.29</v>
      </c>
      <c r="CC6" s="36">
        <f t="shared" si="9"/>
        <v>
186.3</v>
      </c>
      <c r="CD6" s="36">
        <f t="shared" si="9"/>
        <v>
189.74</v>
      </c>
      <c r="CE6" s="36">
        <f t="shared" si="9"/>
        <v>
193.64</v>
      </c>
      <c r="CF6" s="36">
        <f t="shared" si="9"/>
        <v>
154.91999999999999</v>
      </c>
      <c r="CG6" s="36">
        <f t="shared" si="9"/>
        <v>
155.80000000000001</v>
      </c>
      <c r="CH6" s="36">
        <f t="shared" si="9"/>
        <v>
158.58000000000001</v>
      </c>
      <c r="CI6" s="36">
        <f t="shared" si="9"/>
        <v>
159.22</v>
      </c>
      <c r="CJ6" s="36">
        <f t="shared" si="9"/>
        <v>
159.6</v>
      </c>
      <c r="CK6" s="35" t="str">
        <f>
IF(CK7="","",IF(CK7="-","【-】","【"&amp;SUBSTITUTE(TEXT(CK7,"#,##0.00"),"-","△")&amp;"】"))</f>
        <v>
【168.38】</v>
      </c>
      <c r="CL6" s="36">
        <f>
IF(CL7="",NA(),CL7)</f>
        <v>
71</v>
      </c>
      <c r="CM6" s="36">
        <f t="shared" ref="CM6:CU6" si="10">
IF(CM7="",NA(),CM7)</f>
        <v>
70.150000000000006</v>
      </c>
      <c r="CN6" s="36">
        <f t="shared" si="10"/>
        <v>
70.06</v>
      </c>
      <c r="CO6" s="36">
        <f t="shared" si="10"/>
        <v>
69.41</v>
      </c>
      <c r="CP6" s="36">
        <f t="shared" si="10"/>
        <v>
68.47</v>
      </c>
      <c r="CQ6" s="36">
        <f t="shared" si="10"/>
        <v>
62.26</v>
      </c>
      <c r="CR6" s="36">
        <f t="shared" si="10"/>
        <v>
62.1</v>
      </c>
      <c r="CS6" s="36">
        <f t="shared" si="10"/>
        <v>
62.38</v>
      </c>
      <c r="CT6" s="36">
        <f t="shared" si="10"/>
        <v>
62.83</v>
      </c>
      <c r="CU6" s="36">
        <f t="shared" si="10"/>
        <v>
62.05</v>
      </c>
      <c r="CV6" s="35" t="str">
        <f>
IF(CV7="","",IF(CV7="-","【-】","【"&amp;SUBSTITUTE(TEXT(CV7,"#,##0.00"),"-","△")&amp;"】"))</f>
        <v>
【60.00】</v>
      </c>
      <c r="CW6" s="36">
        <f>
IF(CW7="",NA(),CW7)</f>
        <v>
95.32</v>
      </c>
      <c r="CX6" s="36">
        <f t="shared" ref="CX6:DF6" si="11">
IF(CX7="",NA(),CX7)</f>
        <v>
95.88</v>
      </c>
      <c r="CY6" s="36">
        <f t="shared" si="11"/>
        <v>
96.23</v>
      </c>
      <c r="CZ6" s="36">
        <f t="shared" si="11"/>
        <v>
96.27</v>
      </c>
      <c r="DA6" s="36">
        <f t="shared" si="11"/>
        <v>
96.98</v>
      </c>
      <c r="DB6" s="36">
        <f t="shared" si="11"/>
        <v>
89.5</v>
      </c>
      <c r="DC6" s="36">
        <f t="shared" si="11"/>
        <v>
89.52</v>
      </c>
      <c r="DD6" s="36">
        <f t="shared" si="11"/>
        <v>
89.17</v>
      </c>
      <c r="DE6" s="36">
        <f t="shared" si="11"/>
        <v>
88.86</v>
      </c>
      <c r="DF6" s="36">
        <f t="shared" si="11"/>
        <v>
89.11</v>
      </c>
      <c r="DG6" s="35" t="str">
        <f>
IF(DG7="","",IF(DG7="-","【-】","【"&amp;SUBSTITUTE(TEXT(DG7,"#,##0.00"),"-","△")&amp;"】"))</f>
        <v>
【89.80】</v>
      </c>
      <c r="DH6" s="36">
        <f>
IF(DH7="",NA(),DH7)</f>
        <v>
42.22</v>
      </c>
      <c r="DI6" s="36">
        <f t="shared" ref="DI6:DQ6" si="12">
IF(DI7="",NA(),DI7)</f>
        <v>
43.81</v>
      </c>
      <c r="DJ6" s="36">
        <f t="shared" si="12"/>
        <v>
45.63</v>
      </c>
      <c r="DK6" s="36">
        <f t="shared" si="12"/>
        <v>
47.14</v>
      </c>
      <c r="DL6" s="36">
        <f t="shared" si="12"/>
        <v>
48.67</v>
      </c>
      <c r="DM6" s="36">
        <f t="shared" si="12"/>
        <v>
45.89</v>
      </c>
      <c r="DN6" s="36">
        <f t="shared" si="12"/>
        <v>
46.58</v>
      </c>
      <c r="DO6" s="36">
        <f t="shared" si="12"/>
        <v>
46.99</v>
      </c>
      <c r="DP6" s="36">
        <f t="shared" si="12"/>
        <v>
47.89</v>
      </c>
      <c r="DQ6" s="36">
        <f t="shared" si="12"/>
        <v>
48.69</v>
      </c>
      <c r="DR6" s="35" t="str">
        <f>
IF(DR7="","",IF(DR7="-","【-】","【"&amp;SUBSTITUTE(TEXT(DR7,"#,##0.00"),"-","△")&amp;"】"))</f>
        <v>
【49.59】</v>
      </c>
      <c r="DS6" s="36">
        <f>
IF(DS7="",NA(),DS7)</f>
        <v>
13.88</v>
      </c>
      <c r="DT6" s="36">
        <f t="shared" ref="DT6:EB6" si="13">
IF(DT7="",NA(),DT7)</f>
        <v>
14.16</v>
      </c>
      <c r="DU6" s="36">
        <f t="shared" si="13"/>
        <v>
15.15</v>
      </c>
      <c r="DV6" s="36">
        <f t="shared" si="13"/>
        <v>
15.49</v>
      </c>
      <c r="DW6" s="36">
        <f t="shared" si="13"/>
        <v>
15.92</v>
      </c>
      <c r="DX6" s="36">
        <f t="shared" si="13"/>
        <v>
13.14</v>
      </c>
      <c r="DY6" s="36">
        <f t="shared" si="13"/>
        <v>
14.45</v>
      </c>
      <c r="DZ6" s="36">
        <f t="shared" si="13"/>
        <v>
15.83</v>
      </c>
      <c r="EA6" s="36">
        <f t="shared" si="13"/>
        <v>
16.899999999999999</v>
      </c>
      <c r="EB6" s="36">
        <f t="shared" si="13"/>
        <v>
18.260000000000002</v>
      </c>
      <c r="EC6" s="35" t="str">
        <f>
IF(EC7="","",IF(EC7="-","【-】","【"&amp;SUBSTITUTE(TEXT(EC7,"#,##0.00"),"-","△")&amp;"】"))</f>
        <v>
【19.44】</v>
      </c>
      <c r="ED6" s="36">
        <f>
IF(ED7="",NA(),ED7)</f>
        <v>
0.84</v>
      </c>
      <c r="EE6" s="36">
        <f t="shared" ref="EE6:EM6" si="14">
IF(EE7="",NA(),EE7)</f>
        <v>
0.8</v>
      </c>
      <c r="EF6" s="36">
        <f t="shared" si="14"/>
        <v>
0.28000000000000003</v>
      </c>
      <c r="EG6" s="36">
        <f t="shared" si="14"/>
        <v>
0.45</v>
      </c>
      <c r="EH6" s="36">
        <f t="shared" si="14"/>
        <v>
0.5</v>
      </c>
      <c r="EI6" s="36">
        <f t="shared" si="14"/>
        <v>
0.95</v>
      </c>
      <c r="EJ6" s="36">
        <f t="shared" si="14"/>
        <v>
0.74</v>
      </c>
      <c r="EK6" s="36">
        <f t="shared" si="14"/>
        <v>
0.74</v>
      </c>
      <c r="EL6" s="36">
        <f t="shared" si="14"/>
        <v>
0.72</v>
      </c>
      <c r="EM6" s="36">
        <f t="shared" si="14"/>
        <v>
0.66</v>
      </c>
      <c r="EN6" s="35" t="str">
        <f>
IF(EN7="","",IF(EN7="-","【-】","【"&amp;SUBSTITUTE(TEXT(EN7,"#,##0.00"),"-","△")&amp;"】"))</f>
        <v>
【0.68】</v>
      </c>
    </row>
    <row r="7" spans="1:144" s="37" customFormat="1" x14ac:dyDescent="0.15">
      <c r="A7" s="29"/>
      <c r="B7" s="38">
        <v>
2019</v>
      </c>
      <c r="C7" s="38">
        <v>
132039</v>
      </c>
      <c r="D7" s="38">
        <v>
46</v>
      </c>
      <c r="E7" s="38">
        <v>
1</v>
      </c>
      <c r="F7" s="38">
        <v>
0</v>
      </c>
      <c r="G7" s="38">
        <v>
1</v>
      </c>
      <c r="H7" s="38" t="s">
        <v>
93</v>
      </c>
      <c r="I7" s="38" t="s">
        <v>
94</v>
      </c>
      <c r="J7" s="38" t="s">
        <v>
95</v>
      </c>
      <c r="K7" s="38" t="s">
        <v>
96</v>
      </c>
      <c r="L7" s="38" t="s">
        <v>
97</v>
      </c>
      <c r="M7" s="38" t="s">
        <v>
98</v>
      </c>
      <c r="N7" s="39" t="s">
        <v>
99</v>
      </c>
      <c r="O7" s="39">
        <v>
78.69</v>
      </c>
      <c r="P7" s="39">
        <v>
100</v>
      </c>
      <c r="Q7" s="39">
        <v>
2422</v>
      </c>
      <c r="R7" s="39">
        <v>
146871</v>
      </c>
      <c r="S7" s="39">
        <v>
10.98</v>
      </c>
      <c r="T7" s="39">
        <v>
13376.23</v>
      </c>
      <c r="U7" s="39">
        <v>
147519</v>
      </c>
      <c r="V7" s="39">
        <v>
10.98</v>
      </c>
      <c r="W7" s="39">
        <v>
13435.25</v>
      </c>
      <c r="X7" s="39">
        <v>
109.98</v>
      </c>
      <c r="Y7" s="39">
        <v>
108.06</v>
      </c>
      <c r="Z7" s="39">
        <v>
107.56</v>
      </c>
      <c r="AA7" s="39">
        <v>
105.33</v>
      </c>
      <c r="AB7" s="39">
        <v>
103.15</v>
      </c>
      <c r="AC7" s="39">
        <v>
114</v>
      </c>
      <c r="AD7" s="39">
        <v>
114</v>
      </c>
      <c r="AE7" s="39">
        <v>
113.68</v>
      </c>
      <c r="AF7" s="39">
        <v>
113.82</v>
      </c>
      <c r="AG7" s="39">
        <v>
112.82</v>
      </c>
      <c r="AH7" s="39">
        <v>
112.01</v>
      </c>
      <c r="AI7" s="39">
        <v>
0</v>
      </c>
      <c r="AJ7" s="39">
        <v>
0</v>
      </c>
      <c r="AK7" s="39">
        <v>
0</v>
      </c>
      <c r="AL7" s="39">
        <v>
0</v>
      </c>
      <c r="AM7" s="39">
        <v>
0</v>
      </c>
      <c r="AN7" s="39">
        <v>
0.03</v>
      </c>
      <c r="AO7" s="39">
        <v>
0.23</v>
      </c>
      <c r="AP7" s="39">
        <v>
0.03</v>
      </c>
      <c r="AQ7" s="39">
        <v>
0</v>
      </c>
      <c r="AR7" s="39">
        <v>
0</v>
      </c>
      <c r="AS7" s="39">
        <v>
1.08</v>
      </c>
      <c r="AT7" s="39">
        <v>
251.1</v>
      </c>
      <c r="AU7" s="39">
        <v>
245.56</v>
      </c>
      <c r="AV7" s="39">
        <v>
282.92</v>
      </c>
      <c r="AW7" s="39">
        <v>
267.79000000000002</v>
      </c>
      <c r="AX7" s="39">
        <v>
268.69</v>
      </c>
      <c r="AY7" s="39">
        <v>
352.05</v>
      </c>
      <c r="AZ7" s="39">
        <v>
349.04</v>
      </c>
      <c r="BA7" s="39">
        <v>
337.49</v>
      </c>
      <c r="BB7" s="39">
        <v>
335.6</v>
      </c>
      <c r="BC7" s="39">
        <v>
358.91</v>
      </c>
      <c r="BD7" s="39">
        <v>
264.97000000000003</v>
      </c>
      <c r="BE7" s="39">
        <v>
124.18</v>
      </c>
      <c r="BF7" s="39">
        <v>
116.34</v>
      </c>
      <c r="BG7" s="39">
        <v>
106.74</v>
      </c>
      <c r="BH7" s="39">
        <v>
98.44</v>
      </c>
      <c r="BI7" s="39">
        <v>
88.81</v>
      </c>
      <c r="BJ7" s="39">
        <v>
250.76</v>
      </c>
      <c r="BK7" s="39">
        <v>
254.54</v>
      </c>
      <c r="BL7" s="39">
        <v>
265.92</v>
      </c>
      <c r="BM7" s="39">
        <v>
258.26</v>
      </c>
      <c r="BN7" s="39">
        <v>
247.27</v>
      </c>
      <c r="BO7" s="39">
        <v>
266.61</v>
      </c>
      <c r="BP7" s="39">
        <v>
104.18</v>
      </c>
      <c r="BQ7" s="39">
        <v>
102.72</v>
      </c>
      <c r="BR7" s="39">
        <v>
102.51</v>
      </c>
      <c r="BS7" s="39">
        <v>
100.01</v>
      </c>
      <c r="BT7" s="39">
        <v>
97.77</v>
      </c>
      <c r="BU7" s="39">
        <v>
106.69</v>
      </c>
      <c r="BV7" s="39">
        <v>
106.52</v>
      </c>
      <c r="BW7" s="39">
        <v>
105.86</v>
      </c>
      <c r="BX7" s="39">
        <v>
106.07</v>
      </c>
      <c r="BY7" s="39">
        <v>
105.34</v>
      </c>
      <c r="BZ7" s="39">
        <v>
103.24</v>
      </c>
      <c r="CA7" s="39">
        <v>
184.14</v>
      </c>
      <c r="CB7" s="39">
        <v>
186.29</v>
      </c>
      <c r="CC7" s="39">
        <v>
186.3</v>
      </c>
      <c r="CD7" s="39">
        <v>
189.74</v>
      </c>
      <c r="CE7" s="39">
        <v>
193.64</v>
      </c>
      <c r="CF7" s="39">
        <v>
154.91999999999999</v>
      </c>
      <c r="CG7" s="39">
        <v>
155.80000000000001</v>
      </c>
      <c r="CH7" s="39">
        <v>
158.58000000000001</v>
      </c>
      <c r="CI7" s="39">
        <v>
159.22</v>
      </c>
      <c r="CJ7" s="39">
        <v>
159.6</v>
      </c>
      <c r="CK7" s="39">
        <v>
168.38</v>
      </c>
      <c r="CL7" s="39">
        <v>
71</v>
      </c>
      <c r="CM7" s="39">
        <v>
70.150000000000006</v>
      </c>
      <c r="CN7" s="39">
        <v>
70.06</v>
      </c>
      <c r="CO7" s="39">
        <v>
69.41</v>
      </c>
      <c r="CP7" s="39">
        <v>
68.47</v>
      </c>
      <c r="CQ7" s="39">
        <v>
62.26</v>
      </c>
      <c r="CR7" s="39">
        <v>
62.1</v>
      </c>
      <c r="CS7" s="39">
        <v>
62.38</v>
      </c>
      <c r="CT7" s="39">
        <v>
62.83</v>
      </c>
      <c r="CU7" s="39">
        <v>
62.05</v>
      </c>
      <c r="CV7" s="39">
        <v>
60</v>
      </c>
      <c r="CW7" s="39">
        <v>
95.32</v>
      </c>
      <c r="CX7" s="39">
        <v>
95.88</v>
      </c>
      <c r="CY7" s="39">
        <v>
96.23</v>
      </c>
      <c r="CZ7" s="39">
        <v>
96.27</v>
      </c>
      <c r="DA7" s="39">
        <v>
96.98</v>
      </c>
      <c r="DB7" s="39">
        <v>
89.5</v>
      </c>
      <c r="DC7" s="39">
        <v>
89.52</v>
      </c>
      <c r="DD7" s="39">
        <v>
89.17</v>
      </c>
      <c r="DE7" s="39">
        <v>
88.86</v>
      </c>
      <c r="DF7" s="39">
        <v>
89.11</v>
      </c>
      <c r="DG7" s="39">
        <v>
89.8</v>
      </c>
      <c r="DH7" s="39">
        <v>
42.22</v>
      </c>
      <c r="DI7" s="39">
        <v>
43.81</v>
      </c>
      <c r="DJ7" s="39">
        <v>
45.63</v>
      </c>
      <c r="DK7" s="39">
        <v>
47.14</v>
      </c>
      <c r="DL7" s="39">
        <v>
48.67</v>
      </c>
      <c r="DM7" s="39">
        <v>
45.89</v>
      </c>
      <c r="DN7" s="39">
        <v>
46.58</v>
      </c>
      <c r="DO7" s="39">
        <v>
46.99</v>
      </c>
      <c r="DP7" s="39">
        <v>
47.89</v>
      </c>
      <c r="DQ7" s="39">
        <v>
48.69</v>
      </c>
      <c r="DR7" s="39">
        <v>
49.59</v>
      </c>
      <c r="DS7" s="39">
        <v>
13.88</v>
      </c>
      <c r="DT7" s="39">
        <v>
14.16</v>
      </c>
      <c r="DU7" s="39">
        <v>
15.15</v>
      </c>
      <c r="DV7" s="39">
        <v>
15.49</v>
      </c>
      <c r="DW7" s="39">
        <v>
15.92</v>
      </c>
      <c r="DX7" s="39">
        <v>
13.14</v>
      </c>
      <c r="DY7" s="39">
        <v>
14.45</v>
      </c>
      <c r="DZ7" s="39">
        <v>
15.83</v>
      </c>
      <c r="EA7" s="39">
        <v>
16.899999999999999</v>
      </c>
      <c r="EB7" s="39">
        <v>
18.260000000000002</v>
      </c>
      <c r="EC7" s="39">
        <v>
19.440000000000001</v>
      </c>
      <c r="ED7" s="39">
        <v>
0.84</v>
      </c>
      <c r="EE7" s="39">
        <v>
0.8</v>
      </c>
      <c r="EF7" s="39">
        <v>
0.28000000000000003</v>
      </c>
      <c r="EG7" s="39">
        <v>
0.45</v>
      </c>
      <c r="EH7" s="39">
        <v>
0.5</v>
      </c>
      <c r="EI7" s="39">
        <v>
0.95</v>
      </c>
      <c r="EJ7" s="39">
        <v>
0.74</v>
      </c>
      <c r="EK7" s="39">
        <v>
0.74</v>
      </c>
      <c r="EL7" s="39">
        <v>
0.72</v>
      </c>
      <c r="EM7" s="39">
        <v>
0.66</v>
      </c>
      <c r="EN7" s="39">
        <v>
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
100</v>
      </c>
      <c r="C9" s="42" t="s">
        <v>
101</v>
      </c>
      <c r="D9" s="42" t="s">
        <v>
102</v>
      </c>
      <c r="E9" s="42" t="s">
        <v>
103</v>
      </c>
      <c r="F9" s="42" t="s">
        <v>
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
44</v>
      </c>
      <c r="B10" s="43">
        <f t="shared" ref="B10:E10" si="15">
DATEVALUE($B7+12-B11&amp;"/1/"&amp;B12)</f>
        <v>
46388</v>
      </c>
      <c r="C10" s="43">
        <f t="shared" si="15"/>
        <v>
46753</v>
      </c>
      <c r="D10" s="43">
        <f t="shared" si="15"/>
        <v>
47119</v>
      </c>
      <c r="E10" s="43">
        <f t="shared" si="15"/>
        <v>
47484</v>
      </c>
      <c r="F10" s="44">
        <f>
DATEVALUE($B7+12-F11&amp;"/1/"&amp;F12)</f>
        <v>
47849</v>
      </c>
    </row>
    <row r="11" spans="1:144" x14ac:dyDescent="0.15">
      <c r="B11">
        <v>
4</v>
      </c>
      <c r="C11">
        <v>
3</v>
      </c>
      <c r="D11">
        <v>
2</v>
      </c>
      <c r="E11">
        <v>
1</v>
      </c>
      <c r="F11">
        <v>
0</v>
      </c>
      <c r="G11" t="s">
        <v>
105</v>
      </c>
    </row>
    <row r="12" spans="1:144" x14ac:dyDescent="0.15">
      <c r="B12">
        <v>
1</v>
      </c>
      <c r="C12">
        <v>
1</v>
      </c>
      <c r="D12">
        <v>
1</v>
      </c>
      <c r="E12">
        <v>
1</v>
      </c>
      <c r="F12">
        <v>
1</v>
      </c>
      <c r="G12" t="s">
        <v>
106</v>
      </c>
    </row>
    <row r="13" spans="1:144" x14ac:dyDescent="0.15">
      <c r="B13" t="s">
        <v>
107</v>
      </c>
      <c r="C13" t="s">
        <v>
107</v>
      </c>
      <c r="D13" t="s">
        <v>
108</v>
      </c>
      <c r="E13" t="s">
        <v>
108</v>
      </c>
      <c r="F13" t="s">
        <v>
109</v>
      </c>
      <c r="G13" t="s">
        <v>
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武蔵野市役所</cp:lastModifiedBy>
  <cp:lastPrinted>2021-01-21T00:32:52Z</cp:lastPrinted>
  <dcterms:created xsi:type="dcterms:W3CDTF">2020-12-04T02:06:49Z</dcterms:created>
  <dcterms:modified xsi:type="dcterms:W3CDTF">2021-01-25T00:30:36Z</dcterms:modified>
  <cp:category/>
</cp:coreProperties>
</file>