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53.251\道路下水道課\■旧　下水道課\■業務G\Ⓐ起債・財政課調査関係\令和5年度\Ｘ2024年1月20日〆（経営比較分析表）\回答\"/>
    </mc:Choice>
  </mc:AlternateContent>
  <workbookProtection workbookAlgorithmName="SHA-512" workbookHashValue="fCWVPB0O/9H4fgU8yIDE8Uyo80vPc5Vif+S6tN4zVvKN8plOQBxceHci1mtRl5oJfcmu5oqjLwsMuAS1tjYObg==" workbookSaltValue="uyFFUZyg9bZ+WfMu+6gQCw==" workbookSpinCount="100000" lockStructure="1"/>
  <bookViews>
    <workbookView xWindow="0" yWindow="0" windowWidth="20490" windowHeight="76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<sst xmlns="http://schemas.openxmlformats.org/spreadsheetml/2006/main" count="278" uniqueCount="118">
  <si>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</si>
  <si>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</si>
  <si>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</si>
  <si>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</si>
  <si>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</si>
  <si>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</si>
  <si>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</si>
  <si>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</si>
  <si>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</si>
  <si>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</si>
  <si>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</si>
  <si>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</si>
  <si>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</si>
  <si>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</si>
  <si>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</si>
  <si>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</si>
  <si>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</si>
  <si>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</si>
  <si>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</si>
  <si>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</si>
  <si>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</si>
  <si>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</si>
  <si>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</si>
  <si>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</si>
  <si>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</si>
  <si>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</si>
  <si>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</si>
  <si>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</si>
  <si>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</si>
  <si>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</si>
  <si>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</si>
  <si>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</si>
  <si>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</si>
  <si>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</si>
  <si>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</si>
  <si>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</si>
  <si>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</si>
  <si>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</si>
  <si>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</si>
  <si>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</si>
  <si>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</si>
  <si>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</si>
  <si>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</si>
  <si>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</si>
  <si>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</si>
  <si>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</si>
  <si>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</si>
  <si>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</si>
  <si>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</si>
  <si>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</si>
  <si>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</si>
  <si>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</si>
  <si>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</si>
  <si>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</si>
  <si>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</si>
  <si>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</si>
  <si>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</si>
  <si>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</si>
  <si>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</si>
  <si>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</si>
  <si>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</si>
  <si>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</si>
  <si>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</si>
  <si>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</si>
  <si>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</si>
  <si>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</si>
  <si>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</si>
  <si>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</si>
  <si>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</si>
  <si>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</si>
  <si>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</si>
  <si>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</si>
  <si>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</si>
  <si>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</si>
  <si>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</si>
  <si>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</si>
  <si>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</si>
  <si>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</si>
  <si>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</si>
  <si>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</si>
  <si>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</si>
  <si>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</si>
  <si>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</si>
  <si>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</si>
  <si>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</si>
  <si>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</si>
  <si>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</si>
  <si>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</si>
  <si>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</si>
  <si>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</si>
  <si>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</si>
  <si>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</si>
  <si>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</si>
  <si>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</si>
  <si>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</si>
  <si>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</si>
  <si>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武蔵村山市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</si>
  <si>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</si>
  <si>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</si>
  <si>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</si>
  <si>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</si>
  <si>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</si>
  <si>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</si>
  <si>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</si>
  <si>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</si>
  <si>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</si>
  <si>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</si>
  <si>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</si>
  <si>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</si>
  <si>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</si>
  <si>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</si>
  <si>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</si>
  <si>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</si>
  <si>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</si>
  <si>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</si>
  <si>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経常収支比率は100％以上であり、経営の健全性は保たれている。しかし、今後のモノレール事業に関する新青梅街道拡幅工事に伴う下水道管の布設替え等の費用を考慮すると、経営状況は厳しくなることが予想される。よって、更なる費用削減や費用の平準化が求められる。
②累積欠損金比率は0％であり、今後も0％で推移していけるよう日々経営状況を確認していく必要がある。
③流動比率は100％以上であるため、流動負債の財源は確保できている。しかし、上述のとおり下水道管の布設替え等に係る費用が増加し流動負債が増加していくことを考慮すると、経営状況は厳しくなることが予想される。よって、更なる費用削減や費用の平準化が求められる。
④企業債残高対象事業規模比率は、類似団体の平均値と比べ大幅に低く良好な状況にあると考えられる。しかし、流域下水道雨水幹線整備に係る負担金が今後増加していくため、将来世代に過度な負担を強いることがないよう、企業債発行額の適切な管理をする必要がある。
⑤経費回収率は100％以上であり、良好な状況です。汚水処理に係る費用を下水道使用料収入で十分に回収できている。
⑥汚水処理原価は類似団体の平均値と比べ低く良好な状況であり、効率的に汚水処理が実施されている。
⑧水洗化率はほぼ100％に達しており、汚水処理が適切に行われていることを表している。
　以上の分析結果から、武蔵村山市下水道事業の経営の健全性・効率性は保たれていると考えられる。</t>
    <rPh sb="44" eb="46">
      <t>ジギョウ</t>
    </rPh>
    <rPh sb="60" eb="61">
      <t>トモナ</t>
    </rPh>
    <rPh sb="62" eb="65">
      <t>ゲスイドウ</t>
    </rPh>
    <rPh sb="65" eb="66">
      <t>カン</t>
    </rPh>
    <rPh sb="67" eb="70">
      <t>フセツガ</t>
    </rPh>
    <rPh sb="71" eb="72">
      <t>トウ</t>
    </rPh>
    <rPh sb="215" eb="217">
      <t>ジョウジュツ</t>
    </rPh>
    <phoneticPr fontId="4"/>
  </si>
  <si>
    <r>
      <t>②管渠老朽化率については、市内で最初に整備した管渠は布設から40年以上が経過しており、管渠の標準的な耐用年数50年を迎えつつある状況である。
　そこで、平成30年度に「ストックマネジメント計画」の策定を実施した。この計画に基づき、令和5年度も引き続き管渠調査をし、費用の平準化を図りつつ、計画的に改築更新を実施している。
③管渠改善率については、ストックマネジメント計画に基づき、更新の優先順位が高い箇所から随時、設計・工事を行なっていく。
・</t>
    </r>
    <r>
      <rPr>
        <sz val="10"/>
        <rFont val="ＭＳ ゴシック"/>
        <family val="3"/>
        <charset val="128"/>
      </rPr>
      <t>ストックマネジメント計画について
　市内全体を7期に分け、工事が重ならないよう費用の平準化を図っている。
　第1期は、令和2～3年度に管渠調査、令和5～7年度に調査をふまえた工事の設計、令和6～8年度に設計に基づき改築工事を行う予定である。以降、第7期まで続き、第7期の工事終了は令和26年度を予定している。</t>
    </r>
    <r>
      <rPr>
        <sz val="10"/>
        <color rgb="FFFF0000"/>
        <rFont val="ＭＳ ゴシック"/>
        <family val="3"/>
        <charset val="128"/>
      </rPr>
      <t>　</t>
    </r>
    <rPh sb="26" eb="28">
      <t>フセツ</t>
    </rPh>
    <phoneticPr fontId="4"/>
  </si>
  <si>
    <r>
      <t>　上記の分析結果から、令和4年度決算における武蔵村山市の下水道事業については、全体的に安定した経営を行っていると考えられる。
　ただし、今後、人口減少の影響から下水道収入の減少が予想される。また、水洗化率もほぼ100％に達していることから、著しい増加を見込むことができないことに対して、管渠更新事業の開始に伴う費用面の増加が見込まれる。
　対策としては、収入面では管渠更新以外の突発的な工事が発生した場合を想定し、</t>
    </r>
    <r>
      <rPr>
        <sz val="10"/>
        <rFont val="ＭＳ ゴシック"/>
        <family val="3"/>
        <charset val="128"/>
      </rPr>
      <t>平成27年度から下水道使用料の一部を基金に積み立てている。一方、費用面では2で述べたとおり管渠更新費用を平準化することにより、単年度の支出の削減を行う。</t>
    </r>
    <r>
      <rPr>
        <sz val="10"/>
        <color theme="1"/>
        <rFont val="ＭＳ ゴシック"/>
        <family val="3"/>
        <charset val="128"/>
      </rPr>
      <t xml:space="preserve">
　</t>
    </r>
    <r>
      <rPr>
        <sz val="10"/>
        <rFont val="ＭＳ ゴシック"/>
        <family val="3"/>
        <charset val="128"/>
      </rPr>
      <t>令和5年度に経営戦略を改訂をする予定である。今後、３年に１度経営戦略を見直す。その際、一般会計繰入金と使用料の水準について適正化の必要性を継続的に検討し、必要に応じて使用料体系の見直しを行う。</t>
    </r>
    <r>
      <rPr>
        <sz val="10"/>
        <color rgb="FFFF0000"/>
        <rFont val="ＭＳ ゴシック"/>
        <family val="3"/>
        <charset val="128"/>
      </rPr>
      <t xml:space="preserve">
</t>
    </r>
    <rPh sb="68" eb="70">
      <t>コンゴ</t>
    </rPh>
    <rPh sb="71" eb="73">
      <t>ジンコウ</t>
    </rPh>
    <rPh sb="73" eb="75">
      <t>ゲンショウ</t>
    </rPh>
    <rPh sb="76" eb="78">
      <t>エイキョウ</t>
    </rPh>
    <rPh sb="80" eb="83">
      <t>ゲスイドウ</t>
    </rPh>
    <rPh sb="83" eb="85">
      <t>シュウニュウ</t>
    </rPh>
    <rPh sb="86" eb="88">
      <t>ゲンショウ</t>
    </rPh>
    <rPh sb="89" eb="91">
      <t>ヨソウ</t>
    </rPh>
    <rPh sb="139" eb="140">
      <t>タイ</t>
    </rPh>
    <rPh sb="162" eb="164">
      <t>ミコ</t>
    </rPh>
    <rPh sb="301" eb="303">
      <t>ヨテイ</t>
    </rPh>
    <rPh sb="307" eb="309">
      <t>コンゴ</t>
    </rPh>
    <rPh sb="326" eb="327">
      <t>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</si>
</sst>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c:v>0.02</c:v>
                </c:pt>
                <c:pt idx="4" formatCode="#,##0.00;&quot;△&quot;#,##0.00">
                  <c:v>0</c:v>
                </c:pt>
              </c:numCache>
            </c:numRef>
          </c:val>
          <c:extLst>
            <c:ext xmlns:c16="http://schemas.microsoft.com/office/drawing/2014/chart" uri="{C3380CC4-5D6E-409C-BE32-E72D297353CC}">
              <c16:uniqueId val="{00000000-94B8-4107-831E-32886EDE64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0.24</c:v>
                </c:pt>
                <c:pt idx="4">
                  <c:v>0.14000000000000001</c:v>
                </c:pt>
              </c:numCache>
            </c:numRef>
          </c:val>
          <c:smooth val="0"/>
          <c:extLst>
            <c:ext xmlns:c16="http://schemas.microsoft.com/office/drawing/2014/chart" uri="{C3380CC4-5D6E-409C-BE32-E72D297353CC}">
              <c16:uniqueId val="{00000001-94B8-4107-831E-32886EDE64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94-40D6-A673-5EA7DA68B8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60.78</c:v>
                </c:pt>
                <c:pt idx="3">
                  <c:v>59.96</c:v>
                </c:pt>
                <c:pt idx="4">
                  <c:v>59.9</c:v>
                </c:pt>
              </c:numCache>
            </c:numRef>
          </c:val>
          <c:smooth val="0"/>
          <c:extLst>
            <c:ext xmlns:c16="http://schemas.microsoft.com/office/drawing/2014/chart" uri="{C3380CC4-5D6E-409C-BE32-E72D297353CC}">
              <c16:uniqueId val="{00000001-B894-40D6-A673-5EA7DA68B8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99.65</c:v>
                </c:pt>
                <c:pt idx="3">
                  <c:v>99.66</c:v>
                </c:pt>
                <c:pt idx="4">
                  <c:v>99.67</c:v>
                </c:pt>
              </c:numCache>
            </c:numRef>
          </c:val>
          <c:extLst>
            <c:ext xmlns:c16="http://schemas.microsoft.com/office/drawing/2014/chart" uri="{C3380CC4-5D6E-409C-BE32-E72D297353CC}">
              <c16:uniqueId val="{00000000-B67A-4197-8AE1-F09A8AACCB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94.17</c:v>
                </c:pt>
                <c:pt idx="3">
                  <c:v>94.27</c:v>
                </c:pt>
                <c:pt idx="4">
                  <c:v>94.46</c:v>
                </c:pt>
              </c:numCache>
            </c:numRef>
          </c:val>
          <c:smooth val="0"/>
          <c:extLst>
            <c:ext xmlns:c16="http://schemas.microsoft.com/office/drawing/2014/chart" uri="{C3380CC4-5D6E-409C-BE32-E72D297353CC}">
              <c16:uniqueId val="{00000001-B67A-4197-8AE1-F09A8AACCB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109.53</c:v>
                </c:pt>
                <c:pt idx="3">
                  <c:v>106.48</c:v>
                </c:pt>
                <c:pt idx="4">
                  <c:v>109.13</c:v>
                </c:pt>
              </c:numCache>
            </c:numRef>
          </c:val>
          <c:extLst>
            <c:ext xmlns:c16="http://schemas.microsoft.com/office/drawing/2014/chart" uri="{C3380CC4-5D6E-409C-BE32-E72D297353CC}">
              <c16:uniqueId val="{00000000-75F5-43B6-97F0-5A604ADF7E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106.67</c:v>
                </c:pt>
                <c:pt idx="3">
                  <c:v>106.9</c:v>
                </c:pt>
                <c:pt idx="4">
                  <c:v>106.74</c:v>
                </c:pt>
              </c:numCache>
            </c:numRef>
          </c:val>
          <c:smooth val="0"/>
          <c:extLst>
            <c:ext xmlns:c16="http://schemas.microsoft.com/office/drawing/2014/chart" uri="{C3380CC4-5D6E-409C-BE32-E72D297353CC}">
              <c16:uniqueId val="{00000001-75F5-43B6-97F0-5A604ADF7E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5.16</c:v>
                </c:pt>
                <c:pt idx="3">
                  <c:v>10.18</c:v>
                </c:pt>
                <c:pt idx="4">
                  <c:v>15.18</c:v>
                </c:pt>
              </c:numCache>
            </c:numRef>
          </c:val>
          <c:extLst>
            <c:ext xmlns:c16="http://schemas.microsoft.com/office/drawing/2014/chart" uri="{C3380CC4-5D6E-409C-BE32-E72D297353CC}">
              <c16:uniqueId val="{00000000-3906-4F60-BA24-9AA783ECB14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23.25</c:v>
                </c:pt>
                <c:pt idx="3">
                  <c:v>25.2</c:v>
                </c:pt>
                <c:pt idx="4">
                  <c:v>27.42</c:v>
                </c:pt>
              </c:numCache>
            </c:numRef>
          </c:val>
          <c:smooth val="0"/>
          <c:extLst>
            <c:ext xmlns:c16="http://schemas.microsoft.com/office/drawing/2014/chart" uri="{C3380CC4-5D6E-409C-BE32-E72D297353CC}">
              <c16:uniqueId val="{00000001-3906-4F60-BA24-9AA783ECB14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D5C-4354-BC3E-96F941CA79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1.06</c:v>
                </c:pt>
                <c:pt idx="3">
                  <c:v>2.02</c:v>
                </c:pt>
                <c:pt idx="4">
                  <c:v>2.67</c:v>
                </c:pt>
              </c:numCache>
            </c:numRef>
          </c:val>
          <c:smooth val="0"/>
          <c:extLst>
            <c:ext xmlns:c16="http://schemas.microsoft.com/office/drawing/2014/chart" uri="{C3380CC4-5D6E-409C-BE32-E72D297353CC}">
              <c16:uniqueId val="{00000001-2D5C-4354-BC3E-96F941CA79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B91-4C06-82F9-540BCB27665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3.68</c:v>
                </c:pt>
                <c:pt idx="3">
                  <c:v>5.3</c:v>
                </c:pt>
                <c:pt idx="4">
                  <c:v>6.49</c:v>
                </c:pt>
              </c:numCache>
            </c:numRef>
          </c:val>
          <c:smooth val="0"/>
          <c:extLst>
            <c:ext xmlns:c16="http://schemas.microsoft.com/office/drawing/2014/chart" uri="{C3380CC4-5D6E-409C-BE32-E72D297353CC}">
              <c16:uniqueId val="{00000001-BB91-4C06-82F9-540BCB27665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112.89</c:v>
                </c:pt>
                <c:pt idx="3">
                  <c:v>191.2</c:v>
                </c:pt>
                <c:pt idx="4">
                  <c:v>308.37</c:v>
                </c:pt>
              </c:numCache>
            </c:numRef>
          </c:val>
          <c:extLst>
            <c:ext xmlns:c16="http://schemas.microsoft.com/office/drawing/2014/chart" uri="{C3380CC4-5D6E-409C-BE32-E72D297353CC}">
              <c16:uniqueId val="{00000000-525B-4585-9863-81C079D1EE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67.86</c:v>
                </c:pt>
                <c:pt idx="3">
                  <c:v>72.92</c:v>
                </c:pt>
                <c:pt idx="4">
                  <c:v>81.19</c:v>
                </c:pt>
              </c:numCache>
            </c:numRef>
          </c:val>
          <c:smooth val="0"/>
          <c:extLst>
            <c:ext xmlns:c16="http://schemas.microsoft.com/office/drawing/2014/chart" uri="{C3380CC4-5D6E-409C-BE32-E72D297353CC}">
              <c16:uniqueId val="{00000001-525B-4585-9863-81C079D1EE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92.19</c:v>
                </c:pt>
                <c:pt idx="3">
                  <c:v>87.37</c:v>
                </c:pt>
                <c:pt idx="4">
                  <c:v>92.86</c:v>
                </c:pt>
              </c:numCache>
            </c:numRef>
          </c:val>
          <c:extLst>
            <c:ext xmlns:c16="http://schemas.microsoft.com/office/drawing/2014/chart" uri="{C3380CC4-5D6E-409C-BE32-E72D297353CC}">
              <c16:uniqueId val="{00000000-8BAA-433A-96B4-6499532F7FA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709.4</c:v>
                </c:pt>
                <c:pt idx="3">
                  <c:v>734.47</c:v>
                </c:pt>
                <c:pt idx="4">
                  <c:v>720.89</c:v>
                </c:pt>
              </c:numCache>
            </c:numRef>
          </c:val>
          <c:smooth val="0"/>
          <c:extLst>
            <c:ext xmlns:c16="http://schemas.microsoft.com/office/drawing/2014/chart" uri="{C3380CC4-5D6E-409C-BE32-E72D297353CC}">
              <c16:uniqueId val="{00000001-8BAA-433A-96B4-6499532F7FA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111.25</c:v>
                </c:pt>
                <c:pt idx="3">
                  <c:v>106.16</c:v>
                </c:pt>
                <c:pt idx="4">
                  <c:v>109.19</c:v>
                </c:pt>
              </c:numCache>
            </c:numRef>
          </c:val>
          <c:extLst>
            <c:ext xmlns:c16="http://schemas.microsoft.com/office/drawing/2014/chart" uri="{C3380CC4-5D6E-409C-BE32-E72D297353CC}">
              <c16:uniqueId val="{00000000-16CE-414C-8115-21C54AA4B1F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91.14</c:v>
                </c:pt>
                <c:pt idx="3">
                  <c:v>90.69</c:v>
                </c:pt>
                <c:pt idx="4">
                  <c:v>90.5</c:v>
                </c:pt>
              </c:numCache>
            </c:numRef>
          </c:val>
          <c:smooth val="0"/>
          <c:extLst>
            <c:ext xmlns:c16="http://schemas.microsoft.com/office/drawing/2014/chart" uri="{C3380CC4-5D6E-409C-BE32-E72D297353CC}">
              <c16:uniqueId val="{00000001-16CE-414C-8115-21C54AA4B1F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102.88</c:v>
                </c:pt>
                <c:pt idx="3">
                  <c:v>105.3</c:v>
                </c:pt>
                <c:pt idx="4">
                  <c:v>104.13</c:v>
                </c:pt>
              </c:numCache>
            </c:numRef>
          </c:val>
          <c:extLst>
            <c:ext xmlns:c16="http://schemas.microsoft.com/office/drawing/2014/chart" uri="{C3380CC4-5D6E-409C-BE32-E72D297353CC}">
              <c16:uniqueId val="{00000000-04DA-491D-A733-91933B2CA2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136.86000000000001</c:v>
                </c:pt>
                <c:pt idx="3">
                  <c:v>138.52000000000001</c:v>
                </c:pt>
                <c:pt idx="4">
                  <c:v>138.66999999999999</c:v>
                </c:pt>
              </c:numCache>
            </c:numRef>
          </c:val>
          <c:smooth val="0"/>
          <c:extLst>
            <c:ext xmlns:c16="http://schemas.microsoft.com/office/drawing/2014/chart" uri="{C3380CC4-5D6E-409C-BE32-E72D297353CC}">
              <c16:uniqueId val="{00000001-04DA-491D-A733-91933B2CA2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東京都　武蔵村山市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Bc1</v>
      </c>
      <c r="X8" s="35"/>
      <c r="Y8" s="35"/>
      <c r="Z8" s="35"/>
      <c r="AA8" s="35"/>
      <c r="AB8" s="35"/>
      <c r="AC8" s="35"/>
      <c r="AD8" s="36" t="str">
        <f>データ!$M$6</f>
        <v>非設置</v>
      </c>
      <c r="AE8" s="36"/>
      <c r="AF8" s="36"/>
      <c r="AG8" s="36"/>
      <c r="AH8" s="36"/>
      <c r="AI8" s="36"/>
      <c r="AJ8" s="36"/>
      <c r="AK8" s="3"/>
      <c r="AL8" s="37">
        <f>データ!S6</f>
        <v>71296</v>
      </c>
      <c r="AM8" s="37"/>
      <c r="AN8" s="37"/>
      <c r="AO8" s="37"/>
      <c r="AP8" s="37"/>
      <c r="AQ8" s="37"/>
      <c r="AR8" s="37"/>
      <c r="AS8" s="37"/>
      <c r="AT8" s="38">
        <f>データ!T6</f>
        <v>15.32</v>
      </c>
      <c r="AU8" s="38"/>
      <c r="AV8" s="38"/>
      <c r="AW8" s="38"/>
      <c r="AX8" s="38"/>
      <c r="AY8" s="38"/>
      <c r="AZ8" s="38"/>
      <c r="BA8" s="38"/>
      <c r="BB8" s="38">
        <f>データ!U6</f>
        <v>4653.79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90.61</v>
      </c>
      <c r="J10" s="38"/>
      <c r="K10" s="38"/>
      <c r="L10" s="38"/>
      <c r="M10" s="38"/>
      <c r="N10" s="38"/>
      <c r="O10" s="38"/>
      <c r="P10" s="38">
        <f>データ!P6</f>
        <v>99.99</v>
      </c>
      <c r="Q10" s="38"/>
      <c r="R10" s="38"/>
      <c r="S10" s="38"/>
      <c r="T10" s="38"/>
      <c r="U10" s="38"/>
      <c r="V10" s="38"/>
      <c r="W10" s="38">
        <f>データ!Q6</f>
        <v>87.22</v>
      </c>
      <c r="X10" s="38"/>
      <c r="Y10" s="38"/>
      <c r="Z10" s="38"/>
      <c r="AA10" s="38"/>
      <c r="AB10" s="38"/>
      <c r="AC10" s="38"/>
      <c r="AD10" s="37">
        <f>データ!R6</f>
        <v>1412</v>
      </c>
      <c r="AE10" s="37"/>
      <c r="AF10" s="37"/>
      <c r="AG10" s="37"/>
      <c r="AH10" s="37"/>
      <c r="AI10" s="37"/>
      <c r="AJ10" s="37"/>
      <c r="AK10" s="2"/>
      <c r="AL10" s="37">
        <f>データ!V6</f>
        <v>71228</v>
      </c>
      <c r="AM10" s="37"/>
      <c r="AN10" s="37"/>
      <c r="AO10" s="37"/>
      <c r="AP10" s="37"/>
      <c r="AQ10" s="37"/>
      <c r="AR10" s="37"/>
      <c r="AS10" s="37"/>
      <c r="AT10" s="38">
        <f>データ!W6</f>
        <v>11.64</v>
      </c>
      <c r="AU10" s="38"/>
      <c r="AV10" s="38"/>
      <c r="AW10" s="38"/>
      <c r="AX10" s="38"/>
      <c r="AY10" s="38"/>
      <c r="AZ10" s="38"/>
      <c r="BA10" s="38"/>
      <c r="BB10" s="38">
        <f>データ!X6</f>
        <v>6119.24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thAShNCjmp+UmoFOW43SztdUZQl3nKtElTgMgR5PQXfpKxU/f55EeCK4iJsq3r6uUqKHdRpCWa6SLwZ5MNHhxw==" saltValue="yo3pjghCipBgOnaLOn82N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132233</v>
      </c>
      <c r="D6" s="19">
        <f t="shared" si="3"/>
        <v>46</v>
      </c>
      <c r="E6" s="19">
        <f t="shared" si="3"/>
        <v>17</v>
      </c>
      <c r="F6" s="19">
        <f t="shared" si="3"/>
        <v>1</v>
      </c>
      <c r="G6" s="19">
        <f t="shared" si="3"/>
        <v>0</v>
      </c>
      <c r="H6" s="19" t="str">
        <f t="shared" si="3"/>
        <v>東京都　武蔵村山市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90.61</v>
      </c>
      <c r="P6" s="20">
        <f t="shared" si="3"/>
        <v>99.99</v>
      </c>
      <c r="Q6" s="20">
        <f t="shared" si="3"/>
        <v>87.22</v>
      </c>
      <c r="R6" s="20">
        <f t="shared" si="3"/>
        <v>1412</v>
      </c>
      <c r="S6" s="20">
        <f t="shared" si="3"/>
        <v>71296</v>
      </c>
      <c r="T6" s="20">
        <f t="shared" si="3"/>
        <v>15.32</v>
      </c>
      <c r="U6" s="20">
        <f t="shared" si="3"/>
        <v>4653.79</v>
      </c>
      <c r="V6" s="20">
        <f t="shared" si="3"/>
        <v>71228</v>
      </c>
      <c r="W6" s="20">
        <f t="shared" si="3"/>
        <v>11.64</v>
      </c>
      <c r="X6" s="20">
        <f t="shared" si="3"/>
        <v>6119.24</v>
      </c>
      <c r="Y6" s="21" t="str">
        <f>IF(Y7="",NA(),Y7)</f>
        <v>-</v>
      </c>
      <c r="Z6" s="21" t="str">
        <f t="shared" ref="Z6:AH6" si="4">IF(Z7="",NA(),Z7)</f>
        <v>-</v>
      </c>
      <c r="AA6" s="21">
        <f t="shared" si="4"/>
        <v>109.53</v>
      </c>
      <c r="AB6" s="21">
        <f t="shared" si="4"/>
        <v>106.48</v>
      </c>
      <c r="AC6" s="21">
        <f t="shared" si="4"/>
        <v>109.13</v>
      </c>
      <c r="AD6" s="21" t="str">
        <f t="shared" si="4"/>
        <v>-</v>
      </c>
      <c r="AE6" s="21" t="str">
        <f t="shared" si="4"/>
        <v>-</v>
      </c>
      <c r="AF6" s="21">
        <f t="shared" si="4"/>
        <v>106.67</v>
      </c>
      <c r="AG6" s="21">
        <f t="shared" si="4"/>
        <v>106.9</v>
      </c>
      <c r="AH6" s="21">
        <f t="shared" si="4"/>
        <v>106.74</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3.68</v>
      </c>
      <c r="AR6" s="21">
        <f t="shared" si="5"/>
        <v>5.3</v>
      </c>
      <c r="AS6" s="21">
        <f t="shared" si="5"/>
        <v>6.49</v>
      </c>
      <c r="AT6" s="20" t="str">
        <f>IF(AT7="","",IF(AT7="-","【-】","【"&amp;SUBSTITUTE(TEXT(AT7,"#,##0.00"),"-","△")&amp;"】"))</f>
        <v>【3.15】</v>
      </c>
      <c r="AU6" s="21" t="str">
        <f>IF(AU7="",NA(),AU7)</f>
        <v>-</v>
      </c>
      <c r="AV6" s="21" t="str">
        <f t="shared" ref="AV6:BD6" si="6">IF(AV7="",NA(),AV7)</f>
        <v>-</v>
      </c>
      <c r="AW6" s="21">
        <f t="shared" si="6"/>
        <v>112.89</v>
      </c>
      <c r="AX6" s="21">
        <f t="shared" si="6"/>
        <v>191.2</v>
      </c>
      <c r="AY6" s="21">
        <f t="shared" si="6"/>
        <v>308.37</v>
      </c>
      <c r="AZ6" s="21" t="str">
        <f t="shared" si="6"/>
        <v>-</v>
      </c>
      <c r="BA6" s="21" t="str">
        <f t="shared" si="6"/>
        <v>-</v>
      </c>
      <c r="BB6" s="21">
        <f t="shared" si="6"/>
        <v>67.86</v>
      </c>
      <c r="BC6" s="21">
        <f t="shared" si="6"/>
        <v>72.92</v>
      </c>
      <c r="BD6" s="21">
        <f t="shared" si="6"/>
        <v>81.19</v>
      </c>
      <c r="BE6" s="20" t="str">
        <f>IF(BE7="","",IF(BE7="-","【-】","【"&amp;SUBSTITUTE(TEXT(BE7,"#,##0.00"),"-","△")&amp;"】"))</f>
        <v>【73.44】</v>
      </c>
      <c r="BF6" s="21" t="str">
        <f>IF(BF7="",NA(),BF7)</f>
        <v>-</v>
      </c>
      <c r="BG6" s="21" t="str">
        <f t="shared" ref="BG6:BO6" si="7">IF(BG7="",NA(),BG7)</f>
        <v>-</v>
      </c>
      <c r="BH6" s="21">
        <f t="shared" si="7"/>
        <v>92.19</v>
      </c>
      <c r="BI6" s="21">
        <f t="shared" si="7"/>
        <v>87.37</v>
      </c>
      <c r="BJ6" s="21">
        <f t="shared" si="7"/>
        <v>92.86</v>
      </c>
      <c r="BK6" s="21" t="str">
        <f t="shared" si="7"/>
        <v>-</v>
      </c>
      <c r="BL6" s="21" t="str">
        <f t="shared" si="7"/>
        <v>-</v>
      </c>
      <c r="BM6" s="21">
        <f t="shared" si="7"/>
        <v>709.4</v>
      </c>
      <c r="BN6" s="21">
        <f t="shared" si="7"/>
        <v>734.47</v>
      </c>
      <c r="BO6" s="21">
        <f t="shared" si="7"/>
        <v>720.89</v>
      </c>
      <c r="BP6" s="20" t="str">
        <f>IF(BP7="","",IF(BP7="-","【-】","【"&amp;SUBSTITUTE(TEXT(BP7,"#,##0.00"),"-","△")&amp;"】"))</f>
        <v>【652.82】</v>
      </c>
      <c r="BQ6" s="21" t="str">
        <f>IF(BQ7="",NA(),BQ7)</f>
        <v>-</v>
      </c>
      <c r="BR6" s="21" t="str">
        <f t="shared" ref="BR6:BZ6" si="8">IF(BR7="",NA(),BR7)</f>
        <v>-</v>
      </c>
      <c r="BS6" s="21">
        <f t="shared" si="8"/>
        <v>111.25</v>
      </c>
      <c r="BT6" s="21">
        <f t="shared" si="8"/>
        <v>106.16</v>
      </c>
      <c r="BU6" s="21">
        <f t="shared" si="8"/>
        <v>109.19</v>
      </c>
      <c r="BV6" s="21" t="str">
        <f t="shared" si="8"/>
        <v>-</v>
      </c>
      <c r="BW6" s="21" t="str">
        <f t="shared" si="8"/>
        <v>-</v>
      </c>
      <c r="BX6" s="21">
        <f t="shared" si="8"/>
        <v>91.14</v>
      </c>
      <c r="BY6" s="21">
        <f t="shared" si="8"/>
        <v>90.69</v>
      </c>
      <c r="BZ6" s="21">
        <f t="shared" si="8"/>
        <v>90.5</v>
      </c>
      <c r="CA6" s="20" t="str">
        <f>IF(CA7="","",IF(CA7="-","【-】","【"&amp;SUBSTITUTE(TEXT(CA7,"#,##0.00"),"-","△")&amp;"】"))</f>
        <v>【97.61】</v>
      </c>
      <c r="CB6" s="21" t="str">
        <f>IF(CB7="",NA(),CB7)</f>
        <v>-</v>
      </c>
      <c r="CC6" s="21" t="str">
        <f t="shared" ref="CC6:CK6" si="9">IF(CC7="",NA(),CC7)</f>
        <v>-</v>
      </c>
      <c r="CD6" s="21">
        <f t="shared" si="9"/>
        <v>102.88</v>
      </c>
      <c r="CE6" s="21">
        <f t="shared" si="9"/>
        <v>105.3</v>
      </c>
      <c r="CF6" s="21">
        <f t="shared" si="9"/>
        <v>104.13</v>
      </c>
      <c r="CG6" s="21" t="str">
        <f t="shared" si="9"/>
        <v>-</v>
      </c>
      <c r="CH6" s="21" t="str">
        <f t="shared" si="9"/>
        <v>-</v>
      </c>
      <c r="CI6" s="21">
        <f t="shared" si="9"/>
        <v>136.86000000000001</v>
      </c>
      <c r="CJ6" s="21">
        <f t="shared" si="9"/>
        <v>138.52000000000001</v>
      </c>
      <c r="CK6" s="21">
        <f t="shared" si="9"/>
        <v>138.66999999999999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60.78</v>
      </c>
      <c r="CU6" s="21">
        <f t="shared" si="10"/>
        <v>59.96</v>
      </c>
      <c r="CV6" s="21">
        <f t="shared" si="10"/>
        <v>59.9</v>
      </c>
      <c r="CW6" s="20" t="str">
        <f>IF(CW7="","",IF(CW7="-","【-】","【"&amp;SUBSTITUTE(TEXT(CW7,"#,##0.00"),"-","△")&amp;"】"))</f>
        <v>【59.10】</v>
      </c>
      <c r="CX6" s="21" t="str">
        <f>IF(CX7="",NA(),CX7)</f>
        <v>-</v>
      </c>
      <c r="CY6" s="21" t="str">
        <f t="shared" ref="CY6:DG6" si="11">IF(CY7="",NA(),CY7)</f>
        <v>-</v>
      </c>
      <c r="CZ6" s="21">
        <f t="shared" si="11"/>
        <v>99.65</v>
      </c>
      <c r="DA6" s="21">
        <f t="shared" si="11"/>
        <v>99.66</v>
      </c>
      <c r="DB6" s="21">
        <f t="shared" si="11"/>
        <v>99.67</v>
      </c>
      <c r="DC6" s="21" t="str">
        <f t="shared" si="11"/>
        <v>-</v>
      </c>
      <c r="DD6" s="21" t="str">
        <f t="shared" si="11"/>
        <v>-</v>
      </c>
      <c r="DE6" s="21">
        <f t="shared" si="11"/>
        <v>94.17</v>
      </c>
      <c r="DF6" s="21">
        <f t="shared" si="11"/>
        <v>94.27</v>
      </c>
      <c r="DG6" s="21">
        <f t="shared" si="11"/>
        <v>94.46</v>
      </c>
      <c r="DH6" s="20" t="str">
        <f>IF(DH7="","",IF(DH7="-","【-】","【"&amp;SUBSTITUTE(TEXT(DH7,"#,##0.00"),"-","△")&amp;"】"))</f>
        <v>【95.82】</v>
      </c>
      <c r="DI6" s="21" t="str">
        <f>IF(DI7="",NA(),DI7)</f>
        <v>-</v>
      </c>
      <c r="DJ6" s="21" t="str">
        <f t="shared" ref="DJ6:DR6" si="12">IF(DJ7="",NA(),DJ7)</f>
        <v>-</v>
      </c>
      <c r="DK6" s="21">
        <f t="shared" si="12"/>
        <v>5.16</v>
      </c>
      <c r="DL6" s="21">
        <f t="shared" si="12"/>
        <v>10.18</v>
      </c>
      <c r="DM6" s="21">
        <f t="shared" si="12"/>
        <v>15.18</v>
      </c>
      <c r="DN6" s="21" t="str">
        <f t="shared" si="12"/>
        <v>-</v>
      </c>
      <c r="DO6" s="21" t="str">
        <f t="shared" si="12"/>
        <v>-</v>
      </c>
      <c r="DP6" s="21">
        <f t="shared" si="12"/>
        <v>23.25</v>
      </c>
      <c r="DQ6" s="21">
        <f t="shared" si="12"/>
        <v>25.2</v>
      </c>
      <c r="DR6" s="21">
        <f t="shared" si="12"/>
        <v>27.42</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1.06</v>
      </c>
      <c r="EB6" s="21">
        <f t="shared" si="13"/>
        <v>2.02</v>
      </c>
      <c r="EC6" s="21">
        <f t="shared" si="13"/>
        <v>2.67</v>
      </c>
      <c r="ED6" s="20" t="str">
        <f>IF(ED7="","",IF(ED7="-","【-】","【"&amp;SUBSTITUTE(TEXT(ED7,"#,##0.00"),"-","△")&amp;"】"))</f>
        <v>【7.62】</v>
      </c>
      <c r="EE6" s="21" t="str">
        <f>IF(EE7="",NA(),EE7)</f>
        <v>-</v>
      </c>
      <c r="EF6" s="21" t="str">
        <f t="shared" ref="EF6:EN6" si="14">IF(EF7="",NA(),EF7)</f>
        <v>-</v>
      </c>
      <c r="EG6" s="20">
        <f t="shared" si="14"/>
        <v>0</v>
      </c>
      <c r="EH6" s="21">
        <f t="shared" si="14"/>
        <v>0.02</v>
      </c>
      <c r="EI6" s="20">
        <f t="shared" si="14"/>
        <v>0</v>
      </c>
      <c r="EJ6" s="21" t="str">
        <f t="shared" si="14"/>
        <v>-</v>
      </c>
      <c r="EK6" s="21" t="str">
        <f t="shared" si="14"/>
        <v>-</v>
      </c>
      <c r="EL6" s="21">
        <f t="shared" si="14"/>
        <v>0.08</v>
      </c>
      <c r="EM6" s="21">
        <f t="shared" si="14"/>
        <v>0.24</v>
      </c>
      <c r="EN6" s="21">
        <f t="shared" si="14"/>
        <v>0.14000000000000001</v>
      </c>
      <c r="EO6" s="20" t="str">
        <f>IF(EO7="","",IF(EO7="-","【-】","【"&amp;SUBSTITUTE(TEXT(EO7,"#,##0.00"),"-","△")&amp;"】"))</f>
        <v>【0.23】</v>
      </c>
    </row>
    <row r="7" spans="1:148" s="22" customFormat="1" x14ac:dyDescent="0.15">
      <c r="A7" s="14"/>
      <c r="B7" s="23">
        <v>2022</v>
      </c>
      <c r="C7" s="23">
        <v>132233</v>
      </c>
      <c r="D7" s="23">
        <v>46</v>
      </c>
      <c r="E7" s="23">
        <v>17</v>
      </c>
      <c r="F7" s="23">
        <v>1</v>
      </c>
      <c r="G7" s="23">
        <v>0</v>
      </c>
      <c r="H7" s="23" t="s">
        <v>96</v>
      </c>
      <c r="I7" s="23" t="s">
        <v>97</v>
      </c>
      <c r="J7" s="23" t="s">
        <v>98</v>
      </c>
      <c r="K7" s="23" t="s">
        <v>99</v>
      </c>
      <c r="L7" s="23" t="s">
        <v>100</v>
      </c>
      <c r="M7" s="23" t="s">
        <v>101</v>
      </c>
      <c r="N7" s="24" t="s">
        <v>102</v>
      </c>
      <c r="O7" s="24">
        <v>90.61</v>
      </c>
      <c r="P7" s="24">
        <v>99.99</v>
      </c>
      <c r="Q7" s="24">
        <v>87.22</v>
      </c>
      <c r="R7" s="24">
        <v>1412</v>
      </c>
      <c r="S7" s="24">
        <v>71296</v>
      </c>
      <c r="T7" s="24">
        <v>15.32</v>
      </c>
      <c r="U7" s="24">
        <v>4653.79</v>
      </c>
      <c r="V7" s="24">
        <v>71228</v>
      </c>
      <c r="W7" s="24">
        <v>11.64</v>
      </c>
      <c r="X7" s="24">
        <v>6119.24</v>
      </c>
      <c r="Y7" s="24" t="s">
        <v>102</v>
      </c>
      <c r="Z7" s="24" t="s">
        <v>102</v>
      </c>
      <c r="AA7" s="24">
        <v>109.53</v>
      </c>
      <c r="AB7" s="24">
        <v>106.48</v>
      </c>
      <c r="AC7" s="24">
        <v>109.13</v>
      </c>
      <c r="AD7" s="24" t="s">
        <v>102</v>
      </c>
      <c r="AE7" s="24" t="s">
        <v>102</v>
      </c>
      <c r="AF7" s="24">
        <v>106.67</v>
      </c>
      <c r="AG7" s="24">
        <v>106.9</v>
      </c>
      <c r="AH7" s="24">
        <v>106.74</v>
      </c>
      <c r="AI7" s="24">
        <v>106.11</v>
      </c>
      <c r="AJ7" s="24" t="s">
        <v>102</v>
      </c>
      <c r="AK7" s="24" t="s">
        <v>102</v>
      </c>
      <c r="AL7" s="24">
        <v>0</v>
      </c>
      <c r="AM7" s="24">
        <v>0</v>
      </c>
      <c r="AN7" s="24">
        <v>0</v>
      </c>
      <c r="AO7" s="24" t="s">
        <v>102</v>
      </c>
      <c r="AP7" s="24" t="s">
        <v>102</v>
      </c>
      <c r="AQ7" s="24">
        <v>3.68</v>
      </c>
      <c r="AR7" s="24">
        <v>5.3</v>
      </c>
      <c r="AS7" s="24">
        <v>6.49</v>
      </c>
      <c r="AT7" s="24">
        <v>3.15</v>
      </c>
      <c r="AU7" s="24" t="s">
        <v>102</v>
      </c>
      <c r="AV7" s="24" t="s">
        <v>102</v>
      </c>
      <c r="AW7" s="24">
        <v>112.89</v>
      </c>
      <c r="AX7" s="24">
        <v>191.2</v>
      </c>
      <c r="AY7" s="24">
        <v>308.37</v>
      </c>
      <c r="AZ7" s="24" t="s">
        <v>102</v>
      </c>
      <c r="BA7" s="24" t="s">
        <v>102</v>
      </c>
      <c r="BB7" s="24">
        <v>67.86</v>
      </c>
      <c r="BC7" s="24">
        <v>72.92</v>
      </c>
      <c r="BD7" s="24">
        <v>81.19</v>
      </c>
      <c r="BE7" s="24">
        <v>73.44</v>
      </c>
      <c r="BF7" s="24" t="s">
        <v>102</v>
      </c>
      <c r="BG7" s="24" t="s">
        <v>102</v>
      </c>
      <c r="BH7" s="24">
        <v>92.19</v>
      </c>
      <c r="BI7" s="24">
        <v>87.37</v>
      </c>
      <c r="BJ7" s="24">
        <v>92.86</v>
      </c>
      <c r="BK7" s="24" t="s">
        <v>102</v>
      </c>
      <c r="BL7" s="24" t="s">
        <v>102</v>
      </c>
      <c r="BM7" s="24">
        <v>709.4</v>
      </c>
      <c r="BN7" s="24">
        <v>734.47</v>
      </c>
      <c r="BO7" s="24">
        <v>720.89</v>
      </c>
      <c r="BP7" s="24">
        <v>652.82000000000005</v>
      </c>
      <c r="BQ7" s="24" t="s">
        <v>102</v>
      </c>
      <c r="BR7" s="24" t="s">
        <v>102</v>
      </c>
      <c r="BS7" s="24">
        <v>111.25</v>
      </c>
      <c r="BT7" s="24">
        <v>106.16</v>
      </c>
      <c r="BU7" s="24">
        <v>109.19</v>
      </c>
      <c r="BV7" s="24" t="s">
        <v>102</v>
      </c>
      <c r="BW7" s="24" t="s">
        <v>102</v>
      </c>
      <c r="BX7" s="24">
        <v>91.14</v>
      </c>
      <c r="BY7" s="24">
        <v>90.69</v>
      </c>
      <c r="BZ7" s="24">
        <v>90.5</v>
      </c>
      <c r="CA7" s="24">
        <v>97.61</v>
      </c>
      <c r="CB7" s="24" t="s">
        <v>102</v>
      </c>
      <c r="CC7" s="24" t="s">
        <v>102</v>
      </c>
      <c r="CD7" s="24">
        <v>102.88</v>
      </c>
      <c r="CE7" s="24">
        <v>105.3</v>
      </c>
      <c r="CF7" s="24">
        <v>104.13</v>
      </c>
      <c r="CG7" s="24" t="s">
        <v>102</v>
      </c>
      <c r="CH7" s="24" t="s">
        <v>102</v>
      </c>
      <c r="CI7" s="24">
        <v>136.86000000000001</v>
      </c>
      <c r="CJ7" s="24">
        <v>138.52000000000001</v>
      </c>
      <c r="CK7" s="24">
        <v>138.66999999999999</v>
      </c>
      <c r="CL7" s="24">
        <v>138.29</v>
      </c>
      <c r="CM7" s="24" t="s">
        <v>102</v>
      </c>
      <c r="CN7" s="24" t="s">
        <v>102</v>
      </c>
      <c r="CO7" s="24" t="s">
        <v>102</v>
      </c>
      <c r="CP7" s="24" t="s">
        <v>102</v>
      </c>
      <c r="CQ7" s="24" t="s">
        <v>102</v>
      </c>
      <c r="CR7" s="24" t="s">
        <v>102</v>
      </c>
      <c r="CS7" s="24" t="s">
        <v>102</v>
      </c>
      <c r="CT7" s="24">
        <v>60.78</v>
      </c>
      <c r="CU7" s="24">
        <v>59.96</v>
      </c>
      <c r="CV7" s="24">
        <v>59.9</v>
      </c>
      <c r="CW7" s="24">
        <v>59.1</v>
      </c>
      <c r="CX7" s="24" t="s">
        <v>102</v>
      </c>
      <c r="CY7" s="24" t="s">
        <v>102</v>
      </c>
      <c r="CZ7" s="24">
        <v>99.65</v>
      </c>
      <c r="DA7" s="24">
        <v>99.66</v>
      </c>
      <c r="DB7" s="24">
        <v>99.67</v>
      </c>
      <c r="DC7" s="24" t="s">
        <v>102</v>
      </c>
      <c r="DD7" s="24" t="s">
        <v>102</v>
      </c>
      <c r="DE7" s="24">
        <v>94.17</v>
      </c>
      <c r="DF7" s="24">
        <v>94.27</v>
      </c>
      <c r="DG7" s="24">
        <v>94.46</v>
      </c>
      <c r="DH7" s="24">
        <v>95.82</v>
      </c>
      <c r="DI7" s="24" t="s">
        <v>102</v>
      </c>
      <c r="DJ7" s="24" t="s">
        <v>102</v>
      </c>
      <c r="DK7" s="24">
        <v>5.16</v>
      </c>
      <c r="DL7" s="24">
        <v>10.18</v>
      </c>
      <c r="DM7" s="24">
        <v>15.18</v>
      </c>
      <c r="DN7" s="24" t="s">
        <v>102</v>
      </c>
      <c r="DO7" s="24" t="s">
        <v>102</v>
      </c>
      <c r="DP7" s="24">
        <v>23.25</v>
      </c>
      <c r="DQ7" s="24">
        <v>25.2</v>
      </c>
      <c r="DR7" s="24">
        <v>27.42</v>
      </c>
      <c r="DS7" s="24">
        <v>39.74</v>
      </c>
      <c r="DT7" s="24" t="s">
        <v>102</v>
      </c>
      <c r="DU7" s="24" t="s">
        <v>102</v>
      </c>
      <c r="DV7" s="24">
        <v>0</v>
      </c>
      <c r="DW7" s="24">
        <v>0</v>
      </c>
      <c r="DX7" s="24">
        <v>0</v>
      </c>
      <c r="DY7" s="24" t="s">
        <v>102</v>
      </c>
      <c r="DZ7" s="24" t="s">
        <v>102</v>
      </c>
      <c r="EA7" s="24">
        <v>1.06</v>
      </c>
      <c r="EB7" s="24">
        <v>2.02</v>
      </c>
      <c r="EC7" s="24">
        <v>2.67</v>
      </c>
      <c r="ED7" s="24">
        <v>7.62</v>
      </c>
      <c r="EE7" s="24" t="s">
        <v>102</v>
      </c>
      <c r="EF7" s="24" t="s">
        <v>102</v>
      </c>
      <c r="EG7" s="24">
        <v>0</v>
      </c>
      <c r="EH7" s="24">
        <v>0.02</v>
      </c>
      <c r="EI7" s="24">
        <v>0</v>
      </c>
      <c r="EJ7" s="24" t="s">
        <v>102</v>
      </c>
      <c r="EK7" s="24" t="s">
        <v>102</v>
      </c>
      <c r="EL7" s="24">
        <v>0.08</v>
      </c>
      <c r="EM7" s="24">
        <v>0.24</v>
      </c>
      <c r="EN7" s="24">
        <v>0.14000000000000001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2024-01-25T09:19:02Z</cp:lastPrinted>
  <dcterms:created xsi:type="dcterms:W3CDTF">2023-12-12T00:45:25Z</dcterms:created>
  <dcterms:modified xsi:type="dcterms:W3CDTF">2024-01-25T09:19:02Z</dcterms:modified>
  <cp:category/>
</cp:coreProperties>
</file>