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6024984\Desktop\下水道\"/>
    </mc:Choice>
  </mc:AlternateContent>
  <workbookProtection workbookAlgorithmName="SHA-512" workbookHashValue="mUvI7NDL4emiRQV0ERa2gZuLdiOeLlmnFNofCY95uTYpo6dalU5h/j6qIuG0KwSOayikl3w0IZyQIq+W3vEw+A==" workbookSaltValue="mHIL/8tUdVzY3200eRtgV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S6" i="5"/>
  <c r="R6" i="5"/>
  <c r="Q6" i="5"/>
  <c r="W10" i="4" s="1"/>
  <c r="P6" i="5"/>
  <c r="O6" i="5"/>
  <c r="I10" i="4" s="1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BB10" i="4"/>
  <c r="AL10" i="4"/>
  <c r="AD10" i="4"/>
  <c r="P10" i="4"/>
  <c r="B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<sst xmlns="http://schemas.openxmlformats.org/spreadsheetml/2006/main" count="241" uniqueCount="120">
  <si>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</si>
  <si>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</si>
  <si>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</si>
  <si>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</si>
  <si>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</si>
  <si>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</si>
  <si>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</si>
  <si>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</si>
  <si>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</si>
  <si>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</si>
  <si>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</si>
  <si>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</si>
  <si>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</si>
  <si>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</si>
  <si>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</si>
  <si>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</si>
  <si>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</si>
  <si>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</si>
  <si>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</si>
  <si>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</si>
  <si>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</si>
  <si>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</si>
  <si>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</si>
  <si>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</si>
  <si>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</si>
  <si>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</si>
  <si>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</si>
  <si>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</si>
  <si>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</si>
  <si>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</si>
  <si>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</si>
  <si>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</si>
  <si>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</si>
  <si>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</si>
  <si>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</si>
  <si>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</si>
  <si>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</si>
  <si>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</si>
  <si>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</si>
  <si>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</si>
  <si>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</si>
  <si>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</si>
  <si>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</si>
  <si>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</si>
  <si>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</si>
  <si>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</si>
  <si>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</si>
  <si>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</si>
  <si>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</si>
  <si>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</si>
  <si>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</si>
  <si>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</si>
  <si>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</si>
  <si>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</si>
  <si>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</si>
  <si>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</si>
  <si>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</si>
  <si>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</si>
  <si>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</si>
  <si>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</si>
  <si>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</si>
  <si>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</si>
  <si>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</si>
  <si>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</si>
  <si>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</si>
  <si>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</si>
  <si>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</si>
  <si>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</si>
  <si>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</si>
  <si>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</si>
  <si>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</si>
  <si>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</si>
  <si>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</si>
  <si>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</si>
  <si>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</si>
  <si>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</si>
  <si>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</si>
  <si>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</si>
  <si>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</si>
  <si>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</si>
  <si>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</si>
  <si>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</si>
  <si>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</si>
  <si>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</si>
  <si>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</si>
  <si>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</si>
  <si>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</si>
  <si>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</si>
  <si>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</si>
  <si>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</si>
  <si>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</si>
  <si>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</si>
  <si>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</si>
  <si>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</si>
  <si>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</si>
  <si>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</si>
  <si>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</si>
  <si>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</si>
  <si>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瑞穂町</t>
  </si>
  <si>
    <t>法非適用</t>
  </si>
  <si>
    <t>下水道事業</t>
  </si>
  <si>
    <t>公共下水道</t>
  </si>
  <si>
    <t>Bd1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</si>
  <si>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</si>
  <si>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</si>
  <si>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</si>
  <si>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</si>
  <si>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</si>
  <si>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</si>
  <si>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</si>
  <si>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</si>
  <si>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</si>
  <si>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</si>
  <si>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</si>
  <si>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</si>
  <si>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</si>
  <si>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</si>
  <si>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③管渠改善率について、令和元年度は管渠の更新等は行わなかった。過去のデータを比較しても類似団体平均、全国平均よりも改善率が低い状況である。しかし、耐震性については、管渠の耐震化は重要な幹線の耐震診断を実施しており、その結果に基づく耐震性能を有していない管渠については、更生工事により対策済みである。また、令和元年度に策定したストックマネジメント実施方針により、今後計画的に管渠改善を図っていく。</t>
    <rPh sb="17" eb="19">
      <t>カンキョ</t>
    </rPh>
    <rPh sb="20" eb="22">
      <t>コウシン</t>
    </rPh>
    <rPh sb="22" eb="23">
      <t>トウ</t>
    </rPh>
    <rPh sb="24" eb="25">
      <t>オコナ</t>
    </rPh>
    <rPh sb="31" eb="33">
      <t>カコ</t>
    </rPh>
    <rPh sb="38" eb="40">
      <t>ヒカク</t>
    </rPh>
    <rPh sb="82" eb="84">
      <t>カンキョ</t>
    </rPh>
    <rPh sb="85" eb="87">
      <t>タイシン</t>
    </rPh>
    <rPh sb="87" eb="88">
      <t>カ</t>
    </rPh>
    <rPh sb="152" eb="154">
      <t>レイワ</t>
    </rPh>
    <rPh sb="154" eb="155">
      <t>ガン</t>
    </rPh>
    <rPh sb="155" eb="157">
      <t>ネンド</t>
    </rPh>
    <rPh sb="158" eb="160">
      <t>サクテイ</t>
    </rPh>
    <rPh sb="172" eb="174">
      <t>ジッシ</t>
    </rPh>
    <rPh sb="174" eb="176">
      <t>ホウシン</t>
    </rPh>
    <rPh sb="180" eb="182">
      <t>コンゴ</t>
    </rPh>
    <phoneticPr fontId="4"/>
  </si>
  <si>
    <t>経営の健全性・効率性について、類似団体平均値、全国平均と比較して概ね健全で効率的な経営を行っているが、指標によっては注視すべきものもあり、使用料の大幅な増加が見込めない中で、施設更新等の維持管理事業に加え建設改良事業も予定されており、更なる経費削減と財源確保に努め、健全経営を維持していく。
令和2年度に法適化を開始し、事業を進めている。法適化後はストック情報や損益情報の的確な把握により、財務状況を明確にして適切な更新計画や経営計画に基づき、経営の効率化、行政サービスの向上を図り、持続性のある下水道経営を行う。また、将来にわたってもサービスの提供を安定的に継続することが可能となるように、中長期的な経営の基本計画である経営戦略を盛り込こんだ、下水道プランの改定を行う。</t>
    <rPh sb="146" eb="148">
      <t>レイワ</t>
    </rPh>
    <rPh sb="156" eb="158">
      <t>カイシ</t>
    </rPh>
    <rPh sb="316" eb="317">
      <t>モ</t>
    </rPh>
    <rPh sb="318" eb="319">
      <t>コ</t>
    </rPh>
    <rPh sb="323" eb="326">
      <t>ゲスイドウ</t>
    </rPh>
    <rPh sb="330" eb="332">
      <t>カイテイ</t>
    </rPh>
    <rPh sb="333" eb="334">
      <t>オコナ</t>
    </rPh>
    <phoneticPr fontId="4"/>
  </si>
  <si>
    <t xml:space="preserve">①収益的収支比率について、黒字を示す100％以上を維持している。前年度と比較し、大幅に上昇した要因は令和2年度の法適化による打切決算としたためである。今後、使用料の大幅な増加が見込めない中で、施設更新等の費用増加が見込まれるため、計画的かつ効率的な維持管理を行う。
④企業債残高対事業規模比率について、企業債に依存しすぎることはなく、類似団体平均値、全国平均と比較して低い状況である。一方で、今後、雨水幹線整備等の財源として企業債を予定しており、企業債残高は増加する見込みである。
⑤経費回収率について、類似団体平均値、全国平均と比較して高い状況である。しかし、今後は施設更新等の費用増加が見込まれるため、計画的な維持管理を行うとともに、比率が著しく悪化する場合は、料金の適正化について検討する。
⑥汚水処理原価について、類似団体平均値、全国平均と比較して効率的な汚水処理が実施されている。更なる有収水量の増加に努めるとともに、費用の平準化を図り計画的に維持管理を行う。
⑧水洗化率について、類似団体平均値、全国平均を上回った状況であるが、引き続き接続率の向上に努め、水洗化率100％を目指す。
</t>
    <rPh sb="40" eb="42">
      <t>オオハバ</t>
    </rPh>
    <rPh sb="43" eb="45">
      <t>ジョウショウ</t>
    </rPh>
    <rPh sb="120" eb="122">
      <t>コウリツ</t>
    </rPh>
    <rPh sb="122" eb="123">
      <t>テキ</t>
    </rPh>
    <rPh sb="271" eb="272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</si>
</sst>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0.09</c:v>
                </c:pt>
                <c:pt idx="1">
                  <c:v>0</c:v>
                </c:pt>
                <c:pt idx="2" formatCode="#,##0.00;&quot;△&quot;#,##0.00;&quot;-&quot;">
                  <c:v>7.0000000000000007E-2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4-410D-8F9C-28237C0F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14048"/>
        <c:axId val="10771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0.27</c:v>
                </c:pt>
                <c:pt idx="1">
                  <c:v>0.17</c:v>
                </c:pt>
                <c:pt idx="2">
                  <c:v>0.13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10D-8F9C-28237C0F3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4048"/>
        <c:axId val="107715968"/>
      </c:lineChart>
      <c:dateAx>
        <c:axId val="107714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7715968"/>
        <c:crosses val="autoZero"/>
        <c:auto val="1"/>
        <c:lblOffset val="100"/>
        <c:baseTimeUnit val="years"/>
      </c:dateAx>
      <c:valAx>
        <c:axId val="10771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7714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0-4E6C-A97C-208D010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7312"/>
        <c:axId val="10991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65.62</c:v>
                </c:pt>
                <c:pt idx="1">
                  <c:v>64.67</c:v>
                </c:pt>
                <c:pt idx="2">
                  <c:v>64.959999999999994</c:v>
                </c:pt>
                <c:pt idx="3">
                  <c:v>65.040000000000006</c:v>
                </c:pt>
                <c:pt idx="4">
                  <c:v>68.31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E6C-A97C-208D0107B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17312"/>
        <c:axId val="109919232"/>
      </c:lineChart>
      <c:dateAx>
        <c:axId val="109917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919232"/>
        <c:crosses val="autoZero"/>
        <c:auto val="1"/>
        <c:lblOffset val="100"/>
        <c:baseTimeUnit val="years"/>
      </c:dateAx>
      <c:valAx>
        <c:axId val="10991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91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97.79</c:v>
                </c:pt>
                <c:pt idx="1">
                  <c:v>97.92</c:v>
                </c:pt>
                <c:pt idx="2">
                  <c:v>98.03</c:v>
                </c:pt>
                <c:pt idx="3">
                  <c:v>98.14</c:v>
                </c:pt>
                <c:pt idx="4">
                  <c:v>98.39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A-46FD-8A39-8FEEC50F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41280"/>
        <c:axId val="11024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91.44</c:v>
                </c:pt>
                <c:pt idx="1">
                  <c:v>91.76</c:v>
                </c:pt>
                <c:pt idx="2">
                  <c:v>92.3</c:v>
                </c:pt>
                <c:pt idx="3">
                  <c:v>92.55</c:v>
                </c:pt>
                <c:pt idx="4">
                  <c:v>92.62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A-46FD-8A39-8FEEC50F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41280"/>
        <c:axId val="110243200"/>
      </c:lineChart>
      <c:dateAx>
        <c:axId val="110241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10243200"/>
        <c:crosses val="autoZero"/>
        <c:auto val="1"/>
        <c:lblOffset val="100"/>
        <c:baseTimeUnit val="years"/>
      </c:dateAx>
      <c:valAx>
        <c:axId val="11024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0241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104.61</c:v>
                </c:pt>
                <c:pt idx="1">
                  <c:v>100.78</c:v>
                </c:pt>
                <c:pt idx="2">
                  <c:v>102.24</c:v>
                </c:pt>
                <c:pt idx="3">
                  <c:v>105.43</c:v>
                </c:pt>
                <c:pt idx="4">
                  <c:v>123.81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7-4C37-B42C-0FF8F4AD1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48608"/>
        <c:axId val="10815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7-4C37-B42C-0FF8F4AD1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48608"/>
        <c:axId val="108154880"/>
      </c:lineChart>
      <c:dateAx>
        <c:axId val="1081486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8154880"/>
        <c:crosses val="autoZero"/>
        <c:auto val="1"/>
        <c:lblOffset val="100"/>
        <c:baseTimeUnit val="years"/>
      </c:dateAx>
      <c:valAx>
        <c:axId val="10815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14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F-49F6-9A68-0A3D8C74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89952"/>
        <c:axId val="10820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9F6-9A68-0A3D8C74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89952"/>
        <c:axId val="108208512"/>
      </c:lineChart>
      <c:dateAx>
        <c:axId val="1081899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8208512"/>
        <c:crosses val="autoZero"/>
        <c:auto val="1"/>
        <c:lblOffset val="100"/>
        <c:baseTimeUnit val="years"/>
      </c:dateAx>
      <c:valAx>
        <c:axId val="10820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189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8-4C7E-95BF-C5C1F254A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49472"/>
        <c:axId val="10825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8-4C7E-95BF-C5C1F254A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49472"/>
        <c:axId val="108251392"/>
      </c:lineChart>
      <c:dateAx>
        <c:axId val="108249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8251392"/>
        <c:crosses val="autoZero"/>
        <c:auto val="1"/>
        <c:lblOffset val="100"/>
        <c:baseTimeUnit val="years"/>
      </c:dateAx>
      <c:valAx>
        <c:axId val="10825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824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1-426B-A035-CCCAF6FE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7840"/>
        <c:axId val="109669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26B-A035-CCCAF6FE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7840"/>
        <c:axId val="109669760"/>
      </c:lineChart>
      <c:dateAx>
        <c:axId val="109667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669760"/>
        <c:crosses val="autoZero"/>
        <c:auto val="1"/>
        <c:lblOffset val="100"/>
        <c:baseTimeUnit val="years"/>
      </c:dateAx>
      <c:valAx>
        <c:axId val="109669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66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6-4F98-A206-D44EB029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00992"/>
        <c:axId val="109707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F98-A206-D44EB0290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00992"/>
        <c:axId val="109707264"/>
      </c:lineChart>
      <c:dateAx>
        <c:axId val="109700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707264"/>
        <c:crosses val="autoZero"/>
        <c:auto val="1"/>
        <c:lblOffset val="100"/>
        <c:baseTimeUnit val="years"/>
      </c:dateAx>
      <c:valAx>
        <c:axId val="109707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70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204.88</c:v>
                </c:pt>
                <c:pt idx="1">
                  <c:v>168.73</c:v>
                </c:pt>
                <c:pt idx="2">
                  <c:v>215.61</c:v>
                </c:pt>
                <c:pt idx="3">
                  <c:v>220.27</c:v>
                </c:pt>
                <c:pt idx="4">
                  <c:v>255.55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6-4904-A9F6-4A82BBC8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60896"/>
        <c:axId val="10976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848.31</c:v>
                </c:pt>
                <c:pt idx="1">
                  <c:v>774.99</c:v>
                </c:pt>
                <c:pt idx="2">
                  <c:v>799.41</c:v>
                </c:pt>
                <c:pt idx="3">
                  <c:v>820.36</c:v>
                </c:pt>
                <c:pt idx="4">
                  <c:v>847.44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904-A9F6-4A82BBC8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60896"/>
        <c:axId val="109762816"/>
      </c:lineChart>
      <c:dateAx>
        <c:axId val="109760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762816"/>
        <c:crosses val="autoZero"/>
        <c:auto val="1"/>
        <c:lblOffset val="100"/>
        <c:baseTimeUnit val="years"/>
      </c:dateAx>
      <c:valAx>
        <c:axId val="10976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760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113.2</c:v>
                </c:pt>
                <c:pt idx="1">
                  <c:v>99.85</c:v>
                </c:pt>
                <c:pt idx="2">
                  <c:v>102.65</c:v>
                </c:pt>
                <c:pt idx="3">
                  <c:v>104.92</c:v>
                </c:pt>
                <c:pt idx="4">
                  <c:v>115.98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7-42FC-9682-D0E6DBFC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55488"/>
        <c:axId val="10985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94.38</c:v>
                </c:pt>
                <c:pt idx="1">
                  <c:v>96.57</c:v>
                </c:pt>
                <c:pt idx="2">
                  <c:v>96.54</c:v>
                </c:pt>
                <c:pt idx="3">
                  <c:v>95.4</c:v>
                </c:pt>
                <c:pt idx="4">
                  <c:v>94.69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7-42FC-9682-D0E6DBFC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55488"/>
        <c:axId val="109857408"/>
      </c:lineChart>
      <c:dateAx>
        <c:axId val="1098554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857408"/>
        <c:crosses val="autoZero"/>
        <c:auto val="1"/>
        <c:lblOffset val="100"/>
        <c:baseTimeUnit val="years"/>
      </c:dateAx>
      <c:valAx>
        <c:axId val="10985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85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109.96</c:v>
                </c:pt>
                <c:pt idx="1">
                  <c:v>126.58</c:v>
                </c:pt>
                <c:pt idx="2">
                  <c:v>120.91</c:v>
                </c:pt>
                <c:pt idx="3">
                  <c:v>118.15</c:v>
                </c:pt>
                <c:pt idx="4">
                  <c:v>100.18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D-47C7-AFAD-166AA273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2352"/>
        <c:axId val="10989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165.45</c:v>
                </c:pt>
                <c:pt idx="1">
                  <c:v>161.54</c:v>
                </c:pt>
                <c:pt idx="2">
                  <c:v>162.81</c:v>
                </c:pt>
                <c:pt idx="3">
                  <c:v>163.19999999999999</c:v>
                </c:pt>
                <c:pt idx="4">
                  <c:v>159.78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7C7-AFAD-166AA2736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92352"/>
        <c:axId val="109894272"/>
      </c:lineChart>
      <c:dateAx>
        <c:axId val="109892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09894272"/>
        <c:crosses val="autoZero"/>
        <c:auto val="1"/>
        <c:lblOffset val="100"/>
        <c:baseTimeUnit val="years"/>
      </c:dateAx>
      <c:valAx>
        <c:axId val="10989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989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
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
データ!H6</f>
        <v>
東京都　瑞穂町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
1</v>
      </c>
      <c r="C7" s="45"/>
      <c r="D7" s="45"/>
      <c r="E7" s="45"/>
      <c r="F7" s="45"/>
      <c r="G7" s="45"/>
      <c r="H7" s="45"/>
      <c r="I7" s="45" t="s">
        <v>
2</v>
      </c>
      <c r="J7" s="45"/>
      <c r="K7" s="45"/>
      <c r="L7" s="45"/>
      <c r="M7" s="45"/>
      <c r="N7" s="45"/>
      <c r="O7" s="45"/>
      <c r="P7" s="45" t="s">
        <v>
3</v>
      </c>
      <c r="Q7" s="45"/>
      <c r="R7" s="45"/>
      <c r="S7" s="45"/>
      <c r="T7" s="45"/>
      <c r="U7" s="45"/>
      <c r="V7" s="45"/>
      <c r="W7" s="45" t="s">
        <v>
4</v>
      </c>
      <c r="X7" s="45"/>
      <c r="Y7" s="45"/>
      <c r="Z7" s="45"/>
      <c r="AA7" s="45"/>
      <c r="AB7" s="45"/>
      <c r="AC7" s="45"/>
      <c r="AD7" s="45" t="s">
        <v>
5</v>
      </c>
      <c r="AE7" s="45"/>
      <c r="AF7" s="45"/>
      <c r="AG7" s="45"/>
      <c r="AH7" s="45"/>
      <c r="AI7" s="45"/>
      <c r="AJ7" s="45"/>
      <c r="AK7" s="3"/>
      <c r="AL7" s="45" t="s">
        <v>
6</v>
      </c>
      <c r="AM7" s="45"/>
      <c r="AN7" s="45"/>
      <c r="AO7" s="45"/>
      <c r="AP7" s="45"/>
      <c r="AQ7" s="45"/>
      <c r="AR7" s="45"/>
      <c r="AS7" s="45"/>
      <c r="AT7" s="45" t="s">
        <v>
7</v>
      </c>
      <c r="AU7" s="45"/>
      <c r="AV7" s="45"/>
      <c r="AW7" s="45"/>
      <c r="AX7" s="45"/>
      <c r="AY7" s="45"/>
      <c r="AZ7" s="45"/>
      <c r="BA7" s="45"/>
      <c r="BB7" s="45" t="s">
        <v>
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
データ!I6</f>
        <v>
法非適用</v>
      </c>
      <c r="C8" s="49"/>
      <c r="D8" s="49"/>
      <c r="E8" s="49"/>
      <c r="F8" s="49"/>
      <c r="G8" s="49"/>
      <c r="H8" s="49"/>
      <c r="I8" s="49" t="str">
        <f>
データ!J6</f>
        <v>
下水道事業</v>
      </c>
      <c r="J8" s="49"/>
      <c r="K8" s="49"/>
      <c r="L8" s="49"/>
      <c r="M8" s="49"/>
      <c r="N8" s="49"/>
      <c r="O8" s="49"/>
      <c r="P8" s="49" t="str">
        <f>
データ!K6</f>
        <v>
公共下水道</v>
      </c>
      <c r="Q8" s="49"/>
      <c r="R8" s="49"/>
      <c r="S8" s="49"/>
      <c r="T8" s="49"/>
      <c r="U8" s="49"/>
      <c r="V8" s="49"/>
      <c r="W8" s="49" t="str">
        <f>
データ!L6</f>
        <v>
Bd1</v>
      </c>
      <c r="X8" s="49"/>
      <c r="Y8" s="49"/>
      <c r="Z8" s="49"/>
      <c r="AA8" s="49"/>
      <c r="AB8" s="49"/>
      <c r="AC8" s="49"/>
      <c r="AD8" s="50" t="str">
        <f>
データ!$M$6</f>
        <v>
非設置</v>
      </c>
      <c r="AE8" s="50"/>
      <c r="AF8" s="50"/>
      <c r="AG8" s="50"/>
      <c r="AH8" s="50"/>
      <c r="AI8" s="50"/>
      <c r="AJ8" s="50"/>
      <c r="AK8" s="3"/>
      <c r="AL8" s="51">
        <f>
データ!S6</f>
        <v>
32824</v>
      </c>
      <c r="AM8" s="51"/>
      <c r="AN8" s="51"/>
      <c r="AO8" s="51"/>
      <c r="AP8" s="51"/>
      <c r="AQ8" s="51"/>
      <c r="AR8" s="51"/>
      <c r="AS8" s="51"/>
      <c r="AT8" s="46">
        <f>
データ!T6</f>
        <v>
16.850000000000001</v>
      </c>
      <c r="AU8" s="46"/>
      <c r="AV8" s="46"/>
      <c r="AW8" s="46"/>
      <c r="AX8" s="46"/>
      <c r="AY8" s="46"/>
      <c r="AZ8" s="46"/>
      <c r="BA8" s="46"/>
      <c r="BB8" s="46">
        <f>
データ!U6</f>
        <v>
1948.01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
10</v>
      </c>
      <c r="BM8" s="48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
12</v>
      </c>
      <c r="C9" s="45"/>
      <c r="D9" s="45"/>
      <c r="E9" s="45"/>
      <c r="F9" s="45"/>
      <c r="G9" s="45"/>
      <c r="H9" s="45"/>
      <c r="I9" s="45" t="s">
        <v>
13</v>
      </c>
      <c r="J9" s="45"/>
      <c r="K9" s="45"/>
      <c r="L9" s="45"/>
      <c r="M9" s="45"/>
      <c r="N9" s="45"/>
      <c r="O9" s="45"/>
      <c r="P9" s="45" t="s">
        <v>
14</v>
      </c>
      <c r="Q9" s="45"/>
      <c r="R9" s="45"/>
      <c r="S9" s="45"/>
      <c r="T9" s="45"/>
      <c r="U9" s="45"/>
      <c r="V9" s="45"/>
      <c r="W9" s="45" t="s">
        <v>
15</v>
      </c>
      <c r="X9" s="45"/>
      <c r="Y9" s="45"/>
      <c r="Z9" s="45"/>
      <c r="AA9" s="45"/>
      <c r="AB9" s="45"/>
      <c r="AC9" s="45"/>
      <c r="AD9" s="45" t="s">
        <v>
16</v>
      </c>
      <c r="AE9" s="45"/>
      <c r="AF9" s="45"/>
      <c r="AG9" s="45"/>
      <c r="AH9" s="45"/>
      <c r="AI9" s="45"/>
      <c r="AJ9" s="45"/>
      <c r="AK9" s="3"/>
      <c r="AL9" s="45" t="s">
        <v>
17</v>
      </c>
      <c r="AM9" s="45"/>
      <c r="AN9" s="45"/>
      <c r="AO9" s="45"/>
      <c r="AP9" s="45"/>
      <c r="AQ9" s="45"/>
      <c r="AR9" s="45"/>
      <c r="AS9" s="45"/>
      <c r="AT9" s="45" t="s">
        <v>
18</v>
      </c>
      <c r="AU9" s="45"/>
      <c r="AV9" s="45"/>
      <c r="AW9" s="45"/>
      <c r="AX9" s="45"/>
      <c r="AY9" s="45"/>
      <c r="AZ9" s="45"/>
      <c r="BA9" s="45"/>
      <c r="BB9" s="45" t="s">
        <v>
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
20</v>
      </c>
      <c r="BM9" s="53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
データ!N6</f>
        <v>
-</v>
      </c>
      <c r="C10" s="46"/>
      <c r="D10" s="46"/>
      <c r="E10" s="46"/>
      <c r="F10" s="46"/>
      <c r="G10" s="46"/>
      <c r="H10" s="46"/>
      <c r="I10" s="46" t="str">
        <f>
データ!O6</f>
        <v>
該当数値なし</v>
      </c>
      <c r="J10" s="46"/>
      <c r="K10" s="46"/>
      <c r="L10" s="46"/>
      <c r="M10" s="46"/>
      <c r="N10" s="46"/>
      <c r="O10" s="46"/>
      <c r="P10" s="46">
        <f>
データ!P6</f>
        <v>
98.12</v>
      </c>
      <c r="Q10" s="46"/>
      <c r="R10" s="46"/>
      <c r="S10" s="46"/>
      <c r="T10" s="46"/>
      <c r="U10" s="46"/>
      <c r="V10" s="46"/>
      <c r="W10" s="46">
        <f>
データ!Q6</f>
        <v>
81.56</v>
      </c>
      <c r="X10" s="46"/>
      <c r="Y10" s="46"/>
      <c r="Z10" s="46"/>
      <c r="AA10" s="46"/>
      <c r="AB10" s="46"/>
      <c r="AC10" s="46"/>
      <c r="AD10" s="51">
        <f>
データ!R6</f>
        <v>
1600</v>
      </c>
      <c r="AE10" s="51"/>
      <c r="AF10" s="51"/>
      <c r="AG10" s="51"/>
      <c r="AH10" s="51"/>
      <c r="AI10" s="51"/>
      <c r="AJ10" s="51"/>
      <c r="AK10" s="2"/>
      <c r="AL10" s="51">
        <f>
データ!V6</f>
        <v>
32078</v>
      </c>
      <c r="AM10" s="51"/>
      <c r="AN10" s="51"/>
      <c r="AO10" s="51"/>
      <c r="AP10" s="51"/>
      <c r="AQ10" s="51"/>
      <c r="AR10" s="51"/>
      <c r="AS10" s="51"/>
      <c r="AT10" s="46">
        <f>
データ!W6</f>
        <v>
7.95</v>
      </c>
      <c r="AU10" s="46"/>
      <c r="AV10" s="46"/>
      <c r="AW10" s="46"/>
      <c r="AX10" s="46"/>
      <c r="AY10" s="46"/>
      <c r="AZ10" s="46"/>
      <c r="BA10" s="46"/>
      <c r="BB10" s="46">
        <f>
データ!X6</f>
        <v>
4034.97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
22</v>
      </c>
      <c r="BM10" s="70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
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
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
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
119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
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
117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
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
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
118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【682.51】</v>
      </c>
      <c r="I86" s="26" t="str">
        <f>
データ!CA6</f>
        <v>
【100.34】</v>
      </c>
      <c r="J86" s="26" t="str">
        <f>
データ!CL6</f>
        <v>
【136.15】</v>
      </c>
      <c r="K86" s="26" t="str">
        <f>
データ!CW6</f>
        <v>
【59.64】</v>
      </c>
      <c r="L86" s="26" t="str">
        <f>
データ!DH6</f>
        <v>
【95.35】</v>
      </c>
      <c r="M86" s="26" t="s">
        <v>
44</v>
      </c>
      <c r="N86" s="26" t="s">
        <v>
44</v>
      </c>
      <c r="O86" s="26" t="str">
        <f>
データ!EO6</f>
        <v>
【0.22】</v>
      </c>
    </row>
  </sheetData>
  <sheetProtection algorithmName="SHA-512" hashValue="dKPj3xeXn6gKS0JKrFq2YznJdSA4RPKIV3qmXmK/FyefRH/yUtKNoEEPd1vgRZ+wq5xgk2ou2ltH1vK+3qWUaA==" saltValue="iopfoJmOjaYPDF6I1Cks0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45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46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47</v>
      </c>
      <c r="B3" s="29" t="s">
        <v>
48</v>
      </c>
      <c r="C3" s="29" t="s">
        <v>
49</v>
      </c>
      <c r="D3" s="29" t="s">
        <v>
50</v>
      </c>
      <c r="E3" s="29" t="s">
        <v>
51</v>
      </c>
      <c r="F3" s="29" t="s">
        <v>
52</v>
      </c>
      <c r="G3" s="29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69</v>
      </c>
      <c r="B5" s="31"/>
      <c r="C5" s="31"/>
      <c r="D5" s="31"/>
      <c r="E5" s="31"/>
      <c r="F5" s="31"/>
      <c r="G5" s="31"/>
      <c r="H5" s="32" t="s">
        <v>
70</v>
      </c>
      <c r="I5" s="32" t="s">
        <v>
71</v>
      </c>
      <c r="J5" s="32" t="s">
        <v>
72</v>
      </c>
      <c r="K5" s="32" t="s">
        <v>
73</v>
      </c>
      <c r="L5" s="32" t="s">
        <v>
74</v>
      </c>
      <c r="M5" s="32" t="s">
        <v>
5</v>
      </c>
      <c r="N5" s="32" t="s">
        <v>
75</v>
      </c>
      <c r="O5" s="32" t="s">
        <v>
76</v>
      </c>
      <c r="P5" s="32" t="s">
        <v>
77</v>
      </c>
      <c r="Q5" s="32" t="s">
        <v>
78</v>
      </c>
      <c r="R5" s="32" t="s">
        <v>
79</v>
      </c>
      <c r="S5" s="32" t="s">
        <v>
80</v>
      </c>
      <c r="T5" s="32" t="s">
        <v>
81</v>
      </c>
      <c r="U5" s="32" t="s">
        <v>
82</v>
      </c>
      <c r="V5" s="32" t="s">
        <v>
83</v>
      </c>
      <c r="W5" s="32" t="s">
        <v>
84</v>
      </c>
      <c r="X5" s="32" t="s">
        <v>
85</v>
      </c>
      <c r="Y5" s="32" t="s">
        <v>
86</v>
      </c>
      <c r="Z5" s="32" t="s">
        <v>
87</v>
      </c>
      <c r="AA5" s="32" t="s">
        <v>
88</v>
      </c>
      <c r="AB5" s="32" t="s">
        <v>
89</v>
      </c>
      <c r="AC5" s="32" t="s">
        <v>
90</v>
      </c>
      <c r="AD5" s="32" t="s">
        <v>
91</v>
      </c>
      <c r="AE5" s="32" t="s">
        <v>
92</v>
      </c>
      <c r="AF5" s="32" t="s">
        <v>
93</v>
      </c>
      <c r="AG5" s="32" t="s">
        <v>
94</v>
      </c>
      <c r="AH5" s="32" t="s">
        <v>
95</v>
      </c>
      <c r="AI5" s="32" t="s">
        <v>
31</v>
      </c>
      <c r="AJ5" s="32" t="s">
        <v>
86</v>
      </c>
      <c r="AK5" s="32" t="s">
        <v>
87</v>
      </c>
      <c r="AL5" s="32" t="s">
        <v>
88</v>
      </c>
      <c r="AM5" s="32" t="s">
        <v>
89</v>
      </c>
      <c r="AN5" s="32" t="s">
        <v>
90</v>
      </c>
      <c r="AO5" s="32" t="s">
        <v>
91</v>
      </c>
      <c r="AP5" s="32" t="s">
        <v>
92</v>
      </c>
      <c r="AQ5" s="32" t="s">
        <v>
93</v>
      </c>
      <c r="AR5" s="32" t="s">
        <v>
94</v>
      </c>
      <c r="AS5" s="32" t="s">
        <v>
95</v>
      </c>
      <c r="AT5" s="32" t="s">
        <v>
96</v>
      </c>
      <c r="AU5" s="32" t="s">
        <v>
86</v>
      </c>
      <c r="AV5" s="32" t="s">
        <v>
87</v>
      </c>
      <c r="AW5" s="32" t="s">
        <v>
88</v>
      </c>
      <c r="AX5" s="32" t="s">
        <v>
89</v>
      </c>
      <c r="AY5" s="32" t="s">
        <v>
90</v>
      </c>
      <c r="AZ5" s="32" t="s">
        <v>
91</v>
      </c>
      <c r="BA5" s="32" t="s">
        <v>
92</v>
      </c>
      <c r="BB5" s="32" t="s">
        <v>
93</v>
      </c>
      <c r="BC5" s="32" t="s">
        <v>
94</v>
      </c>
      <c r="BD5" s="32" t="s">
        <v>
95</v>
      </c>
      <c r="BE5" s="32" t="s">
        <v>
96</v>
      </c>
      <c r="BF5" s="32" t="s">
        <v>
86</v>
      </c>
      <c r="BG5" s="32" t="s">
        <v>
87</v>
      </c>
      <c r="BH5" s="32" t="s">
        <v>
88</v>
      </c>
      <c r="BI5" s="32" t="s">
        <v>
89</v>
      </c>
      <c r="BJ5" s="32" t="s">
        <v>
90</v>
      </c>
      <c r="BK5" s="32" t="s">
        <v>
91</v>
      </c>
      <c r="BL5" s="32" t="s">
        <v>
92</v>
      </c>
      <c r="BM5" s="32" t="s">
        <v>
93</v>
      </c>
      <c r="BN5" s="32" t="s">
        <v>
94</v>
      </c>
      <c r="BO5" s="32" t="s">
        <v>
95</v>
      </c>
      <c r="BP5" s="32" t="s">
        <v>
96</v>
      </c>
      <c r="BQ5" s="32" t="s">
        <v>
86</v>
      </c>
      <c r="BR5" s="32" t="s">
        <v>
87</v>
      </c>
      <c r="BS5" s="32" t="s">
        <v>
88</v>
      </c>
      <c r="BT5" s="32" t="s">
        <v>
89</v>
      </c>
      <c r="BU5" s="32" t="s">
        <v>
90</v>
      </c>
      <c r="BV5" s="32" t="s">
        <v>
91</v>
      </c>
      <c r="BW5" s="32" t="s">
        <v>
92</v>
      </c>
      <c r="BX5" s="32" t="s">
        <v>
93</v>
      </c>
      <c r="BY5" s="32" t="s">
        <v>
94</v>
      </c>
      <c r="BZ5" s="32" t="s">
        <v>
95</v>
      </c>
      <c r="CA5" s="32" t="s">
        <v>
96</v>
      </c>
      <c r="CB5" s="32" t="s">
        <v>
86</v>
      </c>
      <c r="CC5" s="32" t="s">
        <v>
87</v>
      </c>
      <c r="CD5" s="32" t="s">
        <v>
88</v>
      </c>
      <c r="CE5" s="32" t="s">
        <v>
89</v>
      </c>
      <c r="CF5" s="32" t="s">
        <v>
90</v>
      </c>
      <c r="CG5" s="32" t="s">
        <v>
91</v>
      </c>
      <c r="CH5" s="32" t="s">
        <v>
92</v>
      </c>
      <c r="CI5" s="32" t="s">
        <v>
93</v>
      </c>
      <c r="CJ5" s="32" t="s">
        <v>
94</v>
      </c>
      <c r="CK5" s="32" t="s">
        <v>
95</v>
      </c>
      <c r="CL5" s="32" t="s">
        <v>
96</v>
      </c>
      <c r="CM5" s="32" t="s">
        <v>
86</v>
      </c>
      <c r="CN5" s="32" t="s">
        <v>
87</v>
      </c>
      <c r="CO5" s="32" t="s">
        <v>
88</v>
      </c>
      <c r="CP5" s="32" t="s">
        <v>
89</v>
      </c>
      <c r="CQ5" s="32" t="s">
        <v>
90</v>
      </c>
      <c r="CR5" s="32" t="s">
        <v>
91</v>
      </c>
      <c r="CS5" s="32" t="s">
        <v>
92</v>
      </c>
      <c r="CT5" s="32" t="s">
        <v>
93</v>
      </c>
      <c r="CU5" s="32" t="s">
        <v>
94</v>
      </c>
      <c r="CV5" s="32" t="s">
        <v>
95</v>
      </c>
      <c r="CW5" s="32" t="s">
        <v>
96</v>
      </c>
      <c r="CX5" s="32" t="s">
        <v>
86</v>
      </c>
      <c r="CY5" s="32" t="s">
        <v>
87</v>
      </c>
      <c r="CZ5" s="32" t="s">
        <v>
88</v>
      </c>
      <c r="DA5" s="32" t="s">
        <v>
89</v>
      </c>
      <c r="DB5" s="32" t="s">
        <v>
90</v>
      </c>
      <c r="DC5" s="32" t="s">
        <v>
91</v>
      </c>
      <c r="DD5" s="32" t="s">
        <v>
92</v>
      </c>
      <c r="DE5" s="32" t="s">
        <v>
93</v>
      </c>
      <c r="DF5" s="32" t="s">
        <v>
94</v>
      </c>
      <c r="DG5" s="32" t="s">
        <v>
95</v>
      </c>
      <c r="DH5" s="32" t="s">
        <v>
96</v>
      </c>
      <c r="DI5" s="32" t="s">
        <v>
86</v>
      </c>
      <c r="DJ5" s="32" t="s">
        <v>
87</v>
      </c>
      <c r="DK5" s="32" t="s">
        <v>
88</v>
      </c>
      <c r="DL5" s="32" t="s">
        <v>
89</v>
      </c>
      <c r="DM5" s="32" t="s">
        <v>
90</v>
      </c>
      <c r="DN5" s="32" t="s">
        <v>
91</v>
      </c>
      <c r="DO5" s="32" t="s">
        <v>
92</v>
      </c>
      <c r="DP5" s="32" t="s">
        <v>
93</v>
      </c>
      <c r="DQ5" s="32" t="s">
        <v>
94</v>
      </c>
      <c r="DR5" s="32" t="s">
        <v>
95</v>
      </c>
      <c r="DS5" s="32" t="s">
        <v>
96</v>
      </c>
      <c r="DT5" s="32" t="s">
        <v>
86</v>
      </c>
      <c r="DU5" s="32" t="s">
        <v>
87</v>
      </c>
      <c r="DV5" s="32" t="s">
        <v>
88</v>
      </c>
      <c r="DW5" s="32" t="s">
        <v>
89</v>
      </c>
      <c r="DX5" s="32" t="s">
        <v>
90</v>
      </c>
      <c r="DY5" s="32" t="s">
        <v>
91</v>
      </c>
      <c r="DZ5" s="32" t="s">
        <v>
92</v>
      </c>
      <c r="EA5" s="32" t="s">
        <v>
93</v>
      </c>
      <c r="EB5" s="32" t="s">
        <v>
94</v>
      </c>
      <c r="EC5" s="32" t="s">
        <v>
95</v>
      </c>
      <c r="ED5" s="32" t="s">
        <v>
96</v>
      </c>
      <c r="EE5" s="32" t="s">
        <v>
86</v>
      </c>
      <c r="EF5" s="32" t="s">
        <v>
87</v>
      </c>
      <c r="EG5" s="32" t="s">
        <v>
88</v>
      </c>
      <c r="EH5" s="32" t="s">
        <v>
89</v>
      </c>
      <c r="EI5" s="32" t="s">
        <v>
90</v>
      </c>
      <c r="EJ5" s="32" t="s">
        <v>
91</v>
      </c>
      <c r="EK5" s="32" t="s">
        <v>
92</v>
      </c>
      <c r="EL5" s="32" t="s">
        <v>
93</v>
      </c>
      <c r="EM5" s="32" t="s">
        <v>
94</v>
      </c>
      <c r="EN5" s="32" t="s">
        <v>
95</v>
      </c>
      <c r="EO5" s="32" t="s">
        <v>
96</v>
      </c>
    </row>
    <row r="6" spans="1:145" s="36" customFormat="1" x14ac:dyDescent="0.15">
      <c r="A6" s="28" t="s">
        <v>
97</v>
      </c>
      <c r="B6" s="33">
        <f>
B7</f>
        <v>
2019</v>
      </c>
      <c r="C6" s="33">
        <f t="shared" ref="C6:X6" si="3">
C7</f>
        <v>
133035</v>
      </c>
      <c r="D6" s="33">
        <f t="shared" si="3"/>
        <v>
47</v>
      </c>
      <c r="E6" s="33">
        <f t="shared" si="3"/>
        <v>
17</v>
      </c>
      <c r="F6" s="33">
        <f t="shared" si="3"/>
        <v>
1</v>
      </c>
      <c r="G6" s="33">
        <f t="shared" si="3"/>
        <v>
0</v>
      </c>
      <c r="H6" s="33" t="str">
        <f t="shared" si="3"/>
        <v>
東京都　瑞穂町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公共下水道</v>
      </c>
      <c r="L6" s="33" t="str">
        <f t="shared" si="3"/>
        <v>
Bd1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98.12</v>
      </c>
      <c r="Q6" s="34">
        <f t="shared" si="3"/>
        <v>
81.56</v>
      </c>
      <c r="R6" s="34">
        <f t="shared" si="3"/>
        <v>
1600</v>
      </c>
      <c r="S6" s="34">
        <f t="shared" si="3"/>
        <v>
32824</v>
      </c>
      <c r="T6" s="34">
        <f t="shared" si="3"/>
        <v>
16.850000000000001</v>
      </c>
      <c r="U6" s="34">
        <f t="shared" si="3"/>
        <v>
1948.01</v>
      </c>
      <c r="V6" s="34">
        <f t="shared" si="3"/>
        <v>
32078</v>
      </c>
      <c r="W6" s="34">
        <f t="shared" si="3"/>
        <v>
7.95</v>
      </c>
      <c r="X6" s="34">
        <f t="shared" si="3"/>
        <v>
4034.97</v>
      </c>
      <c r="Y6" s="35">
        <f>
IF(Y7="",NA(),Y7)</f>
        <v>
104.61</v>
      </c>
      <c r="Z6" s="35">
        <f t="shared" ref="Z6:AH6" si="4">
IF(Z7="",NA(),Z7)</f>
        <v>
100.78</v>
      </c>
      <c r="AA6" s="35">
        <f t="shared" si="4"/>
        <v>
102.24</v>
      </c>
      <c r="AB6" s="35">
        <f t="shared" si="4"/>
        <v>
105.43</v>
      </c>
      <c r="AC6" s="35">
        <f t="shared" si="4"/>
        <v>
123.81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204.88</v>
      </c>
      <c r="BG6" s="35">
        <f t="shared" ref="BG6:BO6" si="7">
IF(BG7="",NA(),BG7)</f>
        <v>
168.73</v>
      </c>
      <c r="BH6" s="35">
        <f t="shared" si="7"/>
        <v>
215.61</v>
      </c>
      <c r="BI6" s="35">
        <f t="shared" si="7"/>
        <v>
220.27</v>
      </c>
      <c r="BJ6" s="35">
        <f t="shared" si="7"/>
        <v>
255.55</v>
      </c>
      <c r="BK6" s="35">
        <f t="shared" si="7"/>
        <v>
848.31</v>
      </c>
      <c r="BL6" s="35">
        <f t="shared" si="7"/>
        <v>
774.99</v>
      </c>
      <c r="BM6" s="35">
        <f t="shared" si="7"/>
        <v>
799.41</v>
      </c>
      <c r="BN6" s="35">
        <f t="shared" si="7"/>
        <v>
820.36</v>
      </c>
      <c r="BO6" s="35">
        <f t="shared" si="7"/>
        <v>
847.44</v>
      </c>
      <c r="BP6" s="34" t="str">
        <f>
IF(BP7="","",IF(BP7="-","【-】","【"&amp;SUBSTITUTE(TEXT(BP7,"#,##0.00"),"-","△")&amp;"】"))</f>
        <v>
【682.51】</v>
      </c>
      <c r="BQ6" s="35">
        <f>
IF(BQ7="",NA(),BQ7)</f>
        <v>
113.2</v>
      </c>
      <c r="BR6" s="35">
        <f t="shared" ref="BR6:BZ6" si="8">
IF(BR7="",NA(),BR7)</f>
        <v>
99.85</v>
      </c>
      <c r="BS6" s="35">
        <f t="shared" si="8"/>
        <v>
102.65</v>
      </c>
      <c r="BT6" s="35">
        <f t="shared" si="8"/>
        <v>
104.92</v>
      </c>
      <c r="BU6" s="35">
        <f t="shared" si="8"/>
        <v>
115.98</v>
      </c>
      <c r="BV6" s="35">
        <f t="shared" si="8"/>
        <v>
94.38</v>
      </c>
      <c r="BW6" s="35">
        <f t="shared" si="8"/>
        <v>
96.57</v>
      </c>
      <c r="BX6" s="35">
        <f t="shared" si="8"/>
        <v>
96.54</v>
      </c>
      <c r="BY6" s="35">
        <f t="shared" si="8"/>
        <v>
95.4</v>
      </c>
      <c r="BZ6" s="35">
        <f t="shared" si="8"/>
        <v>
94.69</v>
      </c>
      <c r="CA6" s="34" t="str">
        <f>
IF(CA7="","",IF(CA7="-","【-】","【"&amp;SUBSTITUTE(TEXT(CA7,"#,##0.00"),"-","△")&amp;"】"))</f>
        <v>
【100.34】</v>
      </c>
      <c r="CB6" s="35">
        <f>
IF(CB7="",NA(),CB7)</f>
        <v>
109.96</v>
      </c>
      <c r="CC6" s="35">
        <f t="shared" ref="CC6:CK6" si="9">
IF(CC7="",NA(),CC7)</f>
        <v>
126.58</v>
      </c>
      <c r="CD6" s="35">
        <f t="shared" si="9"/>
        <v>
120.91</v>
      </c>
      <c r="CE6" s="35">
        <f t="shared" si="9"/>
        <v>
118.15</v>
      </c>
      <c r="CF6" s="35">
        <f t="shared" si="9"/>
        <v>
100.18</v>
      </c>
      <c r="CG6" s="35">
        <f t="shared" si="9"/>
        <v>
165.45</v>
      </c>
      <c r="CH6" s="35">
        <f t="shared" si="9"/>
        <v>
161.54</v>
      </c>
      <c r="CI6" s="35">
        <f t="shared" si="9"/>
        <v>
162.81</v>
      </c>
      <c r="CJ6" s="35">
        <f t="shared" si="9"/>
        <v>
163.19999999999999</v>
      </c>
      <c r="CK6" s="35">
        <f t="shared" si="9"/>
        <v>
159.78</v>
      </c>
      <c r="CL6" s="34" t="str">
        <f>
IF(CL7="","",IF(CL7="-","【-】","【"&amp;SUBSTITUTE(TEXT(CL7,"#,##0.00"),"-","△")&amp;"】"))</f>
        <v>
【136.15】</v>
      </c>
      <c r="CM6" s="35" t="str">
        <f>
IF(CM7="",NA(),CM7)</f>
        <v>
-</v>
      </c>
      <c r="CN6" s="35" t="str">
        <f t="shared" ref="CN6:CV6" si="10">
IF(CN7="",NA(),CN7)</f>
        <v>
-</v>
      </c>
      <c r="CO6" s="35" t="str">
        <f t="shared" si="10"/>
        <v>
-</v>
      </c>
      <c r="CP6" s="35" t="str">
        <f t="shared" si="10"/>
        <v>
-</v>
      </c>
      <c r="CQ6" s="35" t="str">
        <f t="shared" si="10"/>
        <v>
-</v>
      </c>
      <c r="CR6" s="35">
        <f t="shared" si="10"/>
        <v>
65.62</v>
      </c>
      <c r="CS6" s="35">
        <f t="shared" si="10"/>
        <v>
64.67</v>
      </c>
      <c r="CT6" s="35">
        <f t="shared" si="10"/>
        <v>
64.959999999999994</v>
      </c>
      <c r="CU6" s="35">
        <f t="shared" si="10"/>
        <v>
65.040000000000006</v>
      </c>
      <c r="CV6" s="35">
        <f t="shared" si="10"/>
        <v>
68.31</v>
      </c>
      <c r="CW6" s="34" t="str">
        <f>
IF(CW7="","",IF(CW7="-","【-】","【"&amp;SUBSTITUTE(TEXT(CW7,"#,##0.00"),"-","△")&amp;"】"))</f>
        <v>
【59.64】</v>
      </c>
      <c r="CX6" s="35">
        <f>
IF(CX7="",NA(),CX7)</f>
        <v>
97.79</v>
      </c>
      <c r="CY6" s="35">
        <f t="shared" ref="CY6:DG6" si="11">
IF(CY7="",NA(),CY7)</f>
        <v>
97.92</v>
      </c>
      <c r="CZ6" s="35">
        <f t="shared" si="11"/>
        <v>
98.03</v>
      </c>
      <c r="DA6" s="35">
        <f t="shared" si="11"/>
        <v>
98.14</v>
      </c>
      <c r="DB6" s="35">
        <f t="shared" si="11"/>
        <v>
98.39</v>
      </c>
      <c r="DC6" s="35">
        <f t="shared" si="11"/>
        <v>
91.44</v>
      </c>
      <c r="DD6" s="35">
        <f t="shared" si="11"/>
        <v>
91.76</v>
      </c>
      <c r="DE6" s="35">
        <f t="shared" si="11"/>
        <v>
92.3</v>
      </c>
      <c r="DF6" s="35">
        <f t="shared" si="11"/>
        <v>
92.55</v>
      </c>
      <c r="DG6" s="35">
        <f t="shared" si="11"/>
        <v>
92.62</v>
      </c>
      <c r="DH6" s="34" t="str">
        <f>
IF(DH7="","",IF(DH7="-","【-】","【"&amp;SUBSTITUTE(TEXT(DH7,"#,##0.00"),"-","△")&amp;"】"))</f>
        <v>
【95.35】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5">
        <f>
IF(EE7="",NA(),EE7)</f>
        <v>
0.09</v>
      </c>
      <c r="EF6" s="34">
        <f t="shared" ref="EF6:EN6" si="14">
IF(EF7="",NA(),EF7)</f>
        <v>
0</v>
      </c>
      <c r="EG6" s="35">
        <f t="shared" si="14"/>
        <v>
7.0000000000000007E-2</v>
      </c>
      <c r="EH6" s="34">
        <f t="shared" si="14"/>
        <v>
0</v>
      </c>
      <c r="EI6" s="34">
        <f t="shared" si="14"/>
        <v>
0</v>
      </c>
      <c r="EJ6" s="35">
        <f t="shared" si="14"/>
        <v>
0.27</v>
      </c>
      <c r="EK6" s="35">
        <f t="shared" si="14"/>
        <v>
0.17</v>
      </c>
      <c r="EL6" s="35">
        <f t="shared" si="14"/>
        <v>
0.13</v>
      </c>
      <c r="EM6" s="35">
        <f t="shared" si="14"/>
        <v>
0.1</v>
      </c>
      <c r="EN6" s="35">
        <f t="shared" si="14"/>
        <v>
0.09</v>
      </c>
      <c r="EO6" s="34" t="str">
        <f>
IF(EO7="","",IF(EO7="-","【-】","【"&amp;SUBSTITUTE(TEXT(EO7,"#,##0.00"),"-","△")&amp;"】"))</f>
        <v>
【0.22】</v>
      </c>
    </row>
    <row r="7" spans="1:145" s="36" customFormat="1" x14ac:dyDescent="0.15">
      <c r="A7" s="28"/>
      <c r="B7" s="37">
        <v>
2019</v>
      </c>
      <c r="C7" s="37">
        <v>
133035</v>
      </c>
      <c r="D7" s="37">
        <v>
47</v>
      </c>
      <c r="E7" s="37">
        <v>
17</v>
      </c>
      <c r="F7" s="37">
        <v>
1</v>
      </c>
      <c r="G7" s="37">
        <v>
0</v>
      </c>
      <c r="H7" s="37" t="s">
        <v>
98</v>
      </c>
      <c r="I7" s="37" t="s">
        <v>
99</v>
      </c>
      <c r="J7" s="37" t="s">
        <v>
100</v>
      </c>
      <c r="K7" s="37" t="s">
        <v>
101</v>
      </c>
      <c r="L7" s="37" t="s">
        <v>
102</v>
      </c>
      <c r="M7" s="37" t="s">
        <v>
103</v>
      </c>
      <c r="N7" s="38" t="s">
        <v>
104</v>
      </c>
      <c r="O7" s="38" t="s">
        <v>
105</v>
      </c>
      <c r="P7" s="38">
        <v>
98.12</v>
      </c>
      <c r="Q7" s="38">
        <v>
81.56</v>
      </c>
      <c r="R7" s="38">
        <v>
1600</v>
      </c>
      <c r="S7" s="38">
        <v>
32824</v>
      </c>
      <c r="T7" s="38">
        <v>
16.850000000000001</v>
      </c>
      <c r="U7" s="38">
        <v>
1948.01</v>
      </c>
      <c r="V7" s="38">
        <v>
32078</v>
      </c>
      <c r="W7" s="38">
        <v>
7.95</v>
      </c>
      <c r="X7" s="38">
        <v>
4034.97</v>
      </c>
      <c r="Y7" s="38">
        <v>
104.61</v>
      </c>
      <c r="Z7" s="38">
        <v>
100.78</v>
      </c>
      <c r="AA7" s="38">
        <v>
102.24</v>
      </c>
      <c r="AB7" s="38">
        <v>
105.43</v>
      </c>
      <c r="AC7" s="38">
        <v>
123.81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204.88</v>
      </c>
      <c r="BG7" s="38">
        <v>
168.73</v>
      </c>
      <c r="BH7" s="38">
        <v>
215.61</v>
      </c>
      <c r="BI7" s="38">
        <v>
220.27</v>
      </c>
      <c r="BJ7" s="38">
        <v>
255.55</v>
      </c>
      <c r="BK7" s="38">
        <v>
848.31</v>
      </c>
      <c r="BL7" s="38">
        <v>
774.99</v>
      </c>
      <c r="BM7" s="38">
        <v>
799.41</v>
      </c>
      <c r="BN7" s="38">
        <v>
820.36</v>
      </c>
      <c r="BO7" s="38">
        <v>
847.44</v>
      </c>
      <c r="BP7" s="38">
        <v>
682.51</v>
      </c>
      <c r="BQ7" s="38">
        <v>
113.2</v>
      </c>
      <c r="BR7" s="38">
        <v>
99.85</v>
      </c>
      <c r="BS7" s="38">
        <v>
102.65</v>
      </c>
      <c r="BT7" s="38">
        <v>
104.92</v>
      </c>
      <c r="BU7" s="38">
        <v>
115.98</v>
      </c>
      <c r="BV7" s="38">
        <v>
94.38</v>
      </c>
      <c r="BW7" s="38">
        <v>
96.57</v>
      </c>
      <c r="BX7" s="38">
        <v>
96.54</v>
      </c>
      <c r="BY7" s="38">
        <v>
95.4</v>
      </c>
      <c r="BZ7" s="38">
        <v>
94.69</v>
      </c>
      <c r="CA7" s="38">
        <v>
100.34</v>
      </c>
      <c r="CB7" s="38">
        <v>
109.96</v>
      </c>
      <c r="CC7" s="38">
        <v>
126.58</v>
      </c>
      <c r="CD7" s="38">
        <v>
120.91</v>
      </c>
      <c r="CE7" s="38">
        <v>
118.15</v>
      </c>
      <c r="CF7" s="38">
        <v>
100.18</v>
      </c>
      <c r="CG7" s="38">
        <v>
165.45</v>
      </c>
      <c r="CH7" s="38">
        <v>
161.54</v>
      </c>
      <c r="CI7" s="38">
        <v>
162.81</v>
      </c>
      <c r="CJ7" s="38">
        <v>
163.19999999999999</v>
      </c>
      <c r="CK7" s="38">
        <v>
159.78</v>
      </c>
      <c r="CL7" s="38">
        <v>
136.15</v>
      </c>
      <c r="CM7" s="38" t="s">
        <v>
104</v>
      </c>
      <c r="CN7" s="38" t="s">
        <v>
104</v>
      </c>
      <c r="CO7" s="38" t="s">
        <v>
104</v>
      </c>
      <c r="CP7" s="38" t="s">
        <v>
104</v>
      </c>
      <c r="CQ7" s="38" t="s">
        <v>
104</v>
      </c>
      <c r="CR7" s="38">
        <v>
65.62</v>
      </c>
      <c r="CS7" s="38">
        <v>
64.67</v>
      </c>
      <c r="CT7" s="38">
        <v>
64.959999999999994</v>
      </c>
      <c r="CU7" s="38">
        <v>
65.040000000000006</v>
      </c>
      <c r="CV7" s="38">
        <v>
68.31</v>
      </c>
      <c r="CW7" s="38">
        <v>
59.64</v>
      </c>
      <c r="CX7" s="38">
        <v>
97.79</v>
      </c>
      <c r="CY7" s="38">
        <v>
97.92</v>
      </c>
      <c r="CZ7" s="38">
        <v>
98.03</v>
      </c>
      <c r="DA7" s="38">
        <v>
98.14</v>
      </c>
      <c r="DB7" s="38">
        <v>
98.39</v>
      </c>
      <c r="DC7" s="38">
        <v>
91.44</v>
      </c>
      <c r="DD7" s="38">
        <v>
91.76</v>
      </c>
      <c r="DE7" s="38">
        <v>
92.3</v>
      </c>
      <c r="DF7" s="38">
        <v>
92.55</v>
      </c>
      <c r="DG7" s="38">
        <v>
92.62</v>
      </c>
      <c r="DH7" s="38">
        <v>
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0.09</v>
      </c>
      <c r="EF7" s="38">
        <v>
0</v>
      </c>
      <c r="EG7" s="38">
        <v>
7.0000000000000007E-2</v>
      </c>
      <c r="EH7" s="38">
        <v>
0</v>
      </c>
      <c r="EI7" s="38">
        <v>
0</v>
      </c>
      <c r="EJ7" s="38">
        <v>
0.27</v>
      </c>
      <c r="EK7" s="38">
        <v>
0.17</v>
      </c>
      <c r="EL7" s="38">
        <v>
0.13</v>
      </c>
      <c r="EM7" s="38">
        <v>
0.1</v>
      </c>
      <c r="EN7" s="38">
        <v>
0.09</v>
      </c>
      <c r="EO7" s="38">
        <v>
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106</v>
      </c>
      <c r="C9" s="40" t="s">
        <v>
107</v>
      </c>
      <c r="D9" s="40" t="s">
        <v>
108</v>
      </c>
      <c r="E9" s="40" t="s">
        <v>
109</v>
      </c>
      <c r="F9" s="40" t="s">
        <v>
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48</v>
      </c>
      <c r="B10" s="41">
        <f t="shared" ref="B10:E10" si="15">
DATEVALUE($B7+12-B11&amp;"/1/"&amp;B12)</f>
        <v>
46388</v>
      </c>
      <c r="C10" s="41">
        <f t="shared" si="15"/>
        <v>
46753</v>
      </c>
      <c r="D10" s="41">
        <f t="shared" si="15"/>
        <v>
47119</v>
      </c>
      <c r="E10" s="41">
        <f t="shared" si="15"/>
        <v>
47484</v>
      </c>
      <c r="F10" s="42">
        <f>
DATEVALUE($B7+12-F11&amp;"/1/"&amp;F12)</f>
        <v>
47849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112</v>
      </c>
    </row>
    <row r="13" spans="1:145" x14ac:dyDescent="0.15">
      <c r="B13" t="s">
        <v>
113</v>
      </c>
      <c r="C13" t="s">
        <v>
113</v>
      </c>
      <c r="D13" t="s">
        <v>
114</v>
      </c>
      <c r="E13" t="s">
        <v>
113</v>
      </c>
      <c r="F13" t="s">
        <v>
115</v>
      </c>
      <c r="G13" t="s">
        <v>
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東京都
</cp:lastModifiedBy>
  <cp:lastPrinted>2021-01-21T02:18:30Z</cp:lastPrinted>
  <dcterms:created xsi:type="dcterms:W3CDTF">2020-12-04T02:45:32Z</dcterms:created>
  <dcterms:modified xsi:type="dcterms:W3CDTF">2021-02-17T10:59:48Z</dcterms:modified>
</cp:coreProperties>
</file>