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32760" yWindow="-32760" windowWidth="7800" windowHeight="1716" tabRatio="974" firstSheet="1" activeTab="1"/>
  </bookViews>
  <sheets>
    <sheet name="【全区版】左（1116修正版）.xlsx" sheetId="30" state="hidden" r:id="rId1"/>
    <sheet name="港区・左" sheetId="33" r:id="rId2"/>
    <sheet name="港区・右" sheetId="35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港区・右!$A$1:$S$61</definedName>
    <definedName name="_xlnm.Print_Area" localSheetId="1">港区・左!$A$1:$AL$52</definedName>
  </definedNames>
  <calcPr calcId="191029"/>
</workbook>
</file>

<file path=xl/calcChain.xml><?xml version="1.0" encoding="utf-8"?>
<calcChain xmlns="http://schemas.openxmlformats.org/spreadsheetml/2006/main">
  <c r="G51" i="35" l="1"/>
  <c r="J51" i="35"/>
  <c r="D51" i="35"/>
  <c r="E51" i="35"/>
  <c r="J50" i="35"/>
  <c r="E50" i="35"/>
  <c r="E49" i="35"/>
  <c r="J48" i="35"/>
  <c r="E48" i="35"/>
  <c r="E47" i="35"/>
  <c r="E46" i="35"/>
  <c r="E45" i="35"/>
  <c r="E44" i="35"/>
  <c r="N43" i="35"/>
  <c r="P37" i="35"/>
  <c r="J43" i="35"/>
  <c r="E43" i="35"/>
  <c r="P42" i="35"/>
  <c r="J42" i="35"/>
  <c r="E41" i="35"/>
  <c r="P40" i="35"/>
  <c r="J40" i="35"/>
  <c r="P39" i="35"/>
  <c r="E39" i="35"/>
  <c r="J38" i="35"/>
  <c r="D32" i="35"/>
  <c r="E31" i="35"/>
  <c r="L28" i="35"/>
  <c r="L27" i="35"/>
  <c r="O22" i="35"/>
  <c r="J22" i="35"/>
  <c r="R21" i="35"/>
  <c r="L21" i="35"/>
  <c r="R20" i="35"/>
  <c r="D20" i="35"/>
  <c r="R19" i="35"/>
  <c r="L18" i="35"/>
  <c r="E17" i="35"/>
  <c r="R16" i="35"/>
  <c r="R15" i="35"/>
  <c r="R14" i="35"/>
  <c r="P13" i="35"/>
  <c r="R13" i="35"/>
  <c r="O13" i="35"/>
  <c r="O29" i="35"/>
  <c r="J13" i="35"/>
  <c r="J29" i="35"/>
  <c r="R12" i="35"/>
  <c r="L12" i="35"/>
  <c r="E12" i="35"/>
  <c r="R11" i="35"/>
  <c r="R10" i="35"/>
  <c r="R9" i="35"/>
  <c r="R8" i="35"/>
  <c r="R7" i="35"/>
  <c r="R6" i="35"/>
  <c r="AH51" i="33"/>
  <c r="AD51" i="33"/>
  <c r="AA51" i="33"/>
  <c r="X51" i="33"/>
  <c r="L49" i="33"/>
  <c r="L52" i="33"/>
  <c r="E49" i="33"/>
  <c r="E52" i="33"/>
  <c r="G28" i="33"/>
  <c r="S26" i="33"/>
  <c r="S24" i="33"/>
  <c r="S22" i="33"/>
  <c r="S16" i="33"/>
  <c r="S14" i="33"/>
  <c r="G14" i="33"/>
  <c r="G18" i="33"/>
  <c r="S18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51" i="26"/>
  <c r="AH45" i="26"/>
  <c r="G28" i="26"/>
  <c r="S26" i="26"/>
  <c r="S22" i="26"/>
  <c r="G18" i="26"/>
  <c r="S18" i="26"/>
  <c r="S16" i="26"/>
  <c r="G14" i="26"/>
  <c r="S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S16" i="16"/>
  <c r="G14" i="16"/>
  <c r="G18" i="16"/>
  <c r="S18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D33" i="35"/>
  <c r="E38" i="35"/>
  <c r="P38" i="35"/>
  <c r="J39" i="35"/>
  <c r="E40" i="35"/>
  <c r="J41" i="35"/>
  <c r="E42" i="35"/>
  <c r="J44" i="35"/>
  <c r="J45" i="35"/>
  <c r="J46" i="35"/>
  <c r="J47" i="35"/>
  <c r="J49" i="35"/>
  <c r="E33" i="35"/>
  <c r="E21" i="35"/>
  <c r="E16" i="35"/>
  <c r="E14" i="35"/>
  <c r="E13" i="35"/>
  <c r="E11" i="35"/>
  <c r="E9" i="35"/>
  <c r="E7" i="35"/>
  <c r="E30" i="35"/>
  <c r="E29" i="35"/>
  <c r="E28" i="35"/>
  <c r="E27" i="35"/>
  <c r="E26" i="35"/>
  <c r="E25" i="35"/>
  <c r="E24" i="35"/>
  <c r="E23" i="35"/>
  <c r="E22" i="35"/>
  <c r="E20" i="35"/>
  <c r="E19" i="35"/>
  <c r="E18" i="35"/>
  <c r="E15" i="35"/>
  <c r="E10" i="35"/>
  <c r="E8" i="35"/>
  <c r="E6" i="35"/>
  <c r="E32" i="35"/>
  <c r="L26" i="35"/>
  <c r="L10" i="35"/>
  <c r="L9" i="35"/>
  <c r="L11" i="35"/>
  <c r="L25" i="35"/>
  <c r="L8" i="35"/>
  <c r="L7" i="35"/>
  <c r="L24" i="35"/>
  <c r="L6" i="35"/>
  <c r="L23" i="35"/>
  <c r="L29" i="35"/>
  <c r="L19" i="35"/>
  <c r="L20" i="35"/>
  <c r="L22" i="35"/>
  <c r="L16" i="35"/>
  <c r="L15" i="35"/>
  <c r="L17" i="35"/>
  <c r="L14" i="35"/>
  <c r="P43" i="35"/>
  <c r="S14" i="3"/>
  <c r="L13" i="35"/>
  <c r="P41" i="35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<sst xmlns="http://schemas.openxmlformats.org/spreadsheetml/2006/main" count="1599" uniqueCount="239">
  <si>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</si>
  <si>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</si>
  <si>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</si>
  <si>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</si>
  <si>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</si>
  <si>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</si>
  <si>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</si>
  <si>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</si>
  <si>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</si>
  <si>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</si>
  <si>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</si>
  <si>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</si>
  <si>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</si>
  <si>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</si>
  <si>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</si>
  <si>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</si>
  <si>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</si>
  <si>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</si>
  <si>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</si>
  <si>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</si>
  <si>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</si>
  <si>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</si>
  <si>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</si>
  <si>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</si>
  <si>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</si>
  <si>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</si>
  <si>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</si>
  <si>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</si>
  <si>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</si>
  <si>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</si>
  <si>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</si>
  <si>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</si>
  <si>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</si>
  <si>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</si>
  <si>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</si>
  <si>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</si>
  <si>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</si>
  <si>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</si>
  <si>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</si>
  <si>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</si>
  <si>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</si>
  <si>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</si>
  <si>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</si>
  <si>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</si>
  <si>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</si>
  <si>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</si>
  <si>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</si>
  <si>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</si>
  <si>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</si>
  <si>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</si>
  <si>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</si>
  <si>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</si>
  <si>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</si>
  <si>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</si>
  <si>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</si>
  <si>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</si>
  <si>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</si>
  <si>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</si>
  <si>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</si>
  <si>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</si>
  <si>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</si>
  <si>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</si>
  <si>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</si>
  <si>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</si>
  <si>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</si>
  <si>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</si>
  <si>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</si>
  <si>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</si>
  <si>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</si>
  <si>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</si>
  <si>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</si>
  <si>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</si>
  <si>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</si>
  <si>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</si>
  <si>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</si>
  <si>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</si>
  <si>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</si>
  <si>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</si>
  <si>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</si>
  <si>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</si>
  <si>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</si>
  <si>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</si>
  <si>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</si>
  <si>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</si>
  <si>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</si>
  <si>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</si>
  <si>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</si>
  <si>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</si>
  <si>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</si>
  <si>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</si>
  <si>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</si>
  <si>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</si>
  <si>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</si>
  <si>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</si>
  <si>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</si>
  <si>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</si>
  <si>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</si>
  <si>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</si>
  <si>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</si>
  <si>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</si>
  <si>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</si>
  <si>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</si>
  <si>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</si>
  <si>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</si>
  <si>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</si>
  <si>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</si>
  <si>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</si>
  <si>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</si>
  <si>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</si>
  <si>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</si>
  <si>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</si>
  <si>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</si>
  <si>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</si>
  <si>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</si>
  <si>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</si>
  <si>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</si>
  <si>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</si>
  <si>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</si>
  <si>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</si>
  <si>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</si>
  <si>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</si>
  <si>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</si>
  <si>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</si>
  <si>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</si>
  <si>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</si>
  <si>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</si>
  <si>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</si>
  <si>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</si>
  <si>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</si>
  <si>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</si>
  <si>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</si>
  <si>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</si>
  <si>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</si>
  <si>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</si>
  <si>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</si>
  <si>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</si>
  <si>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</si>
  <si>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</si>
  <si>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</si>
  <si>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</si>
  <si>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</si>
  <si>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</si>
  <si>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</si>
  <si>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</si>
  <si>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</si>
  <si>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</si>
  <si>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</si>
  <si>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</si>
  <si>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</si>
  <si>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</si>
  <si>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</si>
  <si>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</si>
  <si>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</si>
  <si>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</si>
  <si>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</si>
  <si>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</si>
  <si>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</si>
  <si>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</si>
  <si>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</si>
  <si>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</si>
  <si>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</si>
  <si>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</si>
  <si>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</si>
  <si>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</si>
  <si>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</si>
  <si>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</si>
  <si>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</si>
  <si>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</si>
  <si>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</si>
  <si>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</si>
  <si>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</si>
  <si>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</si>
  <si>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</si>
  <si>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</si>
  <si>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</si>
  <si>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</si>
  <si>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</si>
  <si>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</si>
  <si>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</si>
  <si>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</si>
  <si>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</si>
  <si>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</si>
  <si>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</si>
  <si>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</si>
  <si>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</si>
  <si>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</si>
  <si>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</si>
  <si>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</si>
  <si>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</si>
  <si>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</si>
  <si>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</si>
  <si>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</si>
  <si>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</si>
  <si>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</si>
  <si>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</si>
  <si>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</si>
  <si>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</si>
  <si>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</si>
  <si>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</si>
  <si>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</si>
  <si>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</si>
  <si>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</si>
  <si>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</si>
  <si>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</si>
  <si>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</si>
  <si>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</si>
  <si>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</si>
  <si>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</si>
  <si>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</si>
  <si>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</si>
  <si>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</si>
  <si>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</si>
  <si>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</si>
  <si>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</si>
  <si>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</si>
  <si>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</si>
  <si>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</si>
  <si>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</si>
  <si>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</si>
  <si>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</si>
  <si>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</si>
  <si>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</si>
  <si>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</si>
  <si>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</si>
  <si>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（港区)</t>
    <rPh sb="1" eb="3">
      <t>ミナトク</t>
    </rPh>
    <phoneticPr fontId="5"/>
  </si>
  <si>
    <t>港区</t>
    <rPh sb="0" eb="2">
      <t>ミナトク</t>
    </rPh>
    <phoneticPr fontId="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</si>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</sst>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9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2" fillId="0" borderId="0">
      <alignment vertical="center"/>
    </xf>
    <xf numFmtId="0" fontId="34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5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5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5" xfId="3" quotePrefix="1" applyFont="1" applyFill="1" applyBorder="1" applyAlignment="1">
      <alignment horizontal="left" vertical="center" wrapText="1"/>
    </xf>
    <xf numFmtId="0" fontId="14" fillId="0" borderId="10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5" fillId="0" borderId="28" xfId="3" applyFont="1" applyFill="1" applyBorder="1" applyAlignment="1">
      <alignment horizontal="distributed" vertical="center" shrinkToFit="1"/>
    </xf>
    <xf numFmtId="0" fontId="35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6" fillId="0" borderId="10" xfId="6" quotePrefix="1" applyFont="1" applyFill="1" applyBorder="1" applyAlignment="1">
      <alignment horizontal="left" vertical="top" wrapText="1"/>
    </xf>
    <xf numFmtId="0" fontId="36" fillId="0" borderId="0" xfId="6" quotePrefix="1" applyFont="1" applyFill="1" applyBorder="1" applyAlignment="1">
      <alignment horizontal="left" vertical="top" wrapText="1"/>
    </xf>
    <xf numFmtId="0" fontId="36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111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3" xfId="6" applyNumberFormat="1" applyFont="1" applyFill="1" applyBorder="1" applyAlignment="1">
      <alignment horizontal="right" vertical="center"/>
    </xf>
    <xf numFmtId="178" fontId="27" fillId="0" borderId="124" xfId="6" applyNumberFormat="1" applyFont="1" applyFill="1" applyBorder="1" applyAlignment="1">
      <alignment horizontal="right" vertical="center"/>
    </xf>
    <xf numFmtId="176" fontId="1" fillId="0" borderId="125" xfId="6" quotePrefix="1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7" fillId="2" borderId="6" xfId="3" applyNumberFormat="1" applyFont="1" applyFill="1" applyBorder="1" applyAlignment="1">
      <alignment horizontal="center" vertical="center"/>
    </xf>
    <xf numFmtId="179" fontId="37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0" fillId="0" borderId="26" xfId="3" quotePrefix="1" applyNumberFormat="1" applyFont="1" applyBorder="1" applyAlignment="1">
      <alignment horizontal="center" vertical="center"/>
    </xf>
    <xf numFmtId="176" fontId="40" fillId="0" borderId="3" xfId="3" quotePrefix="1" applyNumberFormat="1" applyFont="1" applyBorder="1" applyAlignment="1">
      <alignment horizontal="center" vertical="center"/>
    </xf>
    <xf numFmtId="176" fontId="40" fillId="0" borderId="4" xfId="3" quotePrefix="1" applyNumberFormat="1" applyFont="1" applyBorder="1" applyAlignment="1">
      <alignment horizontal="center" vertical="center"/>
    </xf>
    <xf numFmtId="176" fontId="40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40" fillId="0" borderId="82" xfId="3" applyNumberFormat="1" applyFont="1" applyBorder="1" applyAlignment="1">
      <alignment horizontal="left" vertical="center"/>
    </xf>
    <xf numFmtId="176" fontId="40" fillId="0" borderId="19" xfId="3" applyNumberFormat="1" applyFont="1" applyBorder="1" applyAlignment="1">
      <alignment horizontal="left" vertical="center"/>
    </xf>
    <xf numFmtId="176" fontId="40" fillId="0" borderId="55" xfId="3" applyNumberFormat="1" applyFont="1" applyBorder="1" applyAlignment="1">
      <alignment horizontal="left" vertical="center"/>
    </xf>
    <xf numFmtId="176" fontId="40" fillId="0" borderId="14" xfId="3" applyNumberFormat="1" applyFont="1" applyBorder="1" applyAlignment="1">
      <alignment horizontal="left" vertical="center"/>
    </xf>
    <xf numFmtId="176" fontId="40" fillId="0" borderId="26" xfId="3" applyNumberFormat="1" applyFont="1" applyBorder="1" applyAlignment="1">
      <alignment horizontal="distributed" vertical="center"/>
    </xf>
    <xf numFmtId="176" fontId="40" fillId="0" borderId="3" xfId="3" applyNumberFormat="1" applyFont="1" applyBorder="1" applyAlignment="1">
      <alignment horizontal="distributed" vertical="center"/>
    </xf>
    <xf numFmtId="176" fontId="40" fillId="0" borderId="4" xfId="3" applyNumberFormat="1" applyFont="1" applyBorder="1" applyAlignment="1">
      <alignment horizontal="distributed" vertical="center"/>
    </xf>
    <xf numFmtId="176" fontId="40" fillId="0" borderId="26" xfId="3" applyNumberFormat="1" applyFont="1" applyBorder="1" applyAlignment="1">
      <alignment horizontal="distributed" vertical="center" wrapText="1"/>
    </xf>
    <xf numFmtId="176" fontId="40" fillId="0" borderId="3" xfId="3" applyNumberFormat="1" applyFont="1" applyBorder="1" applyAlignment="1">
      <alignment horizontal="distributed" vertical="center" wrapText="1"/>
    </xf>
    <xf numFmtId="176" fontId="40" fillId="0" borderId="72" xfId="3" applyNumberFormat="1" applyFont="1" applyBorder="1" applyAlignment="1">
      <alignment horizontal="distributed" vertical="center" wrapText="1"/>
    </xf>
    <xf numFmtId="176" fontId="40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0" fillId="0" borderId="99" xfId="3" applyNumberFormat="1" applyFont="1" applyBorder="1" applyAlignment="1">
      <alignment horizontal="distributed" vertical="center"/>
    </xf>
    <xf numFmtId="176" fontId="40" fillId="0" borderId="74" xfId="3" applyNumberFormat="1" applyFont="1" applyBorder="1" applyAlignment="1">
      <alignment horizontal="distributed" vertical="center"/>
    </xf>
    <xf numFmtId="176" fontId="40" fillId="0" borderId="98" xfId="3" applyNumberFormat="1" applyFont="1" applyBorder="1" applyAlignment="1">
      <alignment horizontal="distributed" vertical="center"/>
    </xf>
    <xf numFmtId="176" fontId="40" fillId="0" borderId="99" xfId="3" applyNumberFormat="1" applyFont="1" applyBorder="1" applyAlignment="1">
      <alignment horizontal="distributed" vertical="center" wrapText="1"/>
    </xf>
    <xf numFmtId="176" fontId="40" fillId="0" borderId="74" xfId="3" applyNumberFormat="1" applyFont="1" applyBorder="1" applyAlignment="1">
      <alignment horizontal="distributed" vertical="center" wrapText="1"/>
    </xf>
    <xf numFmtId="176" fontId="40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0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5" fillId="0" borderId="0" xfId="3" applyNumberFormat="1" applyFont="1" applyFill="1"/>
    <xf numFmtId="0" fontId="35" fillId="0" borderId="0" xfId="3" applyFont="1" applyFill="1"/>
    <xf numFmtId="176" fontId="41" fillId="0" borderId="0" xfId="3" applyNumberFormat="1" applyFont="1" applyFill="1"/>
    <xf numFmtId="176" fontId="37" fillId="0" borderId="0" xfId="3" applyNumberFormat="1" applyFont="1" applyFill="1" applyAlignment="1">
      <alignment horizontal="distributed"/>
    </xf>
    <xf numFmtId="176" fontId="42" fillId="0" borderId="0" xfId="3" applyNumberFormat="1" applyFont="1" applyFill="1"/>
    <xf numFmtId="0" fontId="42" fillId="0" borderId="0" xfId="3" applyFont="1" applyFill="1"/>
    <xf numFmtId="176" fontId="35" fillId="0" borderId="1" xfId="3" applyNumberFormat="1" applyFont="1" applyFill="1" applyBorder="1"/>
    <xf numFmtId="176" fontId="43" fillId="0" borderId="2" xfId="3" applyNumberFormat="1" applyFont="1" applyFill="1" applyBorder="1"/>
    <xf numFmtId="176" fontId="44" fillId="0" borderId="73" xfId="3" applyNumberFormat="1" applyFont="1" applyFill="1" applyBorder="1" applyAlignment="1">
      <alignment horizontal="distributed" vertical="center"/>
    </xf>
    <xf numFmtId="176" fontId="44" fillId="0" borderId="74" xfId="3" applyNumberFormat="1" applyFont="1" applyFill="1" applyBorder="1" applyAlignment="1">
      <alignment horizontal="distributed" vertical="center"/>
    </xf>
    <xf numFmtId="176" fontId="44" fillId="0" borderId="98" xfId="3" applyNumberFormat="1" applyFont="1" applyFill="1" applyBorder="1" applyAlignment="1">
      <alignment horizontal="distributed" vertical="center"/>
    </xf>
    <xf numFmtId="176" fontId="44" fillId="0" borderId="99" xfId="3" applyNumberFormat="1" applyFont="1" applyFill="1" applyBorder="1" applyAlignment="1">
      <alignment horizontal="distributed" vertical="center"/>
    </xf>
    <xf numFmtId="176" fontId="44" fillId="0" borderId="102" xfId="3" applyNumberFormat="1" applyFont="1" applyFill="1" applyBorder="1" applyAlignment="1">
      <alignment horizontal="distributed" vertical="center"/>
    </xf>
    <xf numFmtId="0" fontId="43" fillId="0" borderId="0" xfId="3" applyFont="1" applyFill="1" applyAlignment="1">
      <alignment horizontal="distributed" vertical="center"/>
    </xf>
    <xf numFmtId="0" fontId="43" fillId="0" borderId="0" xfId="3" applyFont="1" applyFill="1"/>
    <xf numFmtId="176" fontId="35" fillId="0" borderId="2" xfId="3" applyNumberFormat="1" applyFont="1" applyFill="1" applyBorder="1" applyAlignment="1">
      <alignment vertical="center"/>
    </xf>
    <xf numFmtId="176" fontId="45" fillId="0" borderId="28" xfId="3" applyNumberFormat="1" applyFont="1" applyFill="1" applyBorder="1" applyAlignment="1">
      <alignment horizontal="left" vertical="center"/>
    </xf>
    <xf numFmtId="176" fontId="45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right" vertical="center"/>
    </xf>
    <xf numFmtId="176" fontId="35" fillId="0" borderId="3" xfId="3" applyNumberFormat="1" applyFont="1" applyFill="1" applyBorder="1" applyAlignment="1">
      <alignment vertical="center"/>
    </xf>
    <xf numFmtId="177" fontId="37" fillId="0" borderId="26" xfId="3" applyNumberFormat="1" applyFont="1" applyFill="1" applyBorder="1" applyAlignment="1">
      <alignment vertical="center"/>
    </xf>
    <xf numFmtId="177" fontId="37" fillId="0" borderId="3" xfId="3" applyNumberFormat="1" applyFont="1" applyFill="1" applyBorder="1" applyAlignment="1">
      <alignment vertical="center"/>
    </xf>
    <xf numFmtId="176" fontId="35" fillId="0" borderId="3" xfId="3" applyNumberFormat="1" applyFont="1" applyFill="1" applyBorder="1" applyAlignment="1">
      <alignment horizontal="right" vertical="center" shrinkToFit="1"/>
    </xf>
    <xf numFmtId="176" fontId="37" fillId="0" borderId="26" xfId="3" applyNumberFormat="1" applyFont="1" applyFill="1" applyBorder="1" applyAlignment="1">
      <alignment vertical="center"/>
    </xf>
    <xf numFmtId="176" fontId="37" fillId="0" borderId="3" xfId="3" applyNumberFormat="1" applyFont="1" applyFill="1" applyBorder="1" applyAlignment="1">
      <alignment vertical="center"/>
    </xf>
    <xf numFmtId="176" fontId="35" fillId="0" borderId="4" xfId="3" applyNumberFormat="1" applyFont="1" applyFill="1" applyBorder="1" applyAlignment="1">
      <alignment vertical="center"/>
    </xf>
    <xf numFmtId="176" fontId="45" fillId="0" borderId="26" xfId="3" quotePrefix="1" applyNumberFormat="1" applyFont="1" applyFill="1" applyBorder="1" applyAlignment="1">
      <alignment horizontal="left" vertical="center"/>
    </xf>
    <xf numFmtId="176" fontId="45" fillId="0" borderId="3" xfId="3" quotePrefix="1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left" vertical="center"/>
    </xf>
    <xf numFmtId="176" fontId="35" fillId="0" borderId="5" xfId="3" applyNumberFormat="1" applyFont="1" applyFill="1" applyBorder="1" applyAlignment="1">
      <alignment horizontal="left" vertical="center"/>
    </xf>
    <xf numFmtId="0" fontId="35" fillId="0" borderId="0" xfId="3" applyFont="1" applyFill="1" applyAlignment="1">
      <alignment vertical="center"/>
    </xf>
    <xf numFmtId="176" fontId="37" fillId="0" borderId="27" xfId="3" applyNumberFormat="1" applyFont="1" applyFill="1" applyBorder="1" applyAlignment="1">
      <alignment horizontal="left" vertical="center"/>
    </xf>
    <xf numFmtId="176" fontId="37" fillId="0" borderId="27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vertical="center"/>
    </xf>
    <xf numFmtId="177" fontId="37" fillId="0" borderId="50" xfId="3" applyNumberFormat="1" applyFont="1" applyFill="1" applyBorder="1" applyAlignment="1">
      <alignment vertical="center"/>
    </xf>
    <xf numFmtId="177" fontId="37" fillId="0" borderId="27" xfId="3" applyNumberFormat="1" applyFont="1" applyFill="1" applyBorder="1" applyAlignment="1">
      <alignment vertical="center"/>
    </xf>
    <xf numFmtId="176" fontId="35" fillId="0" borderId="6" xfId="3" applyNumberFormat="1" applyFont="1" applyFill="1" applyBorder="1" applyAlignment="1">
      <alignment horizontal="right" vertical="center" shrinkToFit="1"/>
    </xf>
    <xf numFmtId="176" fontId="37" fillId="0" borderId="50" xfId="3" applyNumberFormat="1" applyFont="1" applyFill="1" applyBorder="1" applyAlignment="1">
      <alignment vertical="center"/>
    </xf>
    <xf numFmtId="176" fontId="37" fillId="0" borderId="27" xfId="3" applyNumberFormat="1" applyFont="1" applyFill="1" applyBorder="1" applyAlignment="1">
      <alignment vertical="center"/>
    </xf>
    <xf numFmtId="176" fontId="35" fillId="0" borderId="7" xfId="3" applyNumberFormat="1" applyFont="1" applyFill="1" applyBorder="1" applyAlignment="1">
      <alignment vertical="center"/>
    </xf>
    <xf numFmtId="176" fontId="45" fillId="0" borderId="26" xfId="3" quotePrefix="1" applyNumberFormat="1" applyFont="1" applyFill="1" applyBorder="1" applyAlignment="1">
      <alignment vertical="center"/>
    </xf>
    <xf numFmtId="176" fontId="45" fillId="0" borderId="3" xfId="3" quotePrefix="1" applyNumberFormat="1" applyFont="1" applyFill="1" applyBorder="1" applyAlignment="1">
      <alignment vertical="center"/>
    </xf>
    <xf numFmtId="176" fontId="35" fillId="0" borderId="27" xfId="3" applyNumberFormat="1" applyFont="1" applyFill="1" applyBorder="1" applyAlignment="1">
      <alignment horizontal="left" vertical="center"/>
    </xf>
    <xf numFmtId="176" fontId="35" fillId="0" borderId="103" xfId="3" applyNumberFormat="1" applyFont="1" applyFill="1" applyBorder="1" applyAlignment="1">
      <alignment horizontal="left" vertical="center"/>
    </xf>
    <xf numFmtId="176" fontId="45" fillId="0" borderId="8" xfId="3" applyNumberFormat="1" applyFont="1" applyFill="1" applyBorder="1" applyAlignment="1">
      <alignment vertical="center"/>
    </xf>
    <xf numFmtId="176" fontId="35" fillId="0" borderId="8" xfId="3" applyNumberFormat="1" applyFont="1" applyFill="1" applyBorder="1" applyAlignment="1">
      <alignment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46" fillId="0" borderId="8" xfId="3" applyNumberFormat="1" applyFont="1" applyFill="1" applyBorder="1" applyAlignment="1">
      <alignment vertical="center"/>
    </xf>
    <xf numFmtId="176" fontId="47" fillId="0" borderId="2" xfId="3" applyNumberFormat="1" applyFont="1" applyFill="1" applyBorder="1"/>
    <xf numFmtId="176" fontId="44" fillId="0" borderId="99" xfId="3" applyNumberFormat="1" applyFont="1" applyFill="1" applyBorder="1" applyAlignment="1">
      <alignment horizontal="distributed" vertical="center" wrapText="1"/>
    </xf>
    <xf numFmtId="176" fontId="44" fillId="0" borderId="74" xfId="3" applyNumberFormat="1" applyFont="1" applyFill="1" applyBorder="1" applyAlignment="1">
      <alignment horizontal="distributed" vertical="center" wrapText="1"/>
    </xf>
    <xf numFmtId="176" fontId="44" fillId="0" borderId="98" xfId="3" applyNumberFormat="1" applyFont="1" applyFill="1" applyBorder="1" applyAlignment="1">
      <alignment horizontal="distributed" vertical="center" wrapText="1"/>
    </xf>
    <xf numFmtId="176" fontId="44" fillId="0" borderId="75" xfId="3" applyNumberFormat="1" applyFont="1" applyFill="1" applyBorder="1" applyAlignment="1">
      <alignment horizontal="distributed" vertical="center" wrapText="1"/>
    </xf>
    <xf numFmtId="176" fontId="44" fillId="0" borderId="100" xfId="3" applyNumberFormat="1" applyFont="1" applyFill="1" applyBorder="1" applyAlignment="1">
      <alignment horizontal="distributed" vertical="center"/>
    </xf>
    <xf numFmtId="0" fontId="35" fillId="0" borderId="9" xfId="3" applyFont="1" applyFill="1" applyBorder="1" applyAlignment="1">
      <alignment horizontal="distributed" vertical="center"/>
    </xf>
    <xf numFmtId="0" fontId="47" fillId="0" borderId="0" xfId="3" applyFont="1" applyFill="1"/>
    <xf numFmtId="176" fontId="35" fillId="0" borderId="2" xfId="3" applyNumberFormat="1" applyFont="1" applyFill="1" applyBorder="1"/>
    <xf numFmtId="176" fontId="37" fillId="0" borderId="9" xfId="3" quotePrefix="1" applyNumberFormat="1" applyFont="1" applyFill="1" applyBorder="1"/>
    <xf numFmtId="176" fontId="37" fillId="0" borderId="0" xfId="3" quotePrefix="1" applyNumberFormat="1" applyFont="1" applyFill="1"/>
    <xf numFmtId="176" fontId="37" fillId="0" borderId="0" xfId="3" applyNumberFormat="1" applyFont="1" applyFill="1"/>
    <xf numFmtId="176" fontId="37" fillId="0" borderId="0" xfId="3" applyNumberFormat="1" applyFont="1" applyFill="1" applyAlignment="1">
      <alignment horizontal="right"/>
    </xf>
    <xf numFmtId="176" fontId="37" fillId="0" borderId="10" xfId="3" applyNumberFormat="1" applyFont="1" applyFill="1" applyBorder="1" applyAlignment="1">
      <alignment horizontal="right"/>
    </xf>
    <xf numFmtId="176" fontId="37" fillId="0" borderId="6" xfId="3" applyNumberFormat="1" applyFont="1" applyFill="1" applyBorder="1" applyAlignment="1">
      <alignment horizontal="right"/>
    </xf>
    <xf numFmtId="176" fontId="37" fillId="0" borderId="11" xfId="3" applyNumberFormat="1" applyFont="1" applyFill="1" applyBorder="1" applyAlignment="1">
      <alignment horizontal="right"/>
    </xf>
    <xf numFmtId="176" fontId="37" fillId="0" borderId="12" xfId="3" applyNumberFormat="1" applyFont="1" applyFill="1" applyBorder="1" applyAlignment="1">
      <alignment horizontal="right"/>
    </xf>
    <xf numFmtId="176" fontId="37" fillId="0" borderId="13" xfId="3" applyNumberFormat="1" applyFont="1" applyFill="1" applyBorder="1"/>
    <xf numFmtId="176" fontId="37" fillId="0" borderId="6" xfId="3" quotePrefix="1" applyNumberFormat="1" applyFont="1" applyFill="1" applyBorder="1" applyAlignment="1">
      <alignment horizontal="right"/>
    </xf>
    <xf numFmtId="176" fontId="37" fillId="0" borderId="0" xfId="3" quotePrefix="1" applyNumberFormat="1" applyFont="1" applyFill="1" applyAlignment="1">
      <alignment horizontal="right"/>
    </xf>
    <xf numFmtId="176" fontId="37" fillId="0" borderId="11" xfId="3" quotePrefix="1" applyNumberFormat="1" applyFont="1" applyFill="1" applyBorder="1" applyAlignment="1">
      <alignment horizontal="right"/>
    </xf>
    <xf numFmtId="176" fontId="48" fillId="0" borderId="12" xfId="3" applyNumberFormat="1" applyFont="1" applyFill="1" applyBorder="1" applyAlignment="1">
      <alignment horizontal="right"/>
    </xf>
    <xf numFmtId="176" fontId="37" fillId="0" borderId="6" xfId="3" applyNumberFormat="1" applyFont="1" applyFill="1" applyBorder="1"/>
    <xf numFmtId="176" fontId="48" fillId="0" borderId="6" xfId="3" applyNumberFormat="1" applyFont="1" applyFill="1" applyBorder="1" applyAlignment="1">
      <alignment horizontal="right"/>
    </xf>
    <xf numFmtId="176" fontId="48" fillId="0" borderId="17" xfId="3" applyNumberFormat="1" applyFont="1" applyFill="1" applyBorder="1" applyAlignment="1">
      <alignment horizontal="right"/>
    </xf>
    <xf numFmtId="0" fontId="35" fillId="0" borderId="0" xfId="3" applyFont="1" applyFill="1" applyAlignment="1">
      <alignment horizontal="right"/>
    </xf>
    <xf numFmtId="176" fontId="37" fillId="0" borderId="9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distributed" vertical="center"/>
    </xf>
    <xf numFmtId="176" fontId="37" fillId="0" borderId="7" xfId="3" applyNumberFormat="1" applyFont="1" applyFill="1" applyBorder="1" applyAlignment="1">
      <alignment horizontal="distributed" vertical="center"/>
    </xf>
    <xf numFmtId="176" fontId="37" fillId="0" borderId="10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0" fontId="37" fillId="0" borderId="0" xfId="3" applyFont="1" applyFill="1" applyAlignment="1">
      <alignment horizontal="center" vertical="center"/>
    </xf>
    <xf numFmtId="0" fontId="37" fillId="0" borderId="7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vertical="center"/>
    </xf>
    <xf numFmtId="178" fontId="37" fillId="0" borderId="10" xfId="3" quotePrefix="1" applyNumberFormat="1" applyFont="1" applyFill="1" applyBorder="1" applyAlignment="1">
      <alignment horizontal="center" vertical="center" shrinkToFit="1"/>
    </xf>
    <xf numFmtId="178" fontId="37" fillId="0" borderId="101" xfId="3" quotePrefix="1" applyNumberFormat="1" applyFont="1" applyFill="1" applyBorder="1" applyAlignment="1">
      <alignment horizontal="center" vertical="center" shrinkToFit="1"/>
    </xf>
    <xf numFmtId="176" fontId="37" fillId="0" borderId="13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center" vertical="center"/>
    </xf>
    <xf numFmtId="176" fontId="37" fillId="0" borderId="7" xfId="3" applyNumberFormat="1" applyFont="1" applyFill="1" applyBorder="1" applyAlignment="1">
      <alignment horizontal="center" vertical="center"/>
    </xf>
    <xf numFmtId="176" fontId="37" fillId="0" borderId="2" xfId="3" applyNumberFormat="1" applyFont="1" applyFill="1" applyBorder="1" applyAlignment="1">
      <alignment horizontal="center" vertical="center"/>
    </xf>
    <xf numFmtId="176" fontId="37" fillId="0" borderId="55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center"/>
    </xf>
    <xf numFmtId="0" fontId="37" fillId="0" borderId="15" xfId="3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vertical="center"/>
    </xf>
    <xf numFmtId="178" fontId="37" fillId="0" borderId="18" xfId="3" quotePrefix="1" applyNumberFormat="1" applyFont="1" applyFill="1" applyBorder="1" applyAlignment="1">
      <alignment horizontal="center" vertical="center" shrinkToFit="1"/>
    </xf>
    <xf numFmtId="178" fontId="37" fillId="0" borderId="21" xfId="3" quotePrefix="1" applyNumberFormat="1" applyFont="1" applyFill="1" applyBorder="1" applyAlignment="1">
      <alignment horizontal="center" vertical="center" shrinkToFit="1"/>
    </xf>
    <xf numFmtId="176" fontId="37" fillId="0" borderId="37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center" vertical="top"/>
    </xf>
    <xf numFmtId="176" fontId="37" fillId="0" borderId="15" xfId="3" applyNumberFormat="1" applyFont="1" applyFill="1" applyBorder="1" applyAlignment="1">
      <alignment horizontal="center" vertical="top"/>
    </xf>
    <xf numFmtId="176" fontId="37" fillId="0" borderId="16" xfId="3" applyNumberFormat="1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distributed" vertical="center"/>
    </xf>
    <xf numFmtId="176" fontId="37" fillId="0" borderId="1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right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37" fillId="0" borderId="33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48" fillId="0" borderId="12" xfId="3" applyNumberFormat="1" applyFont="1" applyFill="1" applyBorder="1" applyAlignment="1">
      <alignment horizontal="right" vertical="center"/>
    </xf>
    <xf numFmtId="176" fontId="48" fillId="0" borderId="17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top"/>
    </xf>
    <xf numFmtId="0" fontId="37" fillId="0" borderId="15" xfId="3" applyFont="1" applyFill="1" applyBorder="1" applyAlignment="1">
      <alignment horizontal="center" vertical="top"/>
    </xf>
    <xf numFmtId="0" fontId="37" fillId="0" borderId="16" xfId="3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vertical="center"/>
    </xf>
    <xf numFmtId="176" fontId="48" fillId="0" borderId="6" xfId="3" applyNumberFormat="1" applyFont="1" applyFill="1" applyBorder="1" applyAlignment="1">
      <alignment horizontal="right" vertical="center"/>
    </xf>
    <xf numFmtId="176" fontId="37" fillId="0" borderId="55" xfId="3" applyNumberFormat="1" applyFont="1" applyFill="1" applyBorder="1" applyAlignment="1">
      <alignment horizontal="distributed" vertical="top"/>
    </xf>
    <xf numFmtId="176" fontId="37" fillId="0" borderId="14" xfId="3" applyNumberFormat="1" applyFont="1" applyFill="1" applyBorder="1" applyAlignment="1">
      <alignment horizontal="distributed" vertical="top"/>
    </xf>
    <xf numFmtId="0" fontId="35" fillId="0" borderId="0" xfId="3" quotePrefix="1" applyFont="1" applyFill="1" applyAlignment="1">
      <alignment horizontal="right"/>
    </xf>
    <xf numFmtId="176" fontId="37" fillId="0" borderId="33" xfId="3" applyNumberFormat="1" applyFont="1" applyFill="1" applyBorder="1" applyAlignment="1">
      <alignment horizontal="distributed" vertical="center" wrapText="1"/>
    </xf>
    <xf numFmtId="176" fontId="37" fillId="0" borderId="6" xfId="3" applyNumberFormat="1" applyFont="1" applyFill="1" applyBorder="1" applyAlignment="1">
      <alignment horizontal="distributed" vertical="center" wrapText="1"/>
    </xf>
    <xf numFmtId="176" fontId="37" fillId="0" borderId="12" xfId="3" applyNumberFormat="1" applyFont="1" applyFill="1" applyBorder="1" applyAlignment="1">
      <alignment horizontal="distributed" vertical="center" wrapText="1"/>
    </xf>
    <xf numFmtId="176" fontId="37" fillId="0" borderId="11" xfId="3" applyNumberFormat="1" applyFont="1" applyFill="1" applyBorder="1" applyAlignment="1">
      <alignment horizontal="center" vertical="center"/>
    </xf>
    <xf numFmtId="176" fontId="37" fillId="0" borderId="6" xfId="3" applyNumberFormat="1" applyFont="1" applyFill="1" applyBorder="1" applyAlignment="1">
      <alignment horizontal="center" vertical="center"/>
    </xf>
    <xf numFmtId="176" fontId="37" fillId="0" borderId="37" xfId="3" applyNumberFormat="1" applyFont="1" applyFill="1" applyBorder="1" applyAlignment="1">
      <alignment horizontal="distributed" vertical="center" wrapText="1"/>
    </xf>
    <xf numFmtId="176" fontId="37" fillId="0" borderId="14" xfId="3" applyNumberFormat="1" applyFont="1" applyFill="1" applyBorder="1" applyAlignment="1">
      <alignment horizontal="distributed" vertical="center" wrapText="1"/>
    </xf>
    <xf numFmtId="176" fontId="37" fillId="0" borderId="15" xfId="3" applyNumberFormat="1" applyFont="1" applyFill="1" applyBorder="1" applyAlignment="1">
      <alignment horizontal="distributed" vertical="center" wrapText="1"/>
    </xf>
    <xf numFmtId="176" fontId="37" fillId="0" borderId="18" xfId="3" applyNumberFormat="1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horizontal="center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5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horizontal="right" vertical="center"/>
    </xf>
    <xf numFmtId="176" fontId="37" fillId="0" borderId="31" xfId="3" applyNumberFormat="1" applyFont="1" applyFill="1" applyBorder="1" applyAlignment="1">
      <alignment horizontal="distributed" vertical="center" wrapText="1"/>
    </xf>
    <xf numFmtId="177" fontId="37" fillId="0" borderId="11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vertical="center"/>
    </xf>
    <xf numFmtId="177" fontId="37" fillId="0" borderId="12" xfId="3" applyNumberFormat="1" applyFont="1" applyFill="1" applyBorder="1" applyAlignment="1">
      <alignment vertical="center"/>
    </xf>
    <xf numFmtId="176" fontId="37" fillId="0" borderId="11" xfId="3" applyNumberFormat="1" applyFont="1" applyFill="1" applyBorder="1" applyAlignment="1">
      <alignment horizontal="right" vertical="center"/>
    </xf>
    <xf numFmtId="177" fontId="37" fillId="0" borderId="17" xfId="3" applyNumberFormat="1" applyFont="1" applyFill="1" applyBorder="1" applyAlignment="1">
      <alignment vertical="center"/>
    </xf>
    <xf numFmtId="176" fontId="37" fillId="0" borderId="55" xfId="3" applyNumberFormat="1" applyFont="1" applyFill="1" applyBorder="1" applyAlignment="1">
      <alignment horizontal="distributed" vertical="center" wrapText="1"/>
    </xf>
    <xf numFmtId="177" fontId="37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vertical="center"/>
    </xf>
    <xf numFmtId="177" fontId="37" fillId="0" borderId="15" xfId="3" applyNumberFormat="1" applyFont="1" applyFill="1" applyBorder="1" applyAlignment="1">
      <alignment vertical="center"/>
    </xf>
    <xf numFmtId="176" fontId="37" fillId="0" borderId="18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vertical="center"/>
    </xf>
    <xf numFmtId="178" fontId="37" fillId="0" borderId="84" xfId="6" quotePrefix="1" applyNumberFormat="1" applyFont="1" applyFill="1" applyBorder="1" applyAlignment="1">
      <alignment horizontal="center" vertical="center" shrinkToFit="1"/>
    </xf>
    <xf numFmtId="178" fontId="37" fillId="0" borderId="85" xfId="6" quotePrefix="1" applyNumberFormat="1" applyFont="1" applyFill="1" applyBorder="1" applyAlignment="1">
      <alignment horizontal="center" vertical="center" shrinkToFit="1"/>
    </xf>
    <xf numFmtId="178" fontId="37" fillId="0" borderId="11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176" fontId="37" fillId="0" borderId="7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 wrapText="1"/>
    </xf>
    <xf numFmtId="176" fontId="37" fillId="0" borderId="2" xfId="3" applyNumberFormat="1" applyFont="1" applyFill="1" applyBorder="1" applyAlignment="1">
      <alignment horizontal="right" vertical="center"/>
    </xf>
    <xf numFmtId="178" fontId="37" fillId="0" borderId="96" xfId="6" quotePrefix="1" applyNumberFormat="1" applyFont="1" applyFill="1" applyBorder="1" applyAlignment="1">
      <alignment horizontal="center" vertical="center" shrinkToFit="1"/>
    </xf>
    <xf numFmtId="178" fontId="37" fillId="0" borderId="97" xfId="6" quotePrefix="1" applyNumberFormat="1" applyFont="1" applyFill="1" applyBorder="1" applyAlignment="1">
      <alignment horizontal="center" vertical="center" shrinkToFit="1"/>
    </xf>
    <xf numFmtId="178" fontId="37" fillId="0" borderId="18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/>
    </xf>
    <xf numFmtId="179" fontId="37" fillId="0" borderId="14" xfId="3" applyNumberFormat="1" applyFont="1" applyFill="1" applyBorder="1" applyAlignment="1">
      <alignment vertical="top"/>
    </xf>
    <xf numFmtId="176" fontId="37" fillId="0" borderId="15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 wrapText="1"/>
    </xf>
    <xf numFmtId="176" fontId="37" fillId="0" borderId="16" xfId="3" applyNumberFormat="1" applyFont="1" applyFill="1" applyBorder="1" applyAlignment="1">
      <alignment horizontal="right" vertical="center"/>
    </xf>
    <xf numFmtId="0" fontId="35" fillId="0" borderId="0" xfId="3" quotePrefix="1" applyFont="1" applyFill="1"/>
    <xf numFmtId="176" fontId="37" fillId="0" borderId="14" xfId="3" applyNumberFormat="1" applyFont="1" applyFill="1" applyBorder="1" applyAlignment="1">
      <alignment horizontal="right" vertical="center"/>
    </xf>
    <xf numFmtId="176" fontId="37" fillId="0" borderId="11" xfId="3" applyNumberFormat="1" applyFont="1" applyFill="1" applyBorder="1" applyAlignment="1">
      <alignment horizontal="right" vertical="center" wrapText="1"/>
    </xf>
    <xf numFmtId="176" fontId="37" fillId="0" borderId="6" xfId="3" applyNumberFormat="1" applyFont="1" applyFill="1" applyBorder="1" applyAlignment="1">
      <alignment horizontal="right" vertical="center" wrapText="1"/>
    </xf>
    <xf numFmtId="176" fontId="37" fillId="0" borderId="18" xfId="3" applyNumberFormat="1" applyFont="1" applyFill="1" applyBorder="1" applyAlignment="1">
      <alignment horizontal="right" vertical="center" wrapText="1"/>
    </xf>
    <xf numFmtId="176" fontId="37" fillId="0" borderId="14" xfId="3" applyNumberFormat="1" applyFont="1" applyFill="1" applyBorder="1" applyAlignment="1">
      <alignment horizontal="right" vertical="center" wrapText="1"/>
    </xf>
    <xf numFmtId="0" fontId="37" fillId="0" borderId="0" xfId="3" applyFont="1" applyFill="1" applyAlignment="1">
      <alignment horizontal="center" vertical="top"/>
    </xf>
    <xf numFmtId="0" fontId="37" fillId="0" borderId="7" xfId="3" applyFont="1" applyFill="1" applyBorder="1" applyAlignment="1">
      <alignment horizontal="center" vertical="top"/>
    </xf>
    <xf numFmtId="178" fontId="37" fillId="0" borderId="84" xfId="6" quotePrefix="1" applyNumberFormat="1" applyFont="1" applyFill="1" applyBorder="1" applyAlignment="1">
      <alignment horizontal="center" vertical="center"/>
    </xf>
    <xf numFmtId="178" fontId="37" fillId="0" borderId="85" xfId="6" quotePrefix="1" applyNumberFormat="1" applyFont="1" applyFill="1" applyBorder="1" applyAlignment="1">
      <alignment horizontal="center" vertical="center"/>
    </xf>
    <xf numFmtId="176" fontId="37" fillId="0" borderId="88" xfId="3" applyNumberFormat="1" applyFont="1" applyFill="1" applyBorder="1" applyAlignment="1">
      <alignment horizontal="center" vertical="center" wrapText="1"/>
    </xf>
    <xf numFmtId="176" fontId="37" fillId="0" borderId="89" xfId="3" applyNumberFormat="1" applyFont="1" applyFill="1" applyBorder="1" applyAlignment="1">
      <alignment horizontal="center" vertical="center" wrapText="1"/>
    </xf>
    <xf numFmtId="176" fontId="37" fillId="0" borderId="94" xfId="3" applyNumberFormat="1" applyFont="1" applyFill="1" applyBorder="1" applyAlignment="1">
      <alignment horizontal="center" vertical="center" wrapText="1"/>
    </xf>
    <xf numFmtId="176" fontId="37" fillId="0" borderId="80" xfId="3" applyNumberFormat="1" applyFont="1" applyFill="1" applyBorder="1" applyAlignment="1">
      <alignment horizontal="center" vertical="center"/>
    </xf>
    <xf numFmtId="176" fontId="37" fillId="0" borderId="1" xfId="3" applyNumberFormat="1" applyFont="1" applyFill="1" applyBorder="1" applyAlignment="1">
      <alignment horizontal="center" vertical="center"/>
    </xf>
    <xf numFmtId="176" fontId="37" fillId="0" borderId="23" xfId="3" applyNumberFormat="1" applyFont="1" applyFill="1" applyBorder="1" applyAlignment="1">
      <alignment horizontal="distributed" vertical="center"/>
    </xf>
    <xf numFmtId="176" fontId="37" fillId="0" borderId="22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vertical="center"/>
    </xf>
    <xf numFmtId="178" fontId="37" fillId="0" borderId="86" xfId="6" quotePrefix="1" applyNumberFormat="1" applyFont="1" applyFill="1" applyBorder="1" applyAlignment="1">
      <alignment horizontal="center" vertical="center"/>
    </xf>
    <xf numFmtId="178" fontId="37" fillId="0" borderId="87" xfId="6" quotePrefix="1" applyNumberFormat="1" applyFont="1" applyFill="1" applyBorder="1" applyAlignment="1">
      <alignment horizontal="center" vertical="center"/>
    </xf>
    <xf numFmtId="176" fontId="37" fillId="0" borderId="91" xfId="3" applyNumberFormat="1" applyFont="1" applyFill="1" applyBorder="1" applyAlignment="1">
      <alignment horizontal="center" vertical="center" wrapText="1"/>
    </xf>
    <xf numFmtId="176" fontId="37" fillId="0" borderId="92" xfId="3" applyNumberFormat="1" applyFont="1" applyFill="1" applyBorder="1" applyAlignment="1">
      <alignment horizontal="center" vertical="center" wrapText="1"/>
    </xf>
    <xf numFmtId="176" fontId="37" fillId="0" borderId="95" xfId="3" applyNumberFormat="1" applyFont="1" applyFill="1" applyBorder="1" applyAlignment="1">
      <alignment horizontal="center" vertical="center" wrapText="1"/>
    </xf>
    <xf numFmtId="176" fontId="37" fillId="0" borderId="8" xfId="3" applyNumberFormat="1" applyFont="1" applyFill="1" applyBorder="1"/>
    <xf numFmtId="176" fontId="37" fillId="0" borderId="8" xfId="3" applyNumberFormat="1" applyFont="1" applyFill="1" applyBorder="1" applyAlignment="1">
      <alignment horizontal="right"/>
    </xf>
    <xf numFmtId="176" fontId="37" fillId="0" borderId="8" xfId="3" applyNumberFormat="1" applyFont="1" applyFill="1" applyBorder="1" applyAlignment="1">
      <alignment vertical="center"/>
    </xf>
    <xf numFmtId="176" fontId="37" fillId="0" borderId="8" xfId="3" quotePrefix="1" applyNumberFormat="1" applyFont="1" applyFill="1" applyBorder="1" applyAlignment="1">
      <alignment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44" fillId="0" borderId="82" xfId="3" applyNumberFormat="1" applyFont="1" applyFill="1" applyBorder="1" applyAlignment="1">
      <alignment horizontal="left" vertical="center"/>
    </xf>
    <xf numFmtId="176" fontId="44" fillId="0" borderId="19" xfId="3" applyNumberFormat="1" applyFont="1" applyFill="1" applyBorder="1" applyAlignment="1">
      <alignment horizontal="left" vertical="center"/>
    </xf>
    <xf numFmtId="176" fontId="44" fillId="0" borderId="19" xfId="3" applyNumberFormat="1" applyFont="1" applyFill="1" applyBorder="1" applyAlignment="1">
      <alignment vertical="center"/>
    </xf>
    <xf numFmtId="176" fontId="37" fillId="0" borderId="19" xfId="3" applyNumberFormat="1" applyFont="1" applyFill="1" applyBorder="1" applyAlignment="1">
      <alignment horizontal="right"/>
    </xf>
    <xf numFmtId="176" fontId="37" fillId="0" borderId="45" xfId="3" applyNumberFormat="1" applyFont="1" applyFill="1" applyBorder="1" applyAlignment="1">
      <alignment horizontal="right"/>
    </xf>
    <xf numFmtId="0" fontId="35" fillId="0" borderId="0" xfId="3" applyFont="1" applyFill="1" applyAlignment="1">
      <alignment horizontal="distributed" vertical="center"/>
    </xf>
    <xf numFmtId="176" fontId="44" fillId="0" borderId="55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horizontal="left" vertical="center"/>
    </xf>
    <xf numFmtId="176" fontId="37" fillId="0" borderId="0" xfId="3" applyNumberFormat="1" applyFont="1" applyFill="1" applyAlignment="1">
      <alignment horizontal="right"/>
    </xf>
    <xf numFmtId="176" fontId="37" fillId="0" borderId="2" xfId="3" applyNumberFormat="1" applyFont="1" applyFill="1" applyBorder="1" applyAlignment="1">
      <alignment horizontal="right"/>
    </xf>
    <xf numFmtId="176" fontId="44" fillId="0" borderId="28" xfId="3" applyNumberFormat="1" applyFont="1" applyFill="1" applyBorder="1" applyAlignment="1">
      <alignment horizontal="distributed" vertical="center"/>
    </xf>
    <xf numFmtId="176" fontId="44" fillId="0" borderId="3" xfId="3" applyNumberFormat="1" applyFont="1" applyFill="1" applyBorder="1" applyAlignment="1">
      <alignment horizontal="distributed" vertical="center"/>
    </xf>
    <xf numFmtId="176" fontId="44" fillId="0" borderId="4" xfId="3" applyNumberFormat="1" applyFont="1" applyFill="1" applyBorder="1" applyAlignment="1">
      <alignment horizontal="distributed" vertical="center"/>
    </xf>
    <xf numFmtId="176" fontId="44" fillId="0" borderId="26" xfId="3" applyNumberFormat="1" applyFont="1" applyFill="1" applyBorder="1" applyAlignment="1">
      <alignment horizontal="distributed" vertical="center"/>
    </xf>
    <xf numFmtId="176" fontId="44" fillId="0" borderId="26" xfId="3" applyNumberFormat="1" applyFont="1" applyFill="1" applyBorder="1" applyAlignment="1">
      <alignment horizontal="distributed" vertical="center" wrapText="1"/>
    </xf>
    <xf numFmtId="176" fontId="44" fillId="0" borderId="3" xfId="3" applyNumberFormat="1" applyFont="1" applyFill="1" applyBorder="1" applyAlignment="1">
      <alignment horizontal="distributed" vertical="center" wrapText="1"/>
    </xf>
    <xf numFmtId="176" fontId="44" fillId="0" borderId="72" xfId="3" applyNumberFormat="1" applyFont="1" applyFill="1" applyBorder="1" applyAlignment="1">
      <alignment horizontal="distributed" vertical="center" wrapText="1"/>
    </xf>
    <xf numFmtId="176" fontId="44" fillId="0" borderId="83" xfId="3" applyNumberFormat="1" applyFont="1" applyFill="1" applyBorder="1" applyAlignment="1">
      <alignment horizontal="distributed" vertical="center"/>
    </xf>
    <xf numFmtId="176" fontId="44" fillId="0" borderId="5" xfId="3" applyNumberFormat="1" applyFont="1" applyFill="1" applyBorder="1" applyAlignment="1">
      <alignment horizontal="distributed" vertical="center" wrapText="1"/>
    </xf>
    <xf numFmtId="176" fontId="37" fillId="0" borderId="10" xfId="3" applyNumberFormat="1" applyFont="1" applyFill="1" applyBorder="1" applyAlignment="1">
      <alignment vertical="center"/>
    </xf>
    <xf numFmtId="177" fontId="37" fillId="0" borderId="6" xfId="3" applyNumberFormat="1" applyFont="1" applyFill="1" applyBorder="1" applyAlignment="1">
      <alignment horizontal="center" vertical="center"/>
    </xf>
    <xf numFmtId="0" fontId="48" fillId="0" borderId="0" xfId="3" applyFont="1" applyFill="1" applyAlignment="1">
      <alignment horizontal="left" vertical="center"/>
    </xf>
    <xf numFmtId="0" fontId="35" fillId="0" borderId="11" xfId="3" applyFont="1" applyFill="1" applyBorder="1" applyAlignment="1">
      <alignment vertical="center"/>
    </xf>
    <xf numFmtId="0" fontId="48" fillId="0" borderId="20" xfId="3" applyFont="1" applyFill="1" applyBorder="1" applyAlignment="1">
      <alignment vertical="center"/>
    </xf>
    <xf numFmtId="176" fontId="37" fillId="0" borderId="33" xfId="3" applyNumberFormat="1" applyFont="1" applyFill="1" applyBorder="1" applyAlignment="1">
      <alignment horizontal="distributed" vertical="center" shrinkToFit="1"/>
    </xf>
    <xf numFmtId="176" fontId="37" fillId="0" borderId="6" xfId="3" applyNumberFormat="1" applyFont="1" applyFill="1" applyBorder="1" applyAlignment="1">
      <alignment horizontal="distributed" vertical="center" shrinkToFit="1"/>
    </xf>
    <xf numFmtId="176" fontId="37" fillId="0" borderId="12" xfId="3" applyNumberFormat="1" applyFont="1" applyFill="1" applyBorder="1" applyAlignment="1">
      <alignment horizontal="distributed" vertical="center" shrinkToFit="1"/>
    </xf>
    <xf numFmtId="176" fontId="37" fillId="0" borderId="10" xfId="3" applyNumberFormat="1" applyFont="1" applyFill="1" applyBorder="1"/>
    <xf numFmtId="178" fontId="37" fillId="0" borderId="6" xfId="3" applyNumberFormat="1" applyFont="1" applyFill="1" applyBorder="1" applyAlignment="1">
      <alignment horizontal="center" vertical="center"/>
    </xf>
    <xf numFmtId="176" fontId="48" fillId="0" borderId="6" xfId="3" applyNumberFormat="1" applyFont="1" applyFill="1" applyBorder="1" applyAlignment="1">
      <alignment horizontal="left" vertical="center"/>
    </xf>
    <xf numFmtId="176" fontId="48" fillId="0" borderId="12" xfId="3" applyNumberFormat="1" applyFont="1" applyFill="1" applyBorder="1" applyAlignment="1">
      <alignment horizontal="left" vertical="center"/>
    </xf>
    <xf numFmtId="179" fontId="37" fillId="0" borderId="6" xfId="3" applyNumberFormat="1" applyFont="1" applyFill="1" applyBorder="1" applyAlignment="1">
      <alignment vertical="center"/>
    </xf>
    <xf numFmtId="179" fontId="48" fillId="0" borderId="0" xfId="3" applyNumberFormat="1" applyFont="1" applyFill="1" applyAlignment="1">
      <alignment horizontal="left" vertical="center"/>
    </xf>
    <xf numFmtId="176" fontId="48" fillId="0" borderId="2" xfId="3" applyNumberFormat="1" applyFont="1" applyFill="1" applyBorder="1" applyAlignment="1">
      <alignment horizontal="right" vertical="center"/>
    </xf>
    <xf numFmtId="176" fontId="48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center" vertical="center"/>
    </xf>
    <xf numFmtId="0" fontId="48" fillId="0" borderId="14" xfId="3" applyFont="1" applyFill="1" applyBorder="1" applyAlignment="1">
      <alignment horizontal="center" vertical="center"/>
    </xf>
    <xf numFmtId="0" fontId="48" fillId="0" borderId="18" xfId="3" applyFont="1" applyFill="1" applyBorder="1" applyAlignment="1">
      <alignment vertical="center"/>
    </xf>
    <xf numFmtId="177" fontId="37" fillId="0" borderId="0" xfId="3" applyNumberFormat="1" applyFont="1" applyFill="1" applyAlignment="1">
      <alignment horizontal="center" vertical="center"/>
    </xf>
    <xf numFmtId="0" fontId="48" fillId="0" borderId="21" xfId="3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horizontal="distributed" vertical="center" shrinkToFit="1"/>
    </xf>
    <xf numFmtId="176" fontId="37" fillId="0" borderId="14" xfId="3" applyNumberFormat="1" applyFont="1" applyFill="1" applyBorder="1" applyAlignment="1">
      <alignment horizontal="distributed" vertical="center" shrinkToFit="1"/>
    </xf>
    <xf numFmtId="176" fontId="37" fillId="0" borderId="15" xfId="3" applyNumberFormat="1" applyFont="1" applyFill="1" applyBorder="1" applyAlignment="1">
      <alignment horizontal="distributed" vertical="center" shrinkToFit="1"/>
    </xf>
    <xf numFmtId="176" fontId="37" fillId="0" borderId="18" xfId="3" applyNumberFormat="1" applyFont="1" applyFill="1" applyBorder="1" applyAlignment="1">
      <alignment vertical="center"/>
    </xf>
    <xf numFmtId="178" fontId="37" fillId="0" borderId="14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horizontal="left" vertical="center"/>
    </xf>
    <xf numFmtId="176" fontId="48" fillId="0" borderId="15" xfId="3" applyNumberFormat="1" applyFont="1" applyFill="1" applyBorder="1" applyAlignment="1">
      <alignment horizontal="left" vertical="center"/>
    </xf>
    <xf numFmtId="179" fontId="37" fillId="0" borderId="14" xfId="3" applyNumberFormat="1" applyFont="1" applyFill="1" applyBorder="1" applyAlignment="1">
      <alignment vertical="center"/>
    </xf>
    <xf numFmtId="179" fontId="48" fillId="0" borderId="14" xfId="3" applyNumberFormat="1" applyFont="1" applyFill="1" applyBorder="1" applyAlignment="1">
      <alignment horizontal="left" vertical="center"/>
    </xf>
    <xf numFmtId="176" fontId="48" fillId="0" borderId="16" xfId="3" applyNumberFormat="1" applyFont="1" applyFill="1" applyBorder="1" applyAlignment="1">
      <alignment horizontal="right" vertical="center"/>
    </xf>
    <xf numFmtId="178" fontId="37" fillId="0" borderId="6" xfId="6" applyNumberFormat="1" applyFont="1" applyFill="1" applyBorder="1" applyAlignment="1">
      <alignment horizontal="center" vertical="center"/>
    </xf>
    <xf numFmtId="179" fontId="48" fillId="0" borderId="6" xfId="3" applyNumberFormat="1" applyFont="1" applyFill="1" applyBorder="1" applyAlignment="1">
      <alignment horizontal="left" vertical="center"/>
    </xf>
    <xf numFmtId="176" fontId="37" fillId="0" borderId="80" xfId="3" applyNumberFormat="1" applyFont="1" applyFill="1" applyBorder="1" applyAlignment="1">
      <alignment horizontal="distributed" vertical="center"/>
    </xf>
    <xf numFmtId="176" fontId="37" fillId="0" borderId="1" xfId="3" applyNumberFormat="1" applyFont="1" applyFill="1" applyBorder="1" applyAlignment="1">
      <alignment horizontal="distributed" vertical="center"/>
    </xf>
    <xf numFmtId="176" fontId="48" fillId="0" borderId="22" xfId="3" applyNumberFormat="1" applyFont="1" applyFill="1" applyBorder="1" applyAlignment="1">
      <alignment horizontal="right" vertical="center"/>
    </xf>
    <xf numFmtId="177" fontId="37" fillId="0" borderId="1" xfId="3" applyNumberFormat="1" applyFont="1" applyFill="1" applyBorder="1" applyAlignment="1">
      <alignment horizontal="center" vertical="center"/>
    </xf>
    <xf numFmtId="0" fontId="48" fillId="0" borderId="1" xfId="3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/>
    </xf>
    <xf numFmtId="0" fontId="48" fillId="0" borderId="22" xfId="3" applyFont="1" applyFill="1" applyBorder="1" applyAlignment="1">
      <alignment vertical="center"/>
    </xf>
    <xf numFmtId="0" fontId="48" fillId="0" borderId="24" xfId="3" applyFont="1" applyFill="1" applyBorder="1" applyAlignment="1">
      <alignment vertical="center"/>
    </xf>
    <xf numFmtId="176" fontId="37" fillId="0" borderId="81" xfId="3" applyNumberFormat="1" applyFont="1" applyFill="1" applyBorder="1" applyAlignment="1">
      <alignment horizontal="distributed" vertical="center" shrinkToFit="1"/>
    </xf>
    <xf numFmtId="176" fontId="37" fillId="0" borderId="1" xfId="3" applyNumberFormat="1" applyFont="1" applyFill="1" applyBorder="1" applyAlignment="1">
      <alignment horizontal="distributed" vertical="center" shrinkToFit="1"/>
    </xf>
    <xf numFmtId="176" fontId="37" fillId="0" borderId="23" xfId="3" applyNumberFormat="1" applyFont="1" applyFill="1" applyBorder="1" applyAlignment="1">
      <alignment horizontal="distributed" vertical="center" shrinkToFit="1"/>
    </xf>
    <xf numFmtId="176" fontId="37" fillId="0" borderId="22" xfId="3" applyNumberFormat="1" applyFont="1" applyFill="1" applyBorder="1" applyAlignment="1">
      <alignment vertical="center"/>
    </xf>
    <xf numFmtId="178" fontId="37" fillId="0" borderId="1" xfId="3" applyNumberFormat="1" applyFont="1" applyFill="1" applyBorder="1" applyAlignment="1">
      <alignment horizontal="center" vertical="center"/>
    </xf>
    <xf numFmtId="176" fontId="48" fillId="0" borderId="1" xfId="3" applyNumberFormat="1" applyFont="1" applyFill="1" applyBorder="1" applyAlignment="1">
      <alignment horizontal="left" vertical="center"/>
    </xf>
    <xf numFmtId="176" fontId="48" fillId="0" borderId="23" xfId="3" applyNumberFormat="1" applyFont="1" applyFill="1" applyBorder="1" applyAlignment="1">
      <alignment horizontal="left" vertical="center"/>
    </xf>
    <xf numFmtId="179" fontId="37" fillId="0" borderId="1" xfId="3" applyNumberFormat="1" applyFont="1" applyFill="1" applyBorder="1" applyAlignment="1">
      <alignment vertical="center"/>
    </xf>
    <xf numFmtId="179" fontId="48" fillId="0" borderId="1" xfId="3" applyNumberFormat="1" applyFont="1" applyFill="1" applyBorder="1" applyAlignment="1">
      <alignment horizontal="left" vertical="center"/>
    </xf>
    <xf numFmtId="176" fontId="48" fillId="0" borderId="25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distributed" vertical="center"/>
    </xf>
    <xf numFmtId="177" fontId="37" fillId="0" borderId="0" xfId="3" applyNumberFormat="1" applyFont="1" applyFill="1" applyAlignment="1">
      <alignment horizontal="center" vertical="center"/>
    </xf>
    <xf numFmtId="0" fontId="35" fillId="0" borderId="14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horizontal="distributed" vertical="center" shrinkToFit="1"/>
    </xf>
    <xf numFmtId="179" fontId="37" fillId="0" borderId="0" xfId="3" applyNumberFormat="1" applyFont="1" applyFill="1" applyAlignment="1">
      <alignment horizontal="center" vertical="center"/>
    </xf>
    <xf numFmtId="176" fontId="44" fillId="0" borderId="73" xfId="3" applyNumberFormat="1" applyFont="1" applyFill="1" applyBorder="1" applyAlignment="1">
      <alignment horizontal="distributed" vertical="center" justifyLastLine="1"/>
    </xf>
    <xf numFmtId="176" fontId="44" fillId="0" borderId="74" xfId="3" applyNumberFormat="1" applyFont="1" applyFill="1" applyBorder="1" applyAlignment="1">
      <alignment horizontal="distributed" vertical="center" justifyLastLine="1"/>
    </xf>
    <xf numFmtId="176" fontId="44" fillId="0" borderId="75" xfId="3" applyNumberFormat="1" applyFont="1" applyFill="1" applyBorder="1" applyAlignment="1">
      <alignment horizontal="distributed" vertical="center" justifyLastLine="1"/>
    </xf>
    <xf numFmtId="176" fontId="37" fillId="0" borderId="76" xfId="3" applyNumberFormat="1" applyFont="1" applyFill="1" applyBorder="1" applyAlignment="1">
      <alignment horizontal="center" vertical="center" textRotation="255"/>
    </xf>
    <xf numFmtId="176" fontId="44" fillId="0" borderId="71" xfId="3" applyNumberFormat="1" applyFont="1" applyFill="1" applyBorder="1" applyAlignment="1">
      <alignment horizontal="distributed" vertical="center"/>
    </xf>
    <xf numFmtId="176" fontId="44" fillId="0" borderId="19" xfId="3" applyNumberFormat="1" applyFont="1" applyFill="1" applyBorder="1" applyAlignment="1">
      <alignment horizontal="distributed" vertical="center"/>
    </xf>
    <xf numFmtId="176" fontId="44" fillId="0" borderId="79" xfId="3" applyNumberFormat="1" applyFont="1" applyFill="1" applyBorder="1" applyAlignment="1">
      <alignment horizontal="distributed" vertical="center"/>
    </xf>
    <xf numFmtId="176" fontId="47" fillId="0" borderId="71" xfId="3" applyNumberFormat="1" applyFont="1" applyFill="1" applyBorder="1" applyAlignment="1">
      <alignment horizontal="distributed" vertical="center" wrapText="1"/>
    </xf>
    <xf numFmtId="176" fontId="47" fillId="0" borderId="19" xfId="3" applyNumberFormat="1" applyFont="1" applyFill="1" applyBorder="1" applyAlignment="1">
      <alignment horizontal="distributed" vertical="center" wrapText="1"/>
    </xf>
    <xf numFmtId="176" fontId="47" fillId="0" borderId="79" xfId="3" applyNumberFormat="1" applyFont="1" applyFill="1" applyBorder="1" applyAlignment="1">
      <alignment horizontal="distributed" vertical="center" wrapText="1"/>
    </xf>
    <xf numFmtId="176" fontId="47" fillId="0" borderId="19" xfId="3" applyNumberFormat="1" applyFont="1" applyFill="1" applyBorder="1" applyAlignment="1">
      <alignment horizontal="distributed" vertical="center"/>
    </xf>
    <xf numFmtId="176" fontId="47" fillId="0" borderId="79" xfId="3" applyNumberFormat="1" applyFont="1" applyFill="1" applyBorder="1" applyAlignment="1">
      <alignment horizontal="distributed" vertical="center"/>
    </xf>
    <xf numFmtId="176" fontId="47" fillId="0" borderId="71" xfId="3" applyNumberFormat="1" applyFont="1" applyFill="1" applyBorder="1" applyAlignment="1">
      <alignment horizontal="distributed" vertical="center"/>
    </xf>
    <xf numFmtId="176" fontId="47" fillId="0" borderId="45" xfId="3" applyNumberFormat="1" applyFont="1" applyFill="1" applyBorder="1" applyAlignment="1">
      <alignment horizontal="distributed" vertical="center"/>
    </xf>
    <xf numFmtId="176" fontId="44" fillId="0" borderId="26" xfId="3" quotePrefix="1" applyNumberFormat="1" applyFont="1" applyFill="1" applyBorder="1" applyAlignment="1">
      <alignment horizontal="center" vertical="center"/>
    </xf>
    <xf numFmtId="176" fontId="44" fillId="0" borderId="3" xfId="3" quotePrefix="1" applyNumberFormat="1" applyFont="1" applyFill="1" applyBorder="1" applyAlignment="1">
      <alignment horizontal="center" vertical="center"/>
    </xf>
    <xf numFmtId="176" fontId="44" fillId="0" borderId="4" xfId="3" quotePrefix="1" applyNumberFormat="1" applyFont="1" applyFill="1" applyBorder="1" applyAlignment="1">
      <alignment horizontal="center" vertical="center"/>
    </xf>
    <xf numFmtId="176" fontId="44" fillId="0" borderId="72" xfId="3" quotePrefix="1" applyNumberFormat="1" applyFont="1" applyFill="1" applyBorder="1" applyAlignment="1">
      <alignment horizontal="center" vertical="center"/>
    </xf>
    <xf numFmtId="176" fontId="37" fillId="0" borderId="77" xfId="3" applyNumberFormat="1" applyFont="1" applyFill="1" applyBorder="1" applyAlignment="1">
      <alignment horizontal="center" vertical="center" textRotation="255"/>
    </xf>
    <xf numFmtId="176" fontId="44" fillId="0" borderId="10" xfId="3" applyNumberFormat="1" applyFont="1" applyFill="1" applyBorder="1" applyAlignment="1">
      <alignment horizontal="distributed" vertical="center"/>
    </xf>
    <xf numFmtId="176" fontId="44" fillId="0" borderId="0" xfId="3" applyNumberFormat="1" applyFont="1" applyFill="1" applyAlignment="1">
      <alignment horizontal="distributed" vertical="center"/>
    </xf>
    <xf numFmtId="176" fontId="44" fillId="0" borderId="7" xfId="3" applyNumberFormat="1" applyFont="1" applyFill="1" applyBorder="1" applyAlignment="1">
      <alignment horizontal="distributed" vertical="center"/>
    </xf>
    <xf numFmtId="176" fontId="47" fillId="0" borderId="10" xfId="3" applyNumberFormat="1" applyFont="1" applyFill="1" applyBorder="1" applyAlignment="1">
      <alignment horizontal="distributed" vertical="center" wrapText="1"/>
    </xf>
    <xf numFmtId="176" fontId="47" fillId="0" borderId="0" xfId="3" applyNumberFormat="1" applyFont="1" applyFill="1" applyAlignment="1">
      <alignment horizontal="distributed" vertical="center" wrapText="1"/>
    </xf>
    <xf numFmtId="176" fontId="47" fillId="0" borderId="7" xfId="3" applyNumberFormat="1" applyFont="1" applyFill="1" applyBorder="1" applyAlignment="1">
      <alignment horizontal="distributed" vertical="center" wrapText="1"/>
    </xf>
    <xf numFmtId="176" fontId="47" fillId="0" borderId="10" xfId="3" applyNumberFormat="1" applyFont="1" applyFill="1" applyBorder="1" applyAlignment="1">
      <alignment horizontal="distributed" vertical="center"/>
    </xf>
    <xf numFmtId="176" fontId="47" fillId="0" borderId="0" xfId="3" applyNumberFormat="1" applyFont="1" applyFill="1" applyAlignment="1">
      <alignment horizontal="distributed" vertical="center"/>
    </xf>
    <xf numFmtId="176" fontId="47" fillId="0" borderId="7" xfId="3" applyNumberFormat="1" applyFont="1" applyFill="1" applyBorder="1" applyAlignment="1">
      <alignment horizontal="distributed" vertical="center"/>
    </xf>
    <xf numFmtId="176" fontId="47" fillId="0" borderId="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distributed" vertical="center"/>
    </xf>
    <xf numFmtId="176" fontId="48" fillId="0" borderId="11" xfId="3" applyNumberFormat="1" applyFont="1" applyFill="1" applyBorder="1" applyAlignment="1">
      <alignment horizontal="distributed" vertical="center"/>
    </xf>
    <xf numFmtId="176" fontId="48" fillId="0" borderId="6" xfId="3" applyNumberFormat="1" applyFont="1" applyFill="1" applyBorder="1" applyAlignment="1">
      <alignment horizontal="distributed" vertical="center"/>
    </xf>
    <xf numFmtId="176" fontId="48" fillId="0" borderId="12" xfId="3" applyNumberFormat="1" applyFont="1" applyFill="1" applyBorder="1" applyAlignment="1">
      <alignment horizontal="distributed" vertical="center"/>
    </xf>
    <xf numFmtId="176" fontId="37" fillId="0" borderId="20" xfId="3" applyNumberFormat="1" applyFont="1" applyFill="1" applyBorder="1" applyAlignment="1">
      <alignment horizontal="distributed" vertical="center"/>
    </xf>
    <xf numFmtId="176" fontId="44" fillId="0" borderId="18" xfId="3" applyNumberFormat="1" applyFont="1" applyFill="1" applyBorder="1" applyAlignment="1">
      <alignment horizontal="distributed" vertical="center"/>
    </xf>
    <xf numFmtId="176" fontId="44" fillId="0" borderId="14" xfId="3" applyNumberFormat="1" applyFont="1" applyFill="1" applyBorder="1" applyAlignment="1">
      <alignment horizontal="distributed" vertical="center"/>
    </xf>
    <xf numFmtId="176" fontId="44" fillId="0" borderId="15" xfId="3" applyNumberFormat="1" applyFont="1" applyFill="1" applyBorder="1" applyAlignment="1">
      <alignment horizontal="distributed" vertical="center"/>
    </xf>
    <xf numFmtId="176" fontId="47" fillId="0" borderId="18" xfId="3" applyNumberFormat="1" applyFont="1" applyFill="1" applyBorder="1" applyAlignment="1">
      <alignment horizontal="distributed" vertical="center" wrapText="1"/>
    </xf>
    <xf numFmtId="176" fontId="47" fillId="0" borderId="14" xfId="3" applyNumberFormat="1" applyFont="1" applyFill="1" applyBorder="1" applyAlignment="1">
      <alignment horizontal="distributed" vertical="center" wrapText="1"/>
    </xf>
    <xf numFmtId="176" fontId="47" fillId="0" borderId="15" xfId="3" applyNumberFormat="1" applyFont="1" applyFill="1" applyBorder="1" applyAlignment="1">
      <alignment horizontal="distributed" vertical="center" wrapText="1"/>
    </xf>
    <xf numFmtId="176" fontId="47" fillId="0" borderId="18" xfId="3" applyNumberFormat="1" applyFont="1" applyFill="1" applyBorder="1" applyAlignment="1">
      <alignment horizontal="distributed" vertical="center"/>
    </xf>
    <xf numFmtId="176" fontId="47" fillId="0" borderId="14" xfId="3" applyNumberFormat="1" applyFont="1" applyFill="1" applyBorder="1" applyAlignment="1">
      <alignment horizontal="distributed" vertical="center"/>
    </xf>
    <xf numFmtId="176" fontId="47" fillId="0" borderId="15" xfId="3" applyNumberFormat="1" applyFont="1" applyFill="1" applyBorder="1" applyAlignment="1">
      <alignment horizontal="distributed" vertical="center"/>
    </xf>
    <xf numFmtId="176" fontId="47" fillId="0" borderId="16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top"/>
    </xf>
    <xf numFmtId="176" fontId="37" fillId="0" borderId="15" xfId="3" applyNumberFormat="1" applyFont="1" applyFill="1" applyBorder="1" applyAlignment="1">
      <alignment horizontal="distributed" vertical="top"/>
    </xf>
    <xf numFmtId="176" fontId="48" fillId="0" borderId="18" xfId="3" applyNumberFormat="1" applyFont="1" applyFill="1" applyBorder="1" applyAlignment="1">
      <alignment horizontal="distributed" vertical="top"/>
    </xf>
    <xf numFmtId="176" fontId="48" fillId="0" borderId="14" xfId="3" applyNumberFormat="1" applyFont="1" applyFill="1" applyBorder="1" applyAlignment="1">
      <alignment horizontal="distributed" vertical="top"/>
    </xf>
    <xf numFmtId="176" fontId="48" fillId="0" borderId="15" xfId="3" applyNumberFormat="1" applyFont="1" applyFill="1" applyBorder="1" applyAlignment="1">
      <alignment horizontal="distributed" vertical="top"/>
    </xf>
    <xf numFmtId="176" fontId="37" fillId="0" borderId="21" xfId="3" applyNumberFormat="1" applyFont="1" applyFill="1" applyBorder="1" applyAlignment="1">
      <alignment horizontal="distributed" vertical="top"/>
    </xf>
    <xf numFmtId="176" fontId="48" fillId="0" borderId="11" xfId="3" applyNumberFormat="1" applyFont="1" applyFill="1" applyBorder="1" applyAlignment="1">
      <alignment vertical="center" wrapText="1"/>
    </xf>
    <xf numFmtId="176" fontId="48" fillId="0" borderId="6" xfId="3" applyNumberFormat="1" applyFont="1" applyFill="1" applyBorder="1" applyAlignment="1">
      <alignment vertical="center" wrapText="1"/>
    </xf>
    <xf numFmtId="176" fontId="37" fillId="0" borderId="11" xfId="3" applyNumberFormat="1" applyFont="1" applyFill="1" applyBorder="1" applyAlignment="1">
      <alignment horizontal="right" vertical="top"/>
    </xf>
    <xf numFmtId="176" fontId="37" fillId="0" borderId="6" xfId="3" applyNumberFormat="1" applyFont="1" applyFill="1" applyBorder="1" applyAlignment="1">
      <alignment horizontal="right" vertical="top"/>
    </xf>
    <xf numFmtId="176" fontId="37" fillId="0" borderId="12" xfId="3" applyNumberFormat="1" applyFont="1" applyFill="1" applyBorder="1" applyAlignment="1">
      <alignment horizontal="right" vertical="top"/>
    </xf>
    <xf numFmtId="176" fontId="37" fillId="0" borderId="17" xfId="3" applyNumberFormat="1" applyFont="1" applyFill="1" applyBorder="1" applyAlignment="1">
      <alignment horizontal="right" vertical="top"/>
    </xf>
    <xf numFmtId="176" fontId="37" fillId="0" borderId="31" xfId="3" applyNumberFormat="1" applyFont="1" applyFill="1" applyBorder="1" applyAlignment="1">
      <alignment horizontal="center" vertical="center" textRotation="255"/>
    </xf>
    <xf numFmtId="176" fontId="37" fillId="0" borderId="11" xfId="3" quotePrefix="1" applyNumberFormat="1" applyFont="1" applyFill="1" applyBorder="1"/>
    <xf numFmtId="176" fontId="37" fillId="0" borderId="12" xfId="3" applyNumberFormat="1" applyFont="1" applyFill="1" applyBorder="1"/>
    <xf numFmtId="176" fontId="48" fillId="0" borderId="10" xfId="3" applyNumberFormat="1" applyFont="1" applyFill="1" applyBorder="1" applyAlignment="1">
      <alignment vertical="center" wrapText="1"/>
    </xf>
    <xf numFmtId="176" fontId="48" fillId="0" borderId="0" xfId="3" applyNumberFormat="1" applyFont="1" applyFill="1" applyAlignment="1">
      <alignment vertical="center" wrapText="1"/>
    </xf>
    <xf numFmtId="176" fontId="37" fillId="0" borderId="7" xfId="3" applyNumberFormat="1" applyFont="1" applyFill="1" applyBorder="1" applyAlignment="1">
      <alignment horizontal="right" vertical="center"/>
    </xf>
    <xf numFmtId="176" fontId="37" fillId="0" borderId="10" xfId="3" quotePrefix="1" applyNumberFormat="1" applyFont="1" applyFill="1" applyBorder="1" applyAlignment="1">
      <alignment horizontal="right" vertical="center"/>
    </xf>
    <xf numFmtId="176" fontId="37" fillId="0" borderId="0" xfId="3" quotePrefix="1" applyNumberFormat="1" applyFont="1" applyFill="1" applyAlignment="1">
      <alignment horizontal="right" vertical="center"/>
    </xf>
    <xf numFmtId="176" fontId="37" fillId="0" borderId="7" xfId="3" quotePrefix="1" applyNumberFormat="1" applyFont="1" applyFill="1" applyBorder="1" applyAlignment="1">
      <alignment horizontal="right" vertical="center"/>
    </xf>
    <xf numFmtId="176" fontId="37" fillId="0" borderId="2" xfId="3" applyNumberFormat="1" applyFont="1" applyFill="1" applyBorder="1" applyAlignment="1">
      <alignment horizontal="right" vertical="center"/>
    </xf>
    <xf numFmtId="176" fontId="37" fillId="0" borderId="9" xfId="3" applyNumberFormat="1" applyFont="1" applyFill="1" applyBorder="1" applyAlignment="1">
      <alignment horizontal="center" vertical="center" textRotation="255"/>
    </xf>
    <xf numFmtId="176" fontId="37" fillId="0" borderId="10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right" vertical="center"/>
    </xf>
    <xf numFmtId="176" fontId="37" fillId="0" borderId="21" xfId="3" applyNumberFormat="1" applyFont="1" applyFill="1" applyBorder="1" applyAlignment="1">
      <alignment horizontal="right" vertical="center"/>
    </xf>
    <xf numFmtId="176" fontId="48" fillId="0" borderId="18" xfId="3" applyNumberFormat="1" applyFont="1" applyFill="1" applyBorder="1" applyAlignment="1">
      <alignment vertical="center" wrapText="1"/>
    </xf>
    <xf numFmtId="176" fontId="48" fillId="0" borderId="14" xfId="3" applyNumberFormat="1" applyFont="1" applyFill="1" applyBorder="1" applyAlignment="1">
      <alignment vertical="center" wrapText="1"/>
    </xf>
    <xf numFmtId="176" fontId="37" fillId="0" borderId="18" xfId="3" quotePrefix="1" applyNumberFormat="1" applyFont="1" applyFill="1" applyBorder="1" applyAlignment="1">
      <alignment horizontal="right" vertical="center"/>
    </xf>
    <xf numFmtId="176" fontId="37" fillId="0" borderId="14" xfId="3" quotePrefix="1" applyNumberFormat="1" applyFont="1" applyFill="1" applyBorder="1" applyAlignment="1">
      <alignment horizontal="right" vertical="center"/>
    </xf>
    <xf numFmtId="176" fontId="37" fillId="0" borderId="15" xfId="3" quotePrefix="1" applyNumberFormat="1" applyFont="1" applyFill="1" applyBorder="1" applyAlignment="1">
      <alignment horizontal="right" vertical="center"/>
    </xf>
    <xf numFmtId="176" fontId="37" fillId="0" borderId="16" xfId="3" applyNumberFormat="1" applyFont="1" applyFill="1" applyBorder="1" applyAlignment="1">
      <alignment horizontal="right" vertical="center"/>
    </xf>
    <xf numFmtId="176" fontId="37" fillId="0" borderId="18" xfId="3" quotePrefix="1" applyNumberFormat="1" applyFont="1" applyFill="1" applyBorder="1"/>
    <xf numFmtId="176" fontId="37" fillId="0" borderId="29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right" vertical="center"/>
    </xf>
    <xf numFmtId="176" fontId="37" fillId="0" borderId="72" xfId="3" applyNumberFormat="1" applyFont="1" applyFill="1" applyBorder="1" applyAlignment="1">
      <alignment horizontal="right" vertical="center"/>
    </xf>
    <xf numFmtId="176" fontId="37" fillId="0" borderId="32" xfId="3" applyNumberFormat="1" applyFont="1" applyFill="1" applyBorder="1" applyAlignment="1">
      <alignment horizontal="center" vertical="center" wrapText="1"/>
    </xf>
    <xf numFmtId="176" fontId="37" fillId="0" borderId="11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center" vertical="center" textRotation="255"/>
    </xf>
    <xf numFmtId="176" fontId="37" fillId="0" borderId="65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right" vertical="center"/>
    </xf>
    <xf numFmtId="176" fontId="37" fillId="0" borderId="20" xfId="3" applyNumberFormat="1" applyFont="1" applyFill="1" applyBorder="1" applyAlignment="1">
      <alignment horizontal="right" vertical="center"/>
    </xf>
    <xf numFmtId="176" fontId="37" fillId="0" borderId="42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/>
    </xf>
    <xf numFmtId="176" fontId="37" fillId="0" borderId="15" xfId="3" applyNumberFormat="1" applyFont="1" applyFill="1" applyBorder="1" applyAlignment="1">
      <alignment horizontal="center" vertical="center" textRotation="255"/>
    </xf>
    <xf numFmtId="176" fontId="37" fillId="0" borderId="17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distributed" vertical="center"/>
    </xf>
    <xf numFmtId="176" fontId="37" fillId="0" borderId="66" xfId="3" applyNumberFormat="1" applyFont="1" applyFill="1" applyBorder="1" applyAlignment="1">
      <alignment horizontal="center" vertical="center" textRotation="255"/>
    </xf>
    <xf numFmtId="176" fontId="37" fillId="0" borderId="11" xfId="3" applyNumberFormat="1" applyFont="1" applyFill="1" applyBorder="1" applyAlignment="1">
      <alignment horizontal="center" vertical="center" textRotation="255" wrapText="1"/>
    </xf>
    <xf numFmtId="176" fontId="37" fillId="0" borderId="12" xfId="3" applyNumberFormat="1" applyFont="1" applyFill="1" applyBorder="1" applyAlignment="1">
      <alignment horizontal="center" vertical="center" textRotation="255" wrapText="1"/>
    </xf>
    <xf numFmtId="176" fontId="37" fillId="0" borderId="35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 wrapText="1"/>
    </xf>
    <xf numFmtId="176" fontId="37" fillId="0" borderId="15" xfId="3" applyNumberFormat="1" applyFont="1" applyFill="1" applyBorder="1" applyAlignment="1">
      <alignment horizontal="center" vertical="center" textRotation="255" wrapText="1"/>
    </xf>
    <xf numFmtId="176" fontId="48" fillId="0" borderId="12" xfId="3" applyNumberFormat="1" applyFont="1" applyFill="1" applyBorder="1" applyAlignment="1">
      <alignment vertical="center" wrapText="1"/>
    </xf>
    <xf numFmtId="176" fontId="37" fillId="0" borderId="11" xfId="3" quotePrefix="1" applyNumberFormat="1" applyFont="1" applyFill="1" applyBorder="1" applyAlignment="1">
      <alignment horizontal="right" vertical="center"/>
    </xf>
    <xf numFmtId="176" fontId="37" fillId="0" borderId="6" xfId="3" quotePrefix="1" applyNumberFormat="1" applyFont="1" applyFill="1" applyBorder="1" applyAlignment="1">
      <alignment horizontal="right" vertical="center"/>
    </xf>
    <xf numFmtId="176" fontId="37" fillId="0" borderId="12" xfId="3" quotePrefix="1" applyNumberFormat="1" applyFont="1" applyFill="1" applyBorder="1" applyAlignment="1">
      <alignment horizontal="right" vertical="center"/>
    </xf>
    <xf numFmtId="176" fontId="37" fillId="0" borderId="48" xfId="3" applyNumberFormat="1" applyFont="1" applyFill="1" applyBorder="1" applyAlignment="1">
      <alignment horizontal="distributed" vertical="center"/>
    </xf>
    <xf numFmtId="176" fontId="37" fillId="0" borderId="27" xfId="3" applyNumberFormat="1" applyFont="1" applyFill="1" applyBorder="1" applyAlignment="1">
      <alignment horizontal="distributed" vertical="center"/>
    </xf>
    <xf numFmtId="176" fontId="37" fillId="0" borderId="49" xfId="3" applyNumberFormat="1" applyFont="1" applyFill="1" applyBorder="1" applyAlignment="1">
      <alignment horizontal="distributed" vertical="center"/>
    </xf>
    <xf numFmtId="176" fontId="37" fillId="0" borderId="50" xfId="3" applyNumberFormat="1" applyFont="1" applyFill="1" applyBorder="1" applyAlignment="1">
      <alignment horizontal="right" vertical="center"/>
    </xf>
    <xf numFmtId="176" fontId="37" fillId="0" borderId="49" xfId="3" applyNumberFormat="1" applyFont="1" applyFill="1" applyBorder="1" applyAlignment="1">
      <alignment horizontal="right" vertical="center"/>
    </xf>
    <xf numFmtId="176" fontId="37" fillId="0" borderId="104" xfId="3" applyNumberFormat="1" applyFont="1" applyFill="1" applyBorder="1" applyAlignment="1">
      <alignment horizontal="right" vertical="center"/>
    </xf>
    <xf numFmtId="176" fontId="37" fillId="0" borderId="78" xfId="3" applyNumberFormat="1" applyFont="1" applyFill="1" applyBorder="1" applyAlignment="1">
      <alignment horizontal="center" vertical="center" textRotation="255"/>
    </xf>
    <xf numFmtId="176" fontId="48" fillId="0" borderId="22" xfId="3" applyNumberFormat="1" applyFont="1" applyFill="1" applyBorder="1" applyAlignment="1">
      <alignment vertical="center" wrapText="1"/>
    </xf>
    <xf numFmtId="176" fontId="48" fillId="0" borderId="1" xfId="3" applyNumberFormat="1" applyFont="1" applyFill="1" applyBorder="1" applyAlignment="1">
      <alignment vertical="center" wrapText="1"/>
    </xf>
    <xf numFmtId="176" fontId="48" fillId="0" borderId="23" xfId="3" applyNumberFormat="1" applyFont="1" applyFill="1" applyBorder="1" applyAlignment="1">
      <alignment vertical="center" wrapText="1"/>
    </xf>
    <xf numFmtId="176" fontId="37" fillId="0" borderId="23" xfId="3" applyNumberFormat="1" applyFont="1" applyFill="1" applyBorder="1" applyAlignment="1">
      <alignment horizontal="right" vertical="center"/>
    </xf>
    <xf numFmtId="176" fontId="37" fillId="0" borderId="22" xfId="3" quotePrefix="1" applyNumberFormat="1" applyFont="1" applyFill="1" applyBorder="1" applyAlignment="1">
      <alignment horizontal="right" vertical="center"/>
    </xf>
    <xf numFmtId="176" fontId="37" fillId="0" borderId="1" xfId="3" quotePrefix="1" applyNumberFormat="1" applyFont="1" applyFill="1" applyBorder="1" applyAlignment="1">
      <alignment horizontal="right" vertical="center"/>
    </xf>
    <xf numFmtId="176" fontId="37" fillId="0" borderId="23" xfId="3" quotePrefix="1" applyNumberFormat="1" applyFont="1" applyFill="1" applyBorder="1" applyAlignment="1">
      <alignment horizontal="right" vertical="center"/>
    </xf>
    <xf numFmtId="176" fontId="37" fillId="0" borderId="25" xfId="3" applyNumberFormat="1" applyFont="1" applyFill="1" applyBorder="1" applyAlignment="1">
      <alignment horizontal="right" vertical="center"/>
    </xf>
    <xf numFmtId="176" fontId="37" fillId="0" borderId="19" xfId="3" applyNumberFormat="1" applyFont="1" applyFill="1" applyBorder="1"/>
    <xf numFmtId="176" fontId="48" fillId="0" borderId="0" xfId="3" quotePrefix="1" applyNumberFormat="1" applyFont="1" applyFill="1"/>
    <xf numFmtId="176" fontId="48" fillId="0" borderId="0" xfId="3" applyNumberFormat="1" applyFont="1" applyFill="1"/>
    <xf numFmtId="0" fontId="48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61449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2" t="s">
        <v>106</v>
      </c>
      <c r="C2" s="632"/>
      <c r="D2" s="632"/>
      <c r="E2" s="6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9272740</v>
      </c>
      <c r="E5" s="614"/>
      <c r="F5" s="614"/>
      <c r="G5" s="614"/>
      <c r="H5" s="614"/>
      <c r="I5" s="11" t="s">
        <v>6</v>
      </c>
      <c r="J5" s="611">
        <v>626.70000000000005</v>
      </c>
      <c r="K5" s="612"/>
      <c r="L5" s="612"/>
      <c r="M5" s="612"/>
      <c r="N5" s="12" t="s">
        <v>7</v>
      </c>
      <c r="O5" s="613">
        <v>14796</v>
      </c>
      <c r="P5" s="614"/>
      <c r="Q5" s="614"/>
      <c r="R5" s="614"/>
      <c r="S5" s="614"/>
      <c r="T5" s="614"/>
      <c r="U5" s="11" t="s">
        <v>6</v>
      </c>
      <c r="V5" s="613">
        <v>9272740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9599593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8945695</v>
      </c>
      <c r="E6" s="620"/>
      <c r="F6" s="620"/>
      <c r="G6" s="620"/>
      <c r="H6" s="620"/>
      <c r="I6" s="17" t="s">
        <v>6</v>
      </c>
      <c r="J6" s="621">
        <v>621.83000000000004</v>
      </c>
      <c r="K6" s="622"/>
      <c r="L6" s="622"/>
      <c r="M6" s="622"/>
      <c r="N6" s="18" t="s">
        <v>7</v>
      </c>
      <c r="O6" s="623">
        <v>14386</v>
      </c>
      <c r="P6" s="620"/>
      <c r="Q6" s="620"/>
      <c r="R6" s="620"/>
      <c r="S6" s="620"/>
      <c r="T6" s="620"/>
      <c r="U6" s="17" t="s">
        <v>6</v>
      </c>
      <c r="V6" s="623">
        <v>8945695</v>
      </c>
      <c r="W6" s="620"/>
      <c r="X6" s="620"/>
      <c r="Y6" s="620"/>
      <c r="Z6" s="620"/>
      <c r="AA6" s="620"/>
      <c r="AB6" s="19" t="s">
        <v>6</v>
      </c>
      <c r="AC6" s="624" t="s">
        <v>10</v>
      </c>
      <c r="AD6" s="625"/>
      <c r="AE6" s="625"/>
      <c r="AF6" s="625"/>
      <c r="AG6" s="626">
        <v>9514625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512">
        <v>4071060682</v>
      </c>
      <c r="H10" s="513"/>
      <c r="I10" s="513"/>
      <c r="J10" s="513"/>
      <c r="K10" s="513"/>
      <c r="L10" s="44"/>
      <c r="M10" s="45"/>
      <c r="N10" s="606">
        <v>3884864451</v>
      </c>
      <c r="O10" s="607"/>
      <c r="P10" s="607"/>
      <c r="Q10" s="607"/>
      <c r="R10" s="20"/>
      <c r="S10" s="608">
        <f>IF(N10=0,IF(G10&gt;0,"皆増",0),IF(G10=0,"皆減",ROUND((G10-N10)/N10*100,1)))</f>
        <v>4.8</v>
      </c>
      <c r="T10" s="609"/>
      <c r="U10" s="610" t="s">
        <v>22</v>
      </c>
      <c r="V10" s="416"/>
      <c r="W10" s="416"/>
      <c r="X10" s="416"/>
      <c r="Y10" s="417"/>
      <c r="Z10" s="512">
        <v>2195351911</v>
      </c>
      <c r="AA10" s="513"/>
      <c r="AB10" s="513"/>
      <c r="AC10" s="513"/>
      <c r="AD10" s="46"/>
      <c r="AE10" s="47"/>
      <c r="AF10" s="391">
        <v>2129833229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514"/>
      <c r="H11" s="515"/>
      <c r="I11" s="515"/>
      <c r="J11" s="515"/>
      <c r="K11" s="515"/>
      <c r="L11" s="49"/>
      <c r="M11" s="50"/>
      <c r="N11" s="518"/>
      <c r="O11" s="519"/>
      <c r="P11" s="519"/>
      <c r="Q11" s="519"/>
      <c r="R11" s="51"/>
      <c r="S11" s="522"/>
      <c r="T11" s="523"/>
      <c r="U11" s="596"/>
      <c r="V11" s="315"/>
      <c r="W11" s="315"/>
      <c r="X11" s="315"/>
      <c r="Y11" s="316"/>
      <c r="Z11" s="514"/>
      <c r="AA11" s="515"/>
      <c r="AB11" s="515"/>
      <c r="AC11" s="515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540">
        <v>3916271750</v>
      </c>
      <c r="H12" s="541"/>
      <c r="I12" s="541"/>
      <c r="J12" s="541"/>
      <c r="K12" s="541"/>
      <c r="L12" s="44"/>
      <c r="M12" s="45"/>
      <c r="N12" s="516">
        <v>3742982007</v>
      </c>
      <c r="O12" s="517"/>
      <c r="P12" s="517"/>
      <c r="Q12" s="517"/>
      <c r="R12" s="20"/>
      <c r="S12" s="520">
        <f>IF(N12=0,IF(G12&gt;0,"皆増",0),IF(G12=0,"皆減",ROUND((G12-N12)/N12*100,1)))</f>
        <v>4.5999999999999996</v>
      </c>
      <c r="T12" s="521"/>
      <c r="U12" s="595" t="s">
        <v>25</v>
      </c>
      <c r="V12" s="312"/>
      <c r="W12" s="312"/>
      <c r="X12" s="312"/>
      <c r="Y12" s="313"/>
      <c r="Z12" s="512">
        <v>1166287261</v>
      </c>
      <c r="AA12" s="513"/>
      <c r="AB12" s="513"/>
      <c r="AC12" s="513"/>
      <c r="AD12" s="55"/>
      <c r="AE12" s="56" t="s">
        <v>18</v>
      </c>
      <c r="AF12" s="391">
        <v>1131526104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514"/>
      <c r="H13" s="515"/>
      <c r="I13" s="515"/>
      <c r="J13" s="515"/>
      <c r="K13" s="515"/>
      <c r="L13" s="49"/>
      <c r="M13" s="50"/>
      <c r="N13" s="518"/>
      <c r="O13" s="519"/>
      <c r="P13" s="519"/>
      <c r="Q13" s="519"/>
      <c r="R13" s="51"/>
      <c r="S13" s="522"/>
      <c r="T13" s="523"/>
      <c r="U13" s="596"/>
      <c r="V13" s="315"/>
      <c r="W13" s="315"/>
      <c r="X13" s="315"/>
      <c r="Y13" s="316"/>
      <c r="Z13" s="514"/>
      <c r="AA13" s="515"/>
      <c r="AB13" s="515"/>
      <c r="AC13" s="515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540">
        <v>154788932</v>
      </c>
      <c r="H14" s="541"/>
      <c r="I14" s="541"/>
      <c r="J14" s="541"/>
      <c r="K14" s="541"/>
      <c r="L14" s="44"/>
      <c r="M14" s="45"/>
      <c r="N14" s="516">
        <v>141882444</v>
      </c>
      <c r="O14" s="517"/>
      <c r="P14" s="517"/>
      <c r="Q14" s="517"/>
      <c r="R14" s="61"/>
      <c r="S14" s="520">
        <f>IF(N14=0,IF(G14&gt;0,"皆増",0),IF(G14=0,"皆減",ROUND((G14-N14)/N14*100,1)))</f>
        <v>9.1</v>
      </c>
      <c r="T14" s="521"/>
      <c r="U14" s="595" t="s">
        <v>28</v>
      </c>
      <c r="V14" s="312"/>
      <c r="W14" s="312"/>
      <c r="X14" s="312"/>
      <c r="Y14" s="313"/>
      <c r="Z14" s="512">
        <v>2409578416</v>
      </c>
      <c r="AA14" s="513"/>
      <c r="AB14" s="513"/>
      <c r="AC14" s="513"/>
      <c r="AD14" s="62"/>
      <c r="AE14" s="56" t="s">
        <v>18</v>
      </c>
      <c r="AF14" s="391">
        <v>2335349760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514"/>
      <c r="H15" s="515"/>
      <c r="I15" s="515"/>
      <c r="J15" s="515"/>
      <c r="K15" s="515"/>
      <c r="L15" s="49"/>
      <c r="M15" s="50"/>
      <c r="N15" s="518"/>
      <c r="O15" s="519"/>
      <c r="P15" s="519"/>
      <c r="Q15" s="519"/>
      <c r="R15" s="51"/>
      <c r="S15" s="522"/>
      <c r="T15" s="523"/>
      <c r="U15" s="596"/>
      <c r="V15" s="315"/>
      <c r="W15" s="315"/>
      <c r="X15" s="315"/>
      <c r="Y15" s="316"/>
      <c r="Z15" s="514"/>
      <c r="AA15" s="515"/>
      <c r="AB15" s="515"/>
      <c r="AC15" s="515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512">
        <v>24675272</v>
      </c>
      <c r="H16" s="513"/>
      <c r="I16" s="513"/>
      <c r="J16" s="513"/>
      <c r="K16" s="513"/>
      <c r="L16" s="44"/>
      <c r="M16" s="45"/>
      <c r="N16" s="516">
        <v>19789849</v>
      </c>
      <c r="O16" s="517"/>
      <c r="P16" s="517"/>
      <c r="Q16" s="517"/>
      <c r="R16" s="20"/>
      <c r="S16" s="520">
        <f>IF(N16=0,IF(G16&gt;0,"皆増",0),IF(G16=0,"皆減",ROUND((G16-N16)/N16*100,1)))</f>
        <v>24.7</v>
      </c>
      <c r="T16" s="521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514"/>
      <c r="H17" s="515"/>
      <c r="I17" s="515"/>
      <c r="J17" s="515"/>
      <c r="K17" s="515"/>
      <c r="L17" s="49"/>
      <c r="M17" s="50"/>
      <c r="N17" s="518"/>
      <c r="O17" s="519"/>
      <c r="P17" s="519"/>
      <c r="Q17" s="519"/>
      <c r="R17" s="51"/>
      <c r="S17" s="522"/>
      <c r="T17" s="523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540">
        <v>130113660</v>
      </c>
      <c r="H18" s="541"/>
      <c r="I18" s="541"/>
      <c r="J18" s="541"/>
      <c r="K18" s="541"/>
      <c r="L18" s="44"/>
      <c r="M18" s="45"/>
      <c r="N18" s="516">
        <v>122092595</v>
      </c>
      <c r="O18" s="517"/>
      <c r="P18" s="517"/>
      <c r="Q18" s="517"/>
      <c r="R18" s="61"/>
      <c r="S18" s="520">
        <f>IF(N18=0,IF(G18&gt;0,"皆増",0),IF(G18=0,"皆減",ROUND((G18-N18)/N18*100,1)))</f>
        <v>6.6</v>
      </c>
      <c r="T18" s="521"/>
      <c r="U18" s="595" t="s">
        <v>37</v>
      </c>
      <c r="V18" s="312"/>
      <c r="W18" s="312"/>
      <c r="X18" s="312"/>
      <c r="Y18" s="313"/>
      <c r="Z18" s="568">
        <v>0.54</v>
      </c>
      <c r="AA18" s="569"/>
      <c r="AB18" s="569"/>
      <c r="AC18" s="569"/>
      <c r="AD18" s="569"/>
      <c r="AE18" s="570"/>
      <c r="AF18" s="574">
        <v>0.54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514"/>
      <c r="H19" s="515"/>
      <c r="I19" s="515"/>
      <c r="J19" s="515"/>
      <c r="K19" s="515"/>
      <c r="L19" s="49"/>
      <c r="M19" s="50"/>
      <c r="N19" s="518"/>
      <c r="O19" s="519"/>
      <c r="P19" s="519"/>
      <c r="Q19" s="519"/>
      <c r="R19" s="51"/>
      <c r="S19" s="522"/>
      <c r="T19" s="523"/>
      <c r="U19" s="596"/>
      <c r="V19" s="315"/>
      <c r="W19" s="315"/>
      <c r="X19" s="315"/>
      <c r="Y19" s="316"/>
      <c r="Z19" s="571"/>
      <c r="AA19" s="572"/>
      <c r="AB19" s="572"/>
      <c r="AC19" s="572"/>
      <c r="AD19" s="572"/>
      <c r="AE19" s="573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512">
        <v>8021065</v>
      </c>
      <c r="H20" s="513"/>
      <c r="I20" s="513"/>
      <c r="J20" s="513"/>
      <c r="K20" s="513"/>
      <c r="L20" s="44"/>
      <c r="M20" s="45"/>
      <c r="N20" s="516">
        <v>-13345906</v>
      </c>
      <c r="O20" s="517"/>
      <c r="P20" s="517"/>
      <c r="Q20" s="517"/>
      <c r="R20" s="20"/>
      <c r="S20" s="580"/>
      <c r="T20" s="581"/>
      <c r="U20" s="524" t="s">
        <v>40</v>
      </c>
      <c r="V20" s="525"/>
      <c r="W20" s="525"/>
      <c r="X20" s="525"/>
      <c r="Y20" s="526"/>
      <c r="Z20" s="176"/>
      <c r="AA20" s="584">
        <v>5.4</v>
      </c>
      <c r="AB20" s="584"/>
      <c r="AC20" s="584"/>
      <c r="AD20" s="177"/>
      <c r="AE20" s="178" t="s">
        <v>19</v>
      </c>
      <c r="AF20" s="70"/>
      <c r="AG20" s="586">
        <v>5.2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514"/>
      <c r="H21" s="515"/>
      <c r="I21" s="515"/>
      <c r="J21" s="515"/>
      <c r="K21" s="515"/>
      <c r="L21" s="49"/>
      <c r="M21" s="50"/>
      <c r="N21" s="518"/>
      <c r="O21" s="519"/>
      <c r="P21" s="519"/>
      <c r="Q21" s="519"/>
      <c r="R21" s="51"/>
      <c r="S21" s="582"/>
      <c r="T21" s="583"/>
      <c r="U21" s="527"/>
      <c r="V21" s="528"/>
      <c r="W21" s="528"/>
      <c r="X21" s="528"/>
      <c r="Y21" s="529"/>
      <c r="Z21" s="179"/>
      <c r="AA21" s="585"/>
      <c r="AB21" s="585"/>
      <c r="AC21" s="585"/>
      <c r="AD21" s="180"/>
      <c r="AE21" s="181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512">
        <v>42615980</v>
      </c>
      <c r="H22" s="513"/>
      <c r="I22" s="513"/>
      <c r="J22" s="513"/>
      <c r="K22" s="513"/>
      <c r="L22" s="44"/>
      <c r="M22" s="45"/>
      <c r="N22" s="516">
        <v>48112520</v>
      </c>
      <c r="O22" s="517"/>
      <c r="P22" s="517"/>
      <c r="Q22" s="517"/>
      <c r="R22" s="20"/>
      <c r="S22" s="520">
        <f>IF(N22=0,IF(G22&gt;0,"皆増",0),IF(G22=0,"皆減",ROUND((G22-N22)/N22*100,1)))</f>
        <v>-11.4</v>
      </c>
      <c r="T22" s="521"/>
      <c r="U22" s="524" t="s">
        <v>43</v>
      </c>
      <c r="V22" s="525"/>
      <c r="W22" s="525"/>
      <c r="X22" s="525"/>
      <c r="Y22" s="526"/>
      <c r="Z22" s="176"/>
      <c r="AA22" s="564">
        <v>79.2</v>
      </c>
      <c r="AB22" s="564"/>
      <c r="AC22" s="564"/>
      <c r="AD22" s="177"/>
      <c r="AE22" s="178" t="s">
        <v>19</v>
      </c>
      <c r="AF22" s="70"/>
      <c r="AG22" s="566">
        <v>79.099999999999994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514"/>
      <c r="H23" s="515"/>
      <c r="I23" s="515"/>
      <c r="J23" s="515"/>
      <c r="K23" s="515"/>
      <c r="L23" s="49"/>
      <c r="M23" s="50"/>
      <c r="N23" s="518"/>
      <c r="O23" s="519"/>
      <c r="P23" s="519"/>
      <c r="Q23" s="519"/>
      <c r="R23" s="51"/>
      <c r="S23" s="522"/>
      <c r="T23" s="523"/>
      <c r="U23" s="527"/>
      <c r="V23" s="528"/>
      <c r="W23" s="528"/>
      <c r="X23" s="528"/>
      <c r="Y23" s="529"/>
      <c r="Z23" s="179"/>
      <c r="AA23" s="565"/>
      <c r="AB23" s="565"/>
      <c r="AC23" s="565"/>
      <c r="AD23" s="182"/>
      <c r="AE23" s="181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512">
        <v>11166555</v>
      </c>
      <c r="H24" s="513"/>
      <c r="I24" s="513"/>
      <c r="J24" s="513"/>
      <c r="K24" s="513"/>
      <c r="L24" s="44"/>
      <c r="M24" s="45"/>
      <c r="N24" s="516">
        <v>0</v>
      </c>
      <c r="O24" s="517"/>
      <c r="P24" s="517"/>
      <c r="Q24" s="517"/>
      <c r="R24" s="20"/>
      <c r="S24" s="520" t="str">
        <f>IF(N24=0,IF(G24&gt;0,"皆増",0),IF(G24=0,"皆減",ROUND((G24-N24)/N24*100,1)))</f>
        <v>皆増</v>
      </c>
      <c r="T24" s="521"/>
      <c r="U24" s="524" t="s">
        <v>47</v>
      </c>
      <c r="V24" s="525"/>
      <c r="W24" s="525"/>
      <c r="X24" s="525"/>
      <c r="Y24" s="526"/>
      <c r="Z24" s="530">
        <v>461480282</v>
      </c>
      <c r="AA24" s="531"/>
      <c r="AB24" s="531"/>
      <c r="AC24" s="531"/>
      <c r="AD24" s="62"/>
      <c r="AE24" s="56" t="s">
        <v>18</v>
      </c>
      <c r="AF24" s="534">
        <v>483282535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514"/>
      <c r="H25" s="515"/>
      <c r="I25" s="515"/>
      <c r="J25" s="515"/>
      <c r="K25" s="515"/>
      <c r="L25" s="49"/>
      <c r="M25" s="50"/>
      <c r="N25" s="518"/>
      <c r="O25" s="519"/>
      <c r="P25" s="519"/>
      <c r="Q25" s="519"/>
      <c r="R25" s="51"/>
      <c r="S25" s="522"/>
      <c r="T25" s="523"/>
      <c r="U25" s="527"/>
      <c r="V25" s="528"/>
      <c r="W25" s="528"/>
      <c r="X25" s="528"/>
      <c r="Y25" s="529"/>
      <c r="Z25" s="532"/>
      <c r="AA25" s="533"/>
      <c r="AB25" s="533"/>
      <c r="AC25" s="533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512">
        <v>37136262</v>
      </c>
      <c r="H26" s="513"/>
      <c r="I26" s="513"/>
      <c r="J26" s="513"/>
      <c r="K26" s="513"/>
      <c r="L26" s="44"/>
      <c r="M26" s="45"/>
      <c r="N26" s="516">
        <v>36946480</v>
      </c>
      <c r="O26" s="517"/>
      <c r="P26" s="517"/>
      <c r="Q26" s="517"/>
      <c r="R26" s="20"/>
      <c r="S26" s="520">
        <f>IF(N26=0,IF(G26&gt;0,"皆増",0),IF(G26=0,"皆減",ROUND((G26-N26)/N26*100,1)))</f>
        <v>0.5</v>
      </c>
      <c r="T26" s="521"/>
      <c r="U26" s="524" t="s">
        <v>50</v>
      </c>
      <c r="V26" s="525"/>
      <c r="W26" s="525"/>
      <c r="X26" s="525"/>
      <c r="Y26" s="526"/>
      <c r="Z26" s="530">
        <v>608699695</v>
      </c>
      <c r="AA26" s="531"/>
      <c r="AB26" s="531"/>
      <c r="AC26" s="531"/>
      <c r="AD26" s="62"/>
      <c r="AE26" s="56" t="s">
        <v>18</v>
      </c>
      <c r="AF26" s="534">
        <v>562047372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514"/>
      <c r="H27" s="515"/>
      <c r="I27" s="515"/>
      <c r="J27" s="515"/>
      <c r="K27" s="515"/>
      <c r="L27" s="49"/>
      <c r="M27" s="50"/>
      <c r="N27" s="518"/>
      <c r="O27" s="519"/>
      <c r="P27" s="519"/>
      <c r="Q27" s="519"/>
      <c r="R27" s="51"/>
      <c r="S27" s="522"/>
      <c r="T27" s="523"/>
      <c r="U27" s="527"/>
      <c r="V27" s="528"/>
      <c r="W27" s="528"/>
      <c r="X27" s="528"/>
      <c r="Y27" s="529"/>
      <c r="Z27" s="532"/>
      <c r="AA27" s="533"/>
      <c r="AB27" s="533"/>
      <c r="AC27" s="533"/>
      <c r="AD27" s="79"/>
      <c r="AE27" s="80"/>
      <c r="AF27" s="536"/>
      <c r="AG27" s="537"/>
      <c r="AH27" s="537"/>
      <c r="AI27" s="537"/>
      <c r="AJ27" s="58"/>
      <c r="AK27" s="6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540">
        <v>24667338</v>
      </c>
      <c r="H28" s="541"/>
      <c r="I28" s="541"/>
      <c r="J28" s="541"/>
      <c r="K28" s="541"/>
      <c r="L28" s="44"/>
      <c r="M28" s="45"/>
      <c r="N28" s="516">
        <v>-2179866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542"/>
      <c r="H29" s="543"/>
      <c r="I29" s="543"/>
      <c r="J29" s="543"/>
      <c r="K29" s="543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324" t="s">
        <v>46</v>
      </c>
      <c r="I34" s="324"/>
      <c r="J34" s="324"/>
      <c r="K34" s="324"/>
      <c r="L34" s="462" t="s">
        <v>58</v>
      </c>
      <c r="M34" s="463"/>
      <c r="N34" s="91"/>
      <c r="O34" s="466" t="s">
        <v>33</v>
      </c>
      <c r="P34" s="466"/>
      <c r="Q34" s="466"/>
      <c r="R34" s="468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-3.5</v>
      </c>
      <c r="AB34" s="476"/>
      <c r="AC34" s="476"/>
      <c r="AD34" s="68"/>
      <c r="AE34" s="429" t="s">
        <v>19</v>
      </c>
      <c r="AF34" s="68"/>
      <c r="AG34" s="431">
        <v>-3.4</v>
      </c>
      <c r="AH34" s="431"/>
      <c r="AI34" s="431"/>
      <c r="AJ34" s="431" t="s">
        <v>58</v>
      </c>
      <c r="AK34" s="433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/>
      <c r="H35" s="326"/>
      <c r="I35" s="326"/>
      <c r="J35" s="326"/>
      <c r="K35" s="326"/>
      <c r="L35" s="464"/>
      <c r="M35" s="465"/>
      <c r="N35" s="94"/>
      <c r="O35" s="467"/>
      <c r="P35" s="467"/>
      <c r="Q35" s="467"/>
      <c r="R35" s="469"/>
      <c r="S35" s="473"/>
      <c r="T35" s="474"/>
      <c r="U35" s="474"/>
      <c r="V35" s="474"/>
      <c r="W35" s="474"/>
      <c r="X35" s="474"/>
      <c r="Y35" s="475"/>
      <c r="Z35" s="75"/>
      <c r="AA35" s="477"/>
      <c r="AB35" s="477"/>
      <c r="AC35" s="477"/>
      <c r="AD35" s="78"/>
      <c r="AE35" s="478"/>
      <c r="AF35" s="75" t="s">
        <v>60</v>
      </c>
      <c r="AG35" s="479"/>
      <c r="AH35" s="479"/>
      <c r="AI35" s="479"/>
      <c r="AJ35" s="479"/>
      <c r="AK35" s="480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324" t="s">
        <v>46</v>
      </c>
      <c r="I36" s="324"/>
      <c r="J36" s="324"/>
      <c r="K36" s="324"/>
      <c r="L36" s="462" t="s">
        <v>58</v>
      </c>
      <c r="M36" s="463"/>
      <c r="N36" s="91"/>
      <c r="O36" s="466" t="s">
        <v>46</v>
      </c>
      <c r="P36" s="466"/>
      <c r="Q36" s="466"/>
      <c r="R36" s="468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27" t="s">
        <v>46</v>
      </c>
      <c r="AB36" s="427"/>
      <c r="AC36" s="427"/>
      <c r="AD36" s="68"/>
      <c r="AE36" s="429" t="s">
        <v>19</v>
      </c>
      <c r="AF36" s="97"/>
      <c r="AG36" s="431" t="s">
        <v>33</v>
      </c>
      <c r="AH36" s="431"/>
      <c r="AI36" s="431"/>
      <c r="AJ36" s="431" t="s">
        <v>58</v>
      </c>
      <c r="AK36" s="433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/>
      <c r="H37" s="484"/>
      <c r="I37" s="484"/>
      <c r="J37" s="484"/>
      <c r="K37" s="484"/>
      <c r="L37" s="485"/>
      <c r="M37" s="486"/>
      <c r="N37" s="103"/>
      <c r="O37" s="487"/>
      <c r="P37" s="487"/>
      <c r="Q37" s="487"/>
      <c r="R37" s="488"/>
      <c r="S37" s="489"/>
      <c r="T37" s="490"/>
      <c r="U37" s="490"/>
      <c r="V37" s="490"/>
      <c r="W37" s="490"/>
      <c r="X37" s="490"/>
      <c r="Y37" s="491"/>
      <c r="Z37" s="100"/>
      <c r="AA37" s="428"/>
      <c r="AB37" s="428"/>
      <c r="AC37" s="428"/>
      <c r="AD37" s="105"/>
      <c r="AE37" s="430"/>
      <c r="AF37" s="100" t="s">
        <v>60</v>
      </c>
      <c r="AG37" s="432"/>
      <c r="AH37" s="432"/>
      <c r="AI37" s="432"/>
      <c r="AJ37" s="432"/>
      <c r="AK37" s="434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333" t="s">
        <v>75</v>
      </c>
      <c r="V42" s="334"/>
      <c r="W42" s="33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387"/>
      <c r="V43" s="388"/>
      <c r="W43" s="388"/>
      <c r="X43" s="391">
        <v>678336065</v>
      </c>
      <c r="Y43" s="392"/>
      <c r="Z43" s="393"/>
      <c r="AA43" s="391">
        <v>63552777</v>
      </c>
      <c r="AB43" s="392"/>
      <c r="AC43" s="393"/>
      <c r="AD43" s="398">
        <v>1254426346</v>
      </c>
      <c r="AE43" s="399"/>
      <c r="AF43" s="399"/>
      <c r="AG43" s="400"/>
      <c r="AH43" s="391">
        <v>1996315188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59251</v>
      </c>
      <c r="F44" s="309"/>
      <c r="G44" s="50"/>
      <c r="H44" s="320"/>
      <c r="I44" s="321"/>
      <c r="J44" s="321"/>
      <c r="K44" s="322"/>
      <c r="L44" s="308">
        <v>2885</v>
      </c>
      <c r="M44" s="309"/>
      <c r="N44" s="50"/>
      <c r="O44" s="325">
        <v>58511</v>
      </c>
      <c r="P44" s="326"/>
      <c r="Q44" s="330"/>
      <c r="R44" s="331"/>
      <c r="S44" s="332"/>
      <c r="T44" s="439"/>
      <c r="U44" s="389"/>
      <c r="V44" s="390"/>
      <c r="W44" s="390"/>
      <c r="X44" s="394"/>
      <c r="Y44" s="395"/>
      <c r="Z44" s="396"/>
      <c r="AA44" s="394"/>
      <c r="AB44" s="395"/>
      <c r="AC44" s="396"/>
      <c r="AD44" s="401"/>
      <c r="AE44" s="402"/>
      <c r="AF44" s="402"/>
      <c r="AG44" s="403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6259</v>
      </c>
      <c r="F45" s="363"/>
      <c r="G45" s="50"/>
      <c r="H45" s="364"/>
      <c r="I45" s="365"/>
      <c r="J45" s="365"/>
      <c r="K45" s="366"/>
      <c r="L45" s="362">
        <v>38</v>
      </c>
      <c r="M45" s="363"/>
      <c r="N45" s="50"/>
      <c r="O45" s="367">
        <v>6463</v>
      </c>
      <c r="P45" s="368"/>
      <c r="Q45" s="369"/>
      <c r="R45" s="370"/>
      <c r="S45" s="371"/>
      <c r="T45" s="439"/>
      <c r="U45" s="372" t="s">
        <v>80</v>
      </c>
      <c r="V45" s="344" t="s">
        <v>81</v>
      </c>
      <c r="W45" s="345"/>
      <c r="X45" s="348">
        <v>61590019</v>
      </c>
      <c r="Y45" s="349"/>
      <c r="Z45" s="350"/>
      <c r="AA45" s="305">
        <v>627643</v>
      </c>
      <c r="AB45" s="306"/>
      <c r="AC45" s="352"/>
      <c r="AD45" s="348">
        <v>179885974</v>
      </c>
      <c r="AE45" s="349"/>
      <c r="AF45" s="349"/>
      <c r="AG45" s="350"/>
      <c r="AH45" s="348">
        <v>242103636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1103</v>
      </c>
      <c r="F46" s="306"/>
      <c r="G46" s="121"/>
      <c r="H46" s="317"/>
      <c r="I46" s="318"/>
      <c r="J46" s="318"/>
      <c r="K46" s="319"/>
      <c r="L46" s="305">
        <v>67</v>
      </c>
      <c r="M46" s="306"/>
      <c r="N46" s="121"/>
      <c r="O46" s="323">
        <v>1104</v>
      </c>
      <c r="P46" s="324"/>
      <c r="Q46" s="327"/>
      <c r="R46" s="328"/>
      <c r="S46" s="32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320"/>
      <c r="I47" s="321"/>
      <c r="J47" s="321"/>
      <c r="K47" s="322"/>
      <c r="L47" s="308"/>
      <c r="M47" s="309"/>
      <c r="N47" s="50"/>
      <c r="O47" s="325"/>
      <c r="P47" s="326"/>
      <c r="Q47" s="330"/>
      <c r="R47" s="331"/>
      <c r="S47" s="332"/>
      <c r="T47" s="439"/>
      <c r="U47" s="373"/>
      <c r="V47" s="344" t="s">
        <v>83</v>
      </c>
      <c r="W47" s="345"/>
      <c r="X47" s="305">
        <v>37136262</v>
      </c>
      <c r="Y47" s="306"/>
      <c r="Z47" s="352"/>
      <c r="AA47" s="305">
        <v>8472803</v>
      </c>
      <c r="AB47" s="306"/>
      <c r="AC47" s="352"/>
      <c r="AD47" s="305">
        <v>94356910</v>
      </c>
      <c r="AE47" s="306"/>
      <c r="AF47" s="306"/>
      <c r="AG47" s="352"/>
      <c r="AH47" s="305">
        <v>139965975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364"/>
      <c r="I48" s="365"/>
      <c r="J48" s="365"/>
      <c r="K48" s="366"/>
      <c r="L48" s="362">
        <v>0</v>
      </c>
      <c r="M48" s="363"/>
      <c r="N48" s="50"/>
      <c r="O48" s="367">
        <v>0</v>
      </c>
      <c r="P48" s="368"/>
      <c r="Q48" s="369"/>
      <c r="R48" s="370"/>
      <c r="S48" s="371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60354</v>
      </c>
      <c r="F49" s="378"/>
      <c r="G49" s="50"/>
      <c r="H49" s="364"/>
      <c r="I49" s="365"/>
      <c r="J49" s="365"/>
      <c r="K49" s="366"/>
      <c r="L49" s="377">
        <f>L44+L46+L48</f>
        <v>2952</v>
      </c>
      <c r="M49" s="378"/>
      <c r="N49" s="50"/>
      <c r="O49" s="367">
        <v>59615</v>
      </c>
      <c r="P49" s="368"/>
      <c r="Q49" s="369"/>
      <c r="R49" s="370"/>
      <c r="S49" s="371"/>
      <c r="T49" s="439"/>
      <c r="U49" s="373"/>
      <c r="V49" s="339" t="s">
        <v>86</v>
      </c>
      <c r="W49" s="340"/>
      <c r="X49" s="305">
        <v>-14877</v>
      </c>
      <c r="Y49" s="306"/>
      <c r="Z49" s="352"/>
      <c r="AA49" s="305">
        <v>2</v>
      </c>
      <c r="AB49" s="306"/>
      <c r="AC49" s="352"/>
      <c r="AD49" s="353">
        <v>-1916610</v>
      </c>
      <c r="AE49" s="354"/>
      <c r="AF49" s="354"/>
      <c r="AG49" s="355"/>
      <c r="AH49" s="305">
        <v>-1931485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2661</v>
      </c>
      <c r="F50" s="306"/>
      <c r="G50" s="121"/>
      <c r="H50" s="317"/>
      <c r="I50" s="318"/>
      <c r="J50" s="318"/>
      <c r="K50" s="319"/>
      <c r="L50" s="305">
        <v>146</v>
      </c>
      <c r="M50" s="306"/>
      <c r="N50" s="121"/>
      <c r="O50" s="323">
        <v>2644</v>
      </c>
      <c r="P50" s="324"/>
      <c r="Q50" s="327"/>
      <c r="R50" s="328"/>
      <c r="S50" s="32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56"/>
      <c r="AE50" s="357"/>
      <c r="AF50" s="357"/>
      <c r="AG50" s="358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320"/>
      <c r="I51" s="321"/>
      <c r="J51" s="321"/>
      <c r="K51" s="322"/>
      <c r="L51" s="308"/>
      <c r="M51" s="309"/>
      <c r="N51" s="50"/>
      <c r="O51" s="325"/>
      <c r="P51" s="326"/>
      <c r="Q51" s="330"/>
      <c r="R51" s="331"/>
      <c r="S51" s="332"/>
      <c r="T51" s="439"/>
      <c r="U51" s="333" t="s">
        <v>88</v>
      </c>
      <c r="V51" s="334"/>
      <c r="W51" s="335"/>
      <c r="X51" s="278">
        <v>702774945</v>
      </c>
      <c r="Y51" s="279"/>
      <c r="Z51" s="280"/>
      <c r="AA51" s="278">
        <v>55707619</v>
      </c>
      <c r="AB51" s="279"/>
      <c r="AC51" s="280"/>
      <c r="AD51" s="284">
        <v>1338038800</v>
      </c>
      <c r="AE51" s="285"/>
      <c r="AF51" s="285"/>
      <c r="AG51" s="286"/>
      <c r="AH51" s="278">
        <v>2096521364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63015</v>
      </c>
      <c r="F52" s="296"/>
      <c r="G52" s="102"/>
      <c r="H52" s="297"/>
      <c r="I52" s="298"/>
      <c r="J52" s="298"/>
      <c r="K52" s="299"/>
      <c r="L52" s="295">
        <f>L49+L50</f>
        <v>3098</v>
      </c>
      <c r="M52" s="296"/>
      <c r="N52" s="102"/>
      <c r="O52" s="300">
        <v>62259</v>
      </c>
      <c r="P52" s="301"/>
      <c r="Q52" s="302"/>
      <c r="R52" s="303"/>
      <c r="S52" s="304"/>
      <c r="T52" s="440"/>
      <c r="U52" s="336"/>
      <c r="V52" s="337"/>
      <c r="W52" s="338"/>
      <c r="X52" s="281"/>
      <c r="Y52" s="282"/>
      <c r="Z52" s="283"/>
      <c r="AA52" s="281"/>
      <c r="AB52" s="282"/>
      <c r="AC52" s="283"/>
      <c r="AD52" s="287"/>
      <c r="AE52" s="288"/>
      <c r="AF52" s="288"/>
      <c r="AG52" s="289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7"/>
      <c r="Z60" s="277"/>
      <c r="AA60" s="277"/>
      <c r="AB60" s="343"/>
      <c r="AC60" s="343"/>
      <c r="AD60" s="343"/>
      <c r="AE60" s="343"/>
      <c r="AF60" s="343"/>
      <c r="AG60" s="343"/>
      <c r="AH60" s="277"/>
      <c r="AI60" s="277"/>
      <c r="AJ60" s="277"/>
      <c r="AK60" s="277"/>
      <c r="AL60" s="277"/>
      <c r="AM60" s="277"/>
    </row>
    <row r="61" spans="1:40">
      <c r="Y61" s="277"/>
      <c r="Z61" s="277"/>
      <c r="AA61" s="277"/>
      <c r="AB61" s="343"/>
      <c r="AC61" s="343"/>
      <c r="AD61" s="343"/>
      <c r="AE61" s="343"/>
      <c r="AF61" s="343"/>
      <c r="AG61" s="343"/>
      <c r="AH61" s="277"/>
      <c r="AI61" s="277"/>
      <c r="AJ61" s="277"/>
      <c r="AK61" s="277"/>
      <c r="AL61" s="277"/>
      <c r="AM61" s="277"/>
    </row>
    <row r="62" spans="1:40">
      <c r="Y62" s="277"/>
      <c r="Z62" s="277"/>
      <c r="AA62" s="277"/>
      <c r="AB62" s="343"/>
      <c r="AC62" s="343"/>
      <c r="AD62" s="343"/>
      <c r="AE62" s="343"/>
      <c r="AF62" s="343"/>
      <c r="AG62" s="343"/>
      <c r="AH62" s="277"/>
      <c r="AI62" s="277"/>
      <c r="AJ62" s="277"/>
      <c r="AK62" s="277"/>
      <c r="AL62" s="277"/>
      <c r="AM62" s="277"/>
    </row>
    <row r="63" spans="1:40">
      <c r="Y63" s="277"/>
      <c r="Z63" s="277"/>
      <c r="AA63" s="277"/>
      <c r="AB63" s="343"/>
      <c r="AC63" s="343"/>
      <c r="AD63" s="343"/>
      <c r="AE63" s="343"/>
      <c r="AF63" s="343"/>
      <c r="AG63" s="343"/>
      <c r="AH63" s="277"/>
      <c r="AI63" s="277"/>
      <c r="AJ63" s="277"/>
      <c r="AK63" s="277"/>
      <c r="AL63" s="277"/>
      <c r="AM63" s="277"/>
    </row>
    <row r="64" spans="1:40">
      <c r="Y64" s="277"/>
      <c r="Z64" s="277"/>
      <c r="AA64" s="277"/>
      <c r="AB64" s="343"/>
      <c r="AC64" s="343"/>
      <c r="AD64" s="343"/>
      <c r="AE64" s="343"/>
      <c r="AF64" s="343"/>
      <c r="AG64" s="343"/>
      <c r="AH64" s="277"/>
      <c r="AI64" s="277"/>
      <c r="AJ64" s="277"/>
      <c r="AK64" s="277"/>
      <c r="AL64" s="277"/>
      <c r="AM64" s="277"/>
    </row>
    <row r="65" spans="25:39">
      <c r="Y65" s="277"/>
      <c r="Z65" s="277"/>
      <c r="AA65" s="277"/>
      <c r="AB65" s="343"/>
      <c r="AC65" s="343"/>
      <c r="AD65" s="343"/>
      <c r="AE65" s="343"/>
      <c r="AF65" s="343"/>
      <c r="AG65" s="343"/>
      <c r="AH65" s="277"/>
      <c r="AI65" s="277"/>
      <c r="AJ65" s="277"/>
      <c r="AK65" s="277"/>
      <c r="AL65" s="277"/>
      <c r="AM65" s="277"/>
    </row>
    <row r="66" spans="25:39">
      <c r="Y66" s="277"/>
      <c r="Z66" s="277"/>
      <c r="AA66" s="277"/>
      <c r="AB66" s="343"/>
      <c r="AC66" s="343"/>
      <c r="AD66" s="343"/>
      <c r="AE66" s="343"/>
      <c r="AF66" s="343"/>
      <c r="AG66" s="343"/>
      <c r="AH66" s="277"/>
      <c r="AI66" s="277"/>
      <c r="AJ66" s="277"/>
      <c r="AK66" s="277"/>
      <c r="AL66" s="277"/>
      <c r="AM66" s="277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224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260486</v>
      </c>
      <c r="F5" s="1151"/>
      <c r="G5" s="1151"/>
      <c r="H5" s="1151"/>
      <c r="I5" s="1152" t="s">
        <v>6</v>
      </c>
      <c r="J5" s="1153">
        <v>20.37</v>
      </c>
      <c r="K5" s="1154"/>
      <c r="L5" s="1154"/>
      <c r="M5" s="1154"/>
      <c r="N5" s="1155" t="s">
        <v>7</v>
      </c>
      <c r="O5" s="1156">
        <v>12788</v>
      </c>
      <c r="P5" s="1157"/>
      <c r="Q5" s="1157"/>
      <c r="R5" s="1157"/>
      <c r="S5" s="1157"/>
      <c r="T5" s="1157"/>
      <c r="U5" s="1152" t="s">
        <v>6</v>
      </c>
      <c r="V5" s="1156">
        <v>260486</v>
      </c>
      <c r="W5" s="1157"/>
      <c r="X5" s="1157"/>
      <c r="Y5" s="1157"/>
      <c r="Z5" s="1157"/>
      <c r="AA5" s="1157"/>
      <c r="AB5" s="1158" t="s">
        <v>6</v>
      </c>
      <c r="AC5" s="1159" t="s">
        <v>227</v>
      </c>
      <c r="AD5" s="1160"/>
      <c r="AE5" s="1160"/>
      <c r="AF5" s="1160"/>
      <c r="AG5" s="1157">
        <v>263970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243283</v>
      </c>
      <c r="F6" s="1165"/>
      <c r="G6" s="1165"/>
      <c r="H6" s="1165"/>
      <c r="I6" s="1166" t="s">
        <v>6</v>
      </c>
      <c r="J6" s="1167">
        <v>20.37</v>
      </c>
      <c r="K6" s="1168"/>
      <c r="L6" s="1168"/>
      <c r="M6" s="1168"/>
      <c r="N6" s="1169" t="s">
        <v>7</v>
      </c>
      <c r="O6" s="1170">
        <v>11943</v>
      </c>
      <c r="P6" s="1171"/>
      <c r="Q6" s="1171"/>
      <c r="R6" s="1171"/>
      <c r="S6" s="1171"/>
      <c r="T6" s="1171"/>
      <c r="U6" s="1166" t="s">
        <v>6</v>
      </c>
      <c r="V6" s="1170">
        <v>243283</v>
      </c>
      <c r="W6" s="1171"/>
      <c r="X6" s="1171"/>
      <c r="Y6" s="1171"/>
      <c r="Z6" s="1171"/>
      <c r="AA6" s="1171"/>
      <c r="AB6" s="1172" t="s">
        <v>6</v>
      </c>
      <c r="AC6" s="1173" t="s">
        <v>228</v>
      </c>
      <c r="AD6" s="1174"/>
      <c r="AE6" s="1174"/>
      <c r="AF6" s="1174"/>
      <c r="AG6" s="1157">
        <v>258783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229</v>
      </c>
      <c r="H8" s="1141"/>
      <c r="I8" s="1141"/>
      <c r="J8" s="1141"/>
      <c r="K8" s="1141"/>
      <c r="L8" s="1141"/>
      <c r="M8" s="1142"/>
      <c r="N8" s="1182" t="s">
        <v>230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229</v>
      </c>
      <c r="AA8" s="1141"/>
      <c r="AB8" s="1141"/>
      <c r="AC8" s="1141"/>
      <c r="AD8" s="1141"/>
      <c r="AE8" s="1141"/>
      <c r="AF8" s="1142"/>
      <c r="AG8" s="1182" t="s">
        <v>230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183992415</v>
      </c>
      <c r="H10" s="1211"/>
      <c r="I10" s="1211"/>
      <c r="J10" s="1211"/>
      <c r="K10" s="1211"/>
      <c r="L10" s="1212"/>
      <c r="M10" s="1213"/>
      <c r="N10" s="1210">
        <v>193828631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-5.0999999999999996</v>
      </c>
      <c r="T10" s="1216"/>
      <c r="U10" s="1217" t="s">
        <v>22</v>
      </c>
      <c r="V10" s="1208"/>
      <c r="W10" s="1208"/>
      <c r="X10" s="1208"/>
      <c r="Y10" s="1209"/>
      <c r="Z10" s="1210">
        <v>71151286</v>
      </c>
      <c r="AA10" s="1211"/>
      <c r="AB10" s="1211"/>
      <c r="AC10" s="1211"/>
      <c r="AD10" s="1218"/>
      <c r="AE10" s="1219"/>
      <c r="AF10" s="1210">
        <v>70090929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172047888</v>
      </c>
      <c r="H12" s="1239"/>
      <c r="I12" s="1239"/>
      <c r="J12" s="1239"/>
      <c r="K12" s="1239"/>
      <c r="L12" s="1212"/>
      <c r="M12" s="1213"/>
      <c r="N12" s="1238">
        <v>180965170</v>
      </c>
      <c r="O12" s="1239"/>
      <c r="P12" s="1239"/>
      <c r="Q12" s="1239"/>
      <c r="R12" s="1214"/>
      <c r="S12" s="1215">
        <f t="shared" si="0"/>
        <v>-4.9000000000000004</v>
      </c>
      <c r="T12" s="1216"/>
      <c r="U12" s="1240" t="s">
        <v>25</v>
      </c>
      <c r="V12" s="1236"/>
      <c r="W12" s="1236"/>
      <c r="X12" s="1236"/>
      <c r="Y12" s="1237"/>
      <c r="Z12" s="1210">
        <v>82226328</v>
      </c>
      <c r="AA12" s="1211"/>
      <c r="AB12" s="1211"/>
      <c r="AC12" s="1211"/>
      <c r="AD12" s="1241"/>
      <c r="AE12" s="1242" t="s">
        <v>18</v>
      </c>
      <c r="AF12" s="1210">
        <v>79997172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11944527</v>
      </c>
      <c r="H14" s="1239"/>
      <c r="I14" s="1239"/>
      <c r="J14" s="1239"/>
      <c r="K14" s="1239"/>
      <c r="L14" s="1212"/>
      <c r="M14" s="1213"/>
      <c r="N14" s="1238">
        <v>12863461</v>
      </c>
      <c r="O14" s="1239"/>
      <c r="P14" s="1239"/>
      <c r="Q14" s="1239"/>
      <c r="R14" s="1249"/>
      <c r="S14" s="1215">
        <f t="shared" si="0"/>
        <v>-7.1</v>
      </c>
      <c r="T14" s="1216"/>
      <c r="U14" s="1240" t="s">
        <v>28</v>
      </c>
      <c r="V14" s="1236"/>
      <c r="W14" s="1236"/>
      <c r="X14" s="1236"/>
      <c r="Y14" s="1237"/>
      <c r="Z14" s="1210">
        <v>101038957</v>
      </c>
      <c r="AA14" s="1211"/>
      <c r="AB14" s="1211"/>
      <c r="AC14" s="1211"/>
      <c r="AD14" s="1250"/>
      <c r="AE14" s="1242" t="s">
        <v>18</v>
      </c>
      <c r="AF14" s="1210">
        <v>97732772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289446</v>
      </c>
      <c r="H16" s="1211"/>
      <c r="I16" s="1211"/>
      <c r="J16" s="1211"/>
      <c r="K16" s="1211"/>
      <c r="L16" s="1212"/>
      <c r="M16" s="1213"/>
      <c r="N16" s="1210">
        <v>1153763</v>
      </c>
      <c r="O16" s="1211"/>
      <c r="P16" s="1211"/>
      <c r="Q16" s="1211"/>
      <c r="R16" s="1214"/>
      <c r="S16" s="1215">
        <f t="shared" si="0"/>
        <v>-74.900000000000006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11655081</v>
      </c>
      <c r="H18" s="1239"/>
      <c r="I18" s="1239"/>
      <c r="J18" s="1239"/>
      <c r="K18" s="1239"/>
      <c r="L18" s="1212"/>
      <c r="M18" s="1213"/>
      <c r="N18" s="1238">
        <v>11709698</v>
      </c>
      <c r="O18" s="1239"/>
      <c r="P18" s="1239"/>
      <c r="Q18" s="1239"/>
      <c r="R18" s="1249"/>
      <c r="S18" s="1215">
        <f t="shared" si="0"/>
        <v>-0.5</v>
      </c>
      <c r="T18" s="1216"/>
      <c r="U18" s="1240" t="s">
        <v>37</v>
      </c>
      <c r="V18" s="1236"/>
      <c r="W18" s="1236"/>
      <c r="X18" s="1236"/>
      <c r="Y18" s="1237"/>
      <c r="Z18" s="1268">
        <v>1.2</v>
      </c>
      <c r="AA18" s="1269"/>
      <c r="AB18" s="1269"/>
      <c r="AC18" s="1269"/>
      <c r="AD18" s="1270"/>
      <c r="AE18" s="1271"/>
      <c r="AF18" s="1272"/>
      <c r="AG18" s="1269">
        <v>1.22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-54617</v>
      </c>
      <c r="H20" s="1211"/>
      <c r="I20" s="1211"/>
      <c r="J20" s="1211"/>
      <c r="K20" s="1211"/>
      <c r="L20" s="1212"/>
      <c r="M20" s="1213"/>
      <c r="N20" s="1210">
        <v>503245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11.5</v>
      </c>
      <c r="AA20" s="1284"/>
      <c r="AB20" s="1284"/>
      <c r="AC20" s="1284"/>
      <c r="AD20" s="1285"/>
      <c r="AE20" s="1286" t="s">
        <v>19</v>
      </c>
      <c r="AF20" s="1194"/>
      <c r="AG20" s="1287">
        <v>12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28129</v>
      </c>
      <c r="H22" s="1211"/>
      <c r="I22" s="1211"/>
      <c r="J22" s="1211"/>
      <c r="K22" s="1211"/>
      <c r="L22" s="1212"/>
      <c r="M22" s="1213"/>
      <c r="N22" s="1210">
        <v>25410</v>
      </c>
      <c r="O22" s="1211"/>
      <c r="P22" s="1211"/>
      <c r="Q22" s="1211"/>
      <c r="R22" s="1214"/>
      <c r="S22" s="1215">
        <f>IF(N22=0,IF(G22&gt;0,"皆増","－"),IF(G22=0,"皆減",ROUND((G22-N22)/N22*100,1)))</f>
        <v>10.7</v>
      </c>
      <c r="T22" s="1216"/>
      <c r="U22" s="1254" t="s">
        <v>43</v>
      </c>
      <c r="V22" s="1255"/>
      <c r="W22" s="1255"/>
      <c r="X22" s="1255"/>
      <c r="Y22" s="1256"/>
      <c r="Z22" s="1283">
        <v>67.599999999999994</v>
      </c>
      <c r="AA22" s="1284"/>
      <c r="AB22" s="1284"/>
      <c r="AC22" s="1284"/>
      <c r="AD22" s="1285"/>
      <c r="AE22" s="1286" t="s">
        <v>19</v>
      </c>
      <c r="AF22" s="1194"/>
      <c r="AG22" s="1287">
        <v>71.900000000000006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56879</v>
      </c>
      <c r="AA24" s="1300"/>
      <c r="AB24" s="1300"/>
      <c r="AC24" s="1300"/>
      <c r="AD24" s="1250"/>
      <c r="AE24" s="1242" t="s">
        <v>18</v>
      </c>
      <c r="AF24" s="1299">
        <v>173847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2700000</v>
      </c>
      <c r="H26" s="1211"/>
      <c r="I26" s="1211"/>
      <c r="J26" s="1211"/>
      <c r="K26" s="1211"/>
      <c r="L26" s="1212"/>
      <c r="M26" s="1213"/>
      <c r="N26" s="1210">
        <v>6840805</v>
      </c>
      <c r="O26" s="1211"/>
      <c r="P26" s="1211"/>
      <c r="Q26" s="1211"/>
      <c r="R26" s="1214"/>
      <c r="S26" s="1215">
        <f>IF(N26=0,IF(G26&gt;0,"皆増","－"),IF(G26=0,"皆減",ROUND((G26-N26)/N26*100,1)))</f>
        <v>-60.5</v>
      </c>
      <c r="T26" s="1216"/>
      <c r="U26" s="1254" t="s">
        <v>50</v>
      </c>
      <c r="V26" s="1255"/>
      <c r="W26" s="1255"/>
      <c r="X26" s="1255"/>
      <c r="Y26" s="1256"/>
      <c r="Z26" s="1299">
        <v>26307909</v>
      </c>
      <c r="AA26" s="1300"/>
      <c r="AB26" s="1300"/>
      <c r="AC26" s="1300"/>
      <c r="AD26" s="1250"/>
      <c r="AE26" s="1242" t="s">
        <v>18</v>
      </c>
      <c r="AF26" s="1299">
        <v>35553942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-2726488</v>
      </c>
      <c r="H28" s="1239"/>
      <c r="I28" s="1239"/>
      <c r="J28" s="1239"/>
      <c r="K28" s="1239"/>
      <c r="L28" s="1212"/>
      <c r="M28" s="1213"/>
      <c r="N28" s="1238">
        <v>-6312150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231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229</v>
      </c>
      <c r="H33" s="1339"/>
      <c r="I33" s="1339"/>
      <c r="J33" s="1339"/>
      <c r="K33" s="1339"/>
      <c r="L33" s="1339"/>
      <c r="M33" s="1340"/>
      <c r="N33" s="1342" t="s">
        <v>230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232</v>
      </c>
      <c r="AA33" s="1339"/>
      <c r="AB33" s="1339"/>
      <c r="AC33" s="1339"/>
      <c r="AD33" s="1339"/>
      <c r="AE33" s="1339"/>
      <c r="AF33" s="1340"/>
      <c r="AG33" s="1342" t="s">
        <v>233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114</v>
      </c>
      <c r="I34" s="1348"/>
      <c r="J34" s="1348"/>
      <c r="K34" s="1348"/>
      <c r="L34" s="1349" t="s">
        <v>58</v>
      </c>
      <c r="M34" s="1213"/>
      <c r="N34" s="1350"/>
      <c r="O34" s="1348" t="s">
        <v>114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-2</v>
      </c>
      <c r="AB34" s="1356"/>
      <c r="AC34" s="1356"/>
      <c r="AD34" s="1357" t="s">
        <v>109</v>
      </c>
      <c r="AE34" s="1358"/>
      <c r="AF34" s="1285"/>
      <c r="AG34" s="1359"/>
      <c r="AH34" s="1356">
        <v>-1.4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114</v>
      </c>
      <c r="I36" s="1348"/>
      <c r="J36" s="1348"/>
      <c r="K36" s="1348"/>
      <c r="L36" s="1349" t="s">
        <v>58</v>
      </c>
      <c r="M36" s="1213"/>
      <c r="N36" s="1350"/>
      <c r="O36" s="1348" t="s">
        <v>114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114</v>
      </c>
      <c r="AB36" s="1378"/>
      <c r="AC36" s="1378"/>
      <c r="AD36" s="1357" t="s">
        <v>109</v>
      </c>
      <c r="AE36" s="1358"/>
      <c r="AF36" s="1272"/>
      <c r="AG36" s="1359"/>
      <c r="AH36" s="1356" t="s">
        <v>114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234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235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236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51390052</v>
      </c>
      <c r="Y43" s="1211"/>
      <c r="Z43" s="1465"/>
      <c r="AA43" s="1210">
        <v>0</v>
      </c>
      <c r="AB43" s="1211"/>
      <c r="AC43" s="1465"/>
      <c r="AD43" s="1466">
        <v>135732548</v>
      </c>
      <c r="AE43" s="1467"/>
      <c r="AF43" s="1467"/>
      <c r="AG43" s="1468"/>
      <c r="AH43" s="1210">
        <v>187122600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2050</v>
      </c>
      <c r="F44" s="1225"/>
      <c r="G44" s="1472"/>
      <c r="H44" s="1224">
        <v>292500</v>
      </c>
      <c r="I44" s="1225"/>
      <c r="J44" s="1225"/>
      <c r="K44" s="1472"/>
      <c r="L44" s="1224">
        <v>113</v>
      </c>
      <c r="M44" s="1225"/>
      <c r="N44" s="1472"/>
      <c r="O44" s="1224">
        <v>2043</v>
      </c>
      <c r="P44" s="1225"/>
      <c r="Q44" s="1224">
        <v>293100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190</v>
      </c>
      <c r="F45" s="1151"/>
      <c r="G45" s="1482"/>
      <c r="H45" s="1483">
        <v>277300</v>
      </c>
      <c r="I45" s="1151"/>
      <c r="J45" s="1151"/>
      <c r="K45" s="1482"/>
      <c r="L45" s="1483">
        <v>6</v>
      </c>
      <c r="M45" s="1151"/>
      <c r="N45" s="1482"/>
      <c r="O45" s="1483">
        <v>199</v>
      </c>
      <c r="P45" s="1151"/>
      <c r="Q45" s="1483">
        <v>278500</v>
      </c>
      <c r="R45" s="1151"/>
      <c r="S45" s="1484"/>
      <c r="T45" s="1421"/>
      <c r="U45" s="1485" t="s">
        <v>237</v>
      </c>
      <c r="V45" s="1486" t="s">
        <v>81</v>
      </c>
      <c r="W45" s="1487"/>
      <c r="X45" s="1210">
        <v>5882978</v>
      </c>
      <c r="Y45" s="1211"/>
      <c r="Z45" s="1465"/>
      <c r="AA45" s="1210">
        <v>0</v>
      </c>
      <c r="AB45" s="1211"/>
      <c r="AC45" s="1465"/>
      <c r="AD45" s="1210">
        <v>8083142</v>
      </c>
      <c r="AE45" s="1211"/>
      <c r="AF45" s="1211"/>
      <c r="AG45" s="1465"/>
      <c r="AH45" s="1210">
        <v>13966120</v>
      </c>
      <c r="AI45" s="1211"/>
      <c r="AJ45" s="1211"/>
      <c r="AK45" s="1469"/>
    </row>
    <row r="46" spans="1:40" ht="18.75" customHeight="1">
      <c r="A46" s="1189"/>
      <c r="B46" s="1488"/>
      <c r="C46" s="1471" t="s">
        <v>82</v>
      </c>
      <c r="D46" s="1209"/>
      <c r="E46" s="1238">
        <v>71</v>
      </c>
      <c r="F46" s="1239"/>
      <c r="G46" s="1489"/>
      <c r="H46" s="1238">
        <v>330486</v>
      </c>
      <c r="I46" s="1239"/>
      <c r="J46" s="1239"/>
      <c r="K46" s="1489"/>
      <c r="L46" s="1238">
        <v>2</v>
      </c>
      <c r="M46" s="1239"/>
      <c r="N46" s="1489"/>
      <c r="O46" s="1238">
        <v>76</v>
      </c>
      <c r="P46" s="1239"/>
      <c r="Q46" s="1238">
        <v>320321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8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2700000</v>
      </c>
      <c r="Y47" s="1239"/>
      <c r="Z47" s="1489"/>
      <c r="AA47" s="1210">
        <v>0</v>
      </c>
      <c r="AB47" s="1211"/>
      <c r="AC47" s="1465"/>
      <c r="AD47" s="1238">
        <v>2846447</v>
      </c>
      <c r="AE47" s="1239"/>
      <c r="AF47" s="1239"/>
      <c r="AG47" s="1489"/>
      <c r="AH47" s="1238">
        <v>5546447</v>
      </c>
      <c r="AI47" s="1239"/>
      <c r="AJ47" s="1239"/>
      <c r="AK47" s="1494"/>
    </row>
    <row r="48" spans="1:40" ht="39" customHeight="1">
      <c r="A48" s="1189"/>
      <c r="B48" s="1488"/>
      <c r="C48" s="1495" t="s">
        <v>84</v>
      </c>
      <c r="D48" s="1496"/>
      <c r="E48" s="1483">
        <v>0</v>
      </c>
      <c r="F48" s="1151"/>
      <c r="G48" s="1482"/>
      <c r="H48" s="1483" t="s">
        <v>115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2121</v>
      </c>
      <c r="F49" s="1151"/>
      <c r="G49" s="1482"/>
      <c r="H49" s="1483">
        <v>293772</v>
      </c>
      <c r="I49" s="1151"/>
      <c r="J49" s="1151"/>
      <c r="K49" s="1482"/>
      <c r="L49" s="1483">
        <f>L44+L46+L48</f>
        <v>115</v>
      </c>
      <c r="M49" s="1151"/>
      <c r="N49" s="1482"/>
      <c r="O49" s="1483">
        <v>2119</v>
      </c>
      <c r="P49" s="1151"/>
      <c r="Q49" s="1483">
        <v>294076</v>
      </c>
      <c r="R49" s="1151"/>
      <c r="S49" s="1484"/>
      <c r="T49" s="1421"/>
      <c r="U49" s="1491"/>
      <c r="V49" s="1498" t="s">
        <v>86</v>
      </c>
      <c r="W49" s="1499"/>
      <c r="X49" s="1238">
        <v>0</v>
      </c>
      <c r="Y49" s="1239"/>
      <c r="Z49" s="1489"/>
      <c r="AA49" s="1210">
        <v>0</v>
      </c>
      <c r="AB49" s="1211"/>
      <c r="AC49" s="1465"/>
      <c r="AD49" s="1238">
        <v>-2</v>
      </c>
      <c r="AE49" s="1239"/>
      <c r="AF49" s="1239"/>
      <c r="AG49" s="1489"/>
      <c r="AH49" s="1238">
        <v>-2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84</v>
      </c>
      <c r="F50" s="1239"/>
      <c r="G50" s="1489"/>
      <c r="H50" s="1238">
        <v>297581</v>
      </c>
      <c r="I50" s="1239"/>
      <c r="J50" s="1239"/>
      <c r="K50" s="1489"/>
      <c r="L50" s="1238">
        <v>4</v>
      </c>
      <c r="M50" s="1239"/>
      <c r="N50" s="1489"/>
      <c r="O50" s="1238">
        <v>90</v>
      </c>
      <c r="P50" s="1239"/>
      <c r="Q50" s="1238">
        <v>299471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238</v>
      </c>
      <c r="V51" s="1455"/>
      <c r="W51" s="1503"/>
      <c r="X51" s="1238">
        <f>X43+X45-X47+X49</f>
        <v>54573030</v>
      </c>
      <c r="Y51" s="1239"/>
      <c r="Z51" s="1489"/>
      <c r="AA51" s="1238">
        <f>AA43+AA45-AA47+AA49</f>
        <v>0</v>
      </c>
      <c r="AB51" s="1239"/>
      <c r="AC51" s="1489"/>
      <c r="AD51" s="1504">
        <f>AD43+AD45-AD47+AD49</f>
        <v>140969241</v>
      </c>
      <c r="AE51" s="1505"/>
      <c r="AF51" s="1505"/>
      <c r="AG51" s="1506"/>
      <c r="AH51" s="1238">
        <f>AH43+AH45-AH47+AH49</f>
        <v>195542271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2205</v>
      </c>
      <c r="F52" s="1165"/>
      <c r="G52" s="1511"/>
      <c r="H52" s="1510">
        <v>293900</v>
      </c>
      <c r="I52" s="1165"/>
      <c r="J52" s="1165"/>
      <c r="K52" s="1511"/>
      <c r="L52" s="1510">
        <f>L49+L50</f>
        <v>119</v>
      </c>
      <c r="M52" s="1165"/>
      <c r="N52" s="1511"/>
      <c r="O52" s="1510">
        <v>2209</v>
      </c>
      <c r="P52" s="1165"/>
      <c r="Q52" s="1510">
        <v>294296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633" t="s">
        <v>225</v>
      </c>
      <c r="Q1" s="634"/>
      <c r="R1" s="634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635" t="s">
        <v>118</v>
      </c>
      <c r="C3" s="636"/>
      <c r="D3" s="636"/>
      <c r="E3" s="636"/>
      <c r="F3" s="637"/>
      <c r="G3" s="638" t="s">
        <v>119</v>
      </c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40"/>
      <c r="S3" s="193"/>
      <c r="T3" s="193"/>
    </row>
    <row r="4" spans="1:20" ht="26.25" customHeight="1">
      <c r="A4" s="195"/>
      <c r="B4" s="641" t="s">
        <v>11</v>
      </c>
      <c r="C4" s="642"/>
      <c r="D4" s="196" t="s">
        <v>120</v>
      </c>
      <c r="E4" s="196" t="s">
        <v>121</v>
      </c>
      <c r="F4" s="197" t="s">
        <v>122</v>
      </c>
      <c r="G4" s="643" t="s">
        <v>11</v>
      </c>
      <c r="H4" s="644"/>
      <c r="I4" s="642"/>
      <c r="J4" s="645" t="s">
        <v>120</v>
      </c>
      <c r="K4" s="642"/>
      <c r="L4" s="196" t="s">
        <v>121</v>
      </c>
      <c r="M4" s="645" t="s">
        <v>122</v>
      </c>
      <c r="N4" s="642"/>
      <c r="O4" s="196" t="s">
        <v>123</v>
      </c>
      <c r="P4" s="645" t="s">
        <v>124</v>
      </c>
      <c r="Q4" s="642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646" t="s">
        <v>18</v>
      </c>
      <c r="K5" s="647"/>
      <c r="L5" s="203" t="s">
        <v>19</v>
      </c>
      <c r="M5" s="648" t="s">
        <v>19</v>
      </c>
      <c r="N5" s="649"/>
      <c r="O5" s="203" t="s">
        <v>17</v>
      </c>
      <c r="P5" s="648" t="s">
        <v>18</v>
      </c>
      <c r="Q5" s="649"/>
      <c r="R5" s="207" t="s">
        <v>19</v>
      </c>
    </row>
    <row r="6" spans="1:20" ht="23.25" customHeight="1">
      <c r="A6" s="195"/>
      <c r="B6" s="650" t="s">
        <v>126</v>
      </c>
      <c r="C6" s="651"/>
      <c r="D6" s="209">
        <v>96964351</v>
      </c>
      <c r="E6" s="210">
        <f t="shared" ref="E6:E33" si="0">IF(D6=0,"－",ROUND(D6/$D$33*100,1))</f>
        <v>52.7</v>
      </c>
      <c r="F6" s="211">
        <v>11.885133048485214</v>
      </c>
      <c r="G6" s="652" t="s">
        <v>127</v>
      </c>
      <c r="H6" s="653"/>
      <c r="I6" s="654"/>
      <c r="J6" s="655">
        <v>20258675</v>
      </c>
      <c r="K6" s="656"/>
      <c r="L6" s="212">
        <f t="shared" ref="L6:L29" si="1">IF(J6=0,"－",ROUND(J6/$J$29*100,1))</f>
        <v>11.8</v>
      </c>
      <c r="M6" s="657">
        <v>0.29154272144692239</v>
      </c>
      <c r="N6" s="658"/>
      <c r="O6" s="209">
        <v>19028141</v>
      </c>
      <c r="P6" s="655">
        <v>18402401</v>
      </c>
      <c r="Q6" s="656"/>
      <c r="R6" s="213">
        <f t="shared" ref="R6:R16" si="2">IF(P6=0,"－",ROUND(P6/$P$25*100,1))</f>
        <v>14.9</v>
      </c>
    </row>
    <row r="7" spans="1:20" ht="23.25" customHeight="1">
      <c r="A7" s="195"/>
      <c r="B7" s="659" t="s">
        <v>128</v>
      </c>
      <c r="C7" s="660"/>
      <c r="D7" s="209">
        <v>456992</v>
      </c>
      <c r="E7" s="214">
        <f t="shared" si="0"/>
        <v>0.2</v>
      </c>
      <c r="F7" s="211">
        <v>0.37713469880841249</v>
      </c>
      <c r="G7" s="215" t="s">
        <v>129</v>
      </c>
      <c r="H7" s="661" t="s">
        <v>130</v>
      </c>
      <c r="I7" s="661"/>
      <c r="J7" s="662">
        <v>13182925</v>
      </c>
      <c r="K7" s="663"/>
      <c r="L7" s="212">
        <f t="shared" si="1"/>
        <v>7.7</v>
      </c>
      <c r="M7" s="657">
        <v>-0.33009276392961595</v>
      </c>
      <c r="N7" s="658"/>
      <c r="O7" s="209">
        <v>12323843</v>
      </c>
      <c r="P7" s="662">
        <v>12239346</v>
      </c>
      <c r="Q7" s="663"/>
      <c r="R7" s="216">
        <f t="shared" si="2"/>
        <v>9.9</v>
      </c>
    </row>
    <row r="8" spans="1:20" ht="23.25" customHeight="1">
      <c r="A8" s="195"/>
      <c r="B8" s="659" t="s">
        <v>131</v>
      </c>
      <c r="C8" s="660"/>
      <c r="D8" s="209">
        <v>293473</v>
      </c>
      <c r="E8" s="214">
        <f t="shared" si="0"/>
        <v>0.2</v>
      </c>
      <c r="F8" s="211">
        <v>34.451036536479215</v>
      </c>
      <c r="G8" s="217"/>
      <c r="H8" s="661" t="s">
        <v>132</v>
      </c>
      <c r="I8" s="661"/>
      <c r="J8" s="662">
        <v>1405230</v>
      </c>
      <c r="K8" s="663"/>
      <c r="L8" s="212">
        <f t="shared" si="1"/>
        <v>0.8</v>
      </c>
      <c r="M8" s="657">
        <v>5.56804719058412</v>
      </c>
      <c r="N8" s="658"/>
      <c r="O8" s="209">
        <v>1405230</v>
      </c>
      <c r="P8" s="662">
        <v>927294</v>
      </c>
      <c r="Q8" s="663"/>
      <c r="R8" s="216">
        <f t="shared" si="2"/>
        <v>0.7</v>
      </c>
    </row>
    <row r="9" spans="1:20" ht="23.25" customHeight="1">
      <c r="A9" s="195"/>
      <c r="B9" s="659" t="s">
        <v>133</v>
      </c>
      <c r="C9" s="660"/>
      <c r="D9" s="209">
        <v>1568501</v>
      </c>
      <c r="E9" s="214">
        <f t="shared" si="0"/>
        <v>0.9</v>
      </c>
      <c r="F9" s="218">
        <v>-0.2810692456460015</v>
      </c>
      <c r="G9" s="643" t="s">
        <v>134</v>
      </c>
      <c r="H9" s="644"/>
      <c r="I9" s="642"/>
      <c r="J9" s="662">
        <v>33178009</v>
      </c>
      <c r="K9" s="663"/>
      <c r="L9" s="212">
        <f t="shared" si="1"/>
        <v>19.3</v>
      </c>
      <c r="M9" s="657">
        <v>-2.6070298636566305</v>
      </c>
      <c r="N9" s="658"/>
      <c r="O9" s="209">
        <v>14542606</v>
      </c>
      <c r="P9" s="662">
        <v>14323078</v>
      </c>
      <c r="Q9" s="663"/>
      <c r="R9" s="216">
        <f t="shared" si="2"/>
        <v>11.6</v>
      </c>
    </row>
    <row r="10" spans="1:20" ht="23.25" customHeight="1">
      <c r="A10" s="195"/>
      <c r="B10" s="659" t="s">
        <v>135</v>
      </c>
      <c r="C10" s="660"/>
      <c r="D10" s="209">
        <v>1213326</v>
      </c>
      <c r="E10" s="214">
        <f t="shared" si="0"/>
        <v>0.7</v>
      </c>
      <c r="F10" s="218">
        <v>-37.078988472939308</v>
      </c>
      <c r="G10" s="643" t="s">
        <v>136</v>
      </c>
      <c r="H10" s="644"/>
      <c r="I10" s="642"/>
      <c r="J10" s="662">
        <v>119585</v>
      </c>
      <c r="K10" s="663"/>
      <c r="L10" s="212">
        <f t="shared" si="1"/>
        <v>0.1</v>
      </c>
      <c r="M10" s="657">
        <v>-23.747672609483001</v>
      </c>
      <c r="N10" s="658"/>
      <c r="O10" s="209">
        <v>119067</v>
      </c>
      <c r="P10" s="662">
        <v>119067</v>
      </c>
      <c r="Q10" s="663"/>
      <c r="R10" s="216">
        <f t="shared" si="2"/>
        <v>0.1</v>
      </c>
    </row>
    <row r="11" spans="1:20" ht="23.25" customHeight="1">
      <c r="A11" s="195"/>
      <c r="B11" s="659" t="s">
        <v>137</v>
      </c>
      <c r="C11" s="660"/>
      <c r="D11" s="209">
        <v>14276587</v>
      </c>
      <c r="E11" s="214">
        <f t="shared" si="0"/>
        <v>7.8</v>
      </c>
      <c r="F11" s="218">
        <v>6.8729363277285991</v>
      </c>
      <c r="G11" s="664" t="s">
        <v>138</v>
      </c>
      <c r="H11" s="666" t="s">
        <v>139</v>
      </c>
      <c r="I11" s="642"/>
      <c r="J11" s="662">
        <v>119585</v>
      </c>
      <c r="K11" s="663"/>
      <c r="L11" s="212">
        <f t="shared" si="1"/>
        <v>0.1</v>
      </c>
      <c r="M11" s="657">
        <v>-23.747672609483001</v>
      </c>
      <c r="N11" s="658"/>
      <c r="O11" s="209">
        <v>119067</v>
      </c>
      <c r="P11" s="662">
        <v>119067</v>
      </c>
      <c r="Q11" s="663"/>
      <c r="R11" s="216">
        <f t="shared" si="2"/>
        <v>0.1</v>
      </c>
    </row>
    <row r="12" spans="1:20" ht="23.25" customHeight="1">
      <c r="A12" s="195"/>
      <c r="B12" s="659" t="s">
        <v>140</v>
      </c>
      <c r="C12" s="660"/>
      <c r="D12" s="209">
        <v>0</v>
      </c>
      <c r="E12" s="219" t="str">
        <f t="shared" si="0"/>
        <v>－</v>
      </c>
      <c r="F12" s="218" t="s">
        <v>114</v>
      </c>
      <c r="G12" s="665"/>
      <c r="H12" s="666" t="s">
        <v>141</v>
      </c>
      <c r="I12" s="642"/>
      <c r="J12" s="662">
        <v>0</v>
      </c>
      <c r="K12" s="663"/>
      <c r="L12" s="212" t="str">
        <f t="shared" si="1"/>
        <v>－</v>
      </c>
      <c r="M12" s="657" t="s">
        <v>114</v>
      </c>
      <c r="N12" s="658"/>
      <c r="O12" s="209">
        <v>0</v>
      </c>
      <c r="P12" s="662">
        <v>0</v>
      </c>
      <c r="Q12" s="663"/>
      <c r="R12" s="216" t="str">
        <f t="shared" si="2"/>
        <v>－</v>
      </c>
    </row>
    <row r="13" spans="1:20" ht="23.25" customHeight="1">
      <c r="A13" s="195"/>
      <c r="B13" s="659" t="s">
        <v>142</v>
      </c>
      <c r="C13" s="660"/>
      <c r="D13" s="209">
        <v>21</v>
      </c>
      <c r="E13" s="220">
        <f t="shared" si="0"/>
        <v>0</v>
      </c>
      <c r="F13" s="218">
        <v>2000</v>
      </c>
      <c r="G13" s="643" t="s">
        <v>143</v>
      </c>
      <c r="H13" s="644"/>
      <c r="I13" s="642"/>
      <c r="J13" s="662">
        <f>J6+J9+J10</f>
        <v>53556269</v>
      </c>
      <c r="K13" s="663"/>
      <c r="L13" s="212">
        <f t="shared" si="1"/>
        <v>31.1</v>
      </c>
      <c r="M13" s="657">
        <v>-1.5921030062160602</v>
      </c>
      <c r="N13" s="658"/>
      <c r="O13" s="221">
        <f>O6+O9+O10</f>
        <v>33689814</v>
      </c>
      <c r="P13" s="662">
        <f>P6+P9+P10</f>
        <v>32844546</v>
      </c>
      <c r="Q13" s="663"/>
      <c r="R13" s="216">
        <f t="shared" si="2"/>
        <v>26.5</v>
      </c>
    </row>
    <row r="14" spans="1:20" ht="23.25" customHeight="1">
      <c r="A14" s="195"/>
      <c r="B14" s="659" t="s">
        <v>144</v>
      </c>
      <c r="C14" s="660"/>
      <c r="D14" s="209">
        <v>117742</v>
      </c>
      <c r="E14" s="220">
        <f t="shared" si="0"/>
        <v>0.1</v>
      </c>
      <c r="F14" s="218">
        <v>15.275112590561973</v>
      </c>
      <c r="G14" s="643" t="s">
        <v>145</v>
      </c>
      <c r="H14" s="644"/>
      <c r="I14" s="642"/>
      <c r="J14" s="662">
        <v>52377271</v>
      </c>
      <c r="K14" s="663"/>
      <c r="L14" s="212">
        <f t="shared" si="1"/>
        <v>30.4</v>
      </c>
      <c r="M14" s="667">
        <v>4.6400490439380846</v>
      </c>
      <c r="N14" s="668"/>
      <c r="O14" s="209">
        <v>42298231</v>
      </c>
      <c r="P14" s="662">
        <v>35706185</v>
      </c>
      <c r="Q14" s="663"/>
      <c r="R14" s="222">
        <f t="shared" si="2"/>
        <v>28.8</v>
      </c>
    </row>
    <row r="15" spans="1:20" ht="23.25" customHeight="1">
      <c r="A15" s="195"/>
      <c r="B15" s="669" t="s">
        <v>146</v>
      </c>
      <c r="C15" s="670"/>
      <c r="D15" s="209">
        <v>59836</v>
      </c>
      <c r="E15" s="219">
        <f t="shared" si="0"/>
        <v>0</v>
      </c>
      <c r="F15" s="218">
        <v>-24.416092970378322</v>
      </c>
      <c r="G15" s="643" t="s">
        <v>147</v>
      </c>
      <c r="H15" s="644"/>
      <c r="I15" s="642"/>
      <c r="J15" s="662">
        <v>1040418</v>
      </c>
      <c r="K15" s="663"/>
      <c r="L15" s="212">
        <f t="shared" si="1"/>
        <v>0.6</v>
      </c>
      <c r="M15" s="667">
        <v>-3.3410133967557925</v>
      </c>
      <c r="N15" s="668"/>
      <c r="O15" s="209">
        <v>910950</v>
      </c>
      <c r="P15" s="662">
        <v>910950</v>
      </c>
      <c r="Q15" s="663"/>
      <c r="R15" s="216">
        <f t="shared" si="2"/>
        <v>0.7</v>
      </c>
    </row>
    <row r="16" spans="1:20" ht="23.25" customHeight="1">
      <c r="A16" s="195"/>
      <c r="B16" s="659" t="s">
        <v>148</v>
      </c>
      <c r="C16" s="671"/>
      <c r="D16" s="209">
        <v>2663729</v>
      </c>
      <c r="E16" s="214">
        <f t="shared" si="0"/>
        <v>1.4</v>
      </c>
      <c r="F16" s="218">
        <v>-3.6669589982369697</v>
      </c>
      <c r="G16" s="643" t="s">
        <v>149</v>
      </c>
      <c r="H16" s="644"/>
      <c r="I16" s="642"/>
      <c r="J16" s="662">
        <v>15879493</v>
      </c>
      <c r="K16" s="663"/>
      <c r="L16" s="212">
        <f t="shared" si="1"/>
        <v>9.1999999999999993</v>
      </c>
      <c r="M16" s="667">
        <v>10.51689525301556</v>
      </c>
      <c r="N16" s="668"/>
      <c r="O16" s="209">
        <v>12157247</v>
      </c>
      <c r="P16" s="662">
        <v>8371768</v>
      </c>
      <c r="Q16" s="663"/>
      <c r="R16" s="216">
        <f t="shared" si="2"/>
        <v>6.8</v>
      </c>
    </row>
    <row r="17" spans="1:21" ht="23.25" customHeight="1">
      <c r="A17" s="195"/>
      <c r="B17" s="672" t="s">
        <v>138</v>
      </c>
      <c r="C17" s="223" t="s">
        <v>150</v>
      </c>
      <c r="D17" s="209">
        <v>0</v>
      </c>
      <c r="E17" s="214" t="str">
        <f t="shared" si="0"/>
        <v>－</v>
      </c>
      <c r="F17" s="218" t="s">
        <v>114</v>
      </c>
      <c r="G17" s="643" t="s">
        <v>41</v>
      </c>
      <c r="H17" s="644"/>
      <c r="I17" s="642"/>
      <c r="J17" s="662">
        <v>8111271</v>
      </c>
      <c r="K17" s="663"/>
      <c r="L17" s="212">
        <f t="shared" si="1"/>
        <v>4.7</v>
      </c>
      <c r="M17" s="667">
        <v>-48.787139921410997</v>
      </c>
      <c r="N17" s="668"/>
      <c r="O17" s="209">
        <v>7100002</v>
      </c>
      <c r="P17" s="674"/>
      <c r="Q17" s="675"/>
      <c r="R17" s="676"/>
    </row>
    <row r="18" spans="1:21" ht="23.25" customHeight="1">
      <c r="A18" s="195"/>
      <c r="B18" s="673"/>
      <c r="C18" s="223" t="s">
        <v>151</v>
      </c>
      <c r="D18" s="209">
        <v>2663729</v>
      </c>
      <c r="E18" s="214">
        <f t="shared" si="0"/>
        <v>1.4</v>
      </c>
      <c r="F18" s="218">
        <v>-3.6669589982369697</v>
      </c>
      <c r="G18" s="680" t="s">
        <v>152</v>
      </c>
      <c r="H18" s="681"/>
      <c r="I18" s="682"/>
      <c r="J18" s="662">
        <v>0</v>
      </c>
      <c r="K18" s="663"/>
      <c r="L18" s="212" t="str">
        <f t="shared" si="1"/>
        <v>－</v>
      </c>
      <c r="M18" s="667" t="s">
        <v>114</v>
      </c>
      <c r="N18" s="668"/>
      <c r="O18" s="209">
        <v>0</v>
      </c>
      <c r="P18" s="677"/>
      <c r="Q18" s="678"/>
      <c r="R18" s="679"/>
    </row>
    <row r="19" spans="1:21" ht="23.25" customHeight="1">
      <c r="A19" s="195"/>
      <c r="B19" s="659" t="s">
        <v>153</v>
      </c>
      <c r="C19" s="660"/>
      <c r="D19" s="209">
        <v>34899</v>
      </c>
      <c r="E19" s="214">
        <f t="shared" si="0"/>
        <v>0</v>
      </c>
      <c r="F19" s="218">
        <v>-13.861532765642353</v>
      </c>
      <c r="G19" s="643" t="s">
        <v>154</v>
      </c>
      <c r="H19" s="644"/>
      <c r="I19" s="642"/>
      <c r="J19" s="662">
        <v>473352</v>
      </c>
      <c r="K19" s="663"/>
      <c r="L19" s="212">
        <f t="shared" si="1"/>
        <v>0.3</v>
      </c>
      <c r="M19" s="667">
        <v>-0.54251219706934151</v>
      </c>
      <c r="N19" s="668"/>
      <c r="O19" s="209">
        <v>1500</v>
      </c>
      <c r="P19" s="662">
        <v>1500</v>
      </c>
      <c r="Q19" s="663"/>
      <c r="R19" s="216">
        <f>IF(P19=0,"－",ROUND(P19/$P$25*100,1))</f>
        <v>0</v>
      </c>
    </row>
    <row r="20" spans="1:21" ht="23.25" customHeight="1">
      <c r="A20" s="224" t="s">
        <v>155</v>
      </c>
      <c r="B20" s="659" t="s">
        <v>156</v>
      </c>
      <c r="C20" s="660"/>
      <c r="D20" s="221">
        <f>SUM(D6:D16)+D19</f>
        <v>117649457</v>
      </c>
      <c r="E20" s="214">
        <f t="shared" si="0"/>
        <v>63.9</v>
      </c>
      <c r="F20" s="218">
        <v>9.7635865229435321</v>
      </c>
      <c r="G20" s="643" t="s">
        <v>157</v>
      </c>
      <c r="H20" s="644"/>
      <c r="I20" s="642"/>
      <c r="J20" s="662">
        <v>8119694</v>
      </c>
      <c r="K20" s="663"/>
      <c r="L20" s="212">
        <f t="shared" si="1"/>
        <v>4.7</v>
      </c>
      <c r="M20" s="667">
        <v>8.6974489273419859</v>
      </c>
      <c r="N20" s="668"/>
      <c r="O20" s="209">
        <v>6763925</v>
      </c>
      <c r="P20" s="662">
        <v>5945096</v>
      </c>
      <c r="Q20" s="663"/>
      <c r="R20" s="216">
        <f>IF(P20=0,"－",ROUND(P20/$P$25*100,1))</f>
        <v>4.8</v>
      </c>
    </row>
    <row r="21" spans="1:21" ht="23.25" customHeight="1">
      <c r="A21" s="195"/>
      <c r="B21" s="659" t="s">
        <v>158</v>
      </c>
      <c r="C21" s="660"/>
      <c r="D21" s="209">
        <v>1081349</v>
      </c>
      <c r="E21" s="219">
        <f t="shared" si="0"/>
        <v>0.6</v>
      </c>
      <c r="F21" s="218">
        <v>6.2912777867881591</v>
      </c>
      <c r="G21" s="683" t="s">
        <v>159</v>
      </c>
      <c r="H21" s="684"/>
      <c r="I21" s="685"/>
      <c r="J21" s="662">
        <v>0</v>
      </c>
      <c r="K21" s="663"/>
      <c r="L21" s="212" t="str">
        <f t="shared" si="1"/>
        <v>－</v>
      </c>
      <c r="M21" s="667" t="s">
        <v>114</v>
      </c>
      <c r="N21" s="668"/>
      <c r="O21" s="209">
        <v>0</v>
      </c>
      <c r="P21" s="662">
        <v>0</v>
      </c>
      <c r="Q21" s="663"/>
      <c r="R21" s="216" t="str">
        <f>IF(P21=0,"－",ROUND(P21/$P$25*100,1))</f>
        <v>－</v>
      </c>
    </row>
    <row r="22" spans="1:21" ht="23.25" customHeight="1">
      <c r="A22" s="195"/>
      <c r="B22" s="659" t="s">
        <v>160</v>
      </c>
      <c r="C22" s="660"/>
      <c r="D22" s="209">
        <v>10061057</v>
      </c>
      <c r="E22" s="214">
        <f t="shared" si="0"/>
        <v>5.5</v>
      </c>
      <c r="F22" s="211">
        <v>17.496222356107648</v>
      </c>
      <c r="G22" s="686" t="s">
        <v>161</v>
      </c>
      <c r="H22" s="687"/>
      <c r="I22" s="688"/>
      <c r="J22" s="689">
        <f>J24+J27+J28</f>
        <v>32490120</v>
      </c>
      <c r="K22" s="663"/>
      <c r="L22" s="212">
        <f t="shared" si="1"/>
        <v>18.899999999999999</v>
      </c>
      <c r="M22" s="667">
        <v>-12.798532744781518</v>
      </c>
      <c r="N22" s="668"/>
      <c r="O22" s="225">
        <f>O24+O27+O28</f>
        <v>23393764</v>
      </c>
      <c r="P22" s="226" t="s">
        <v>162</v>
      </c>
      <c r="Q22" s="227"/>
      <c r="R22" s="228"/>
    </row>
    <row r="23" spans="1:21" ht="23.25" customHeight="1">
      <c r="A23" s="195"/>
      <c r="B23" s="659" t="s">
        <v>163</v>
      </c>
      <c r="C23" s="660"/>
      <c r="D23" s="209">
        <v>526781</v>
      </c>
      <c r="E23" s="214">
        <f t="shared" si="0"/>
        <v>0.3</v>
      </c>
      <c r="F23" s="211">
        <v>0.23613806751151198</v>
      </c>
      <c r="G23" s="229"/>
      <c r="H23" s="690" t="s">
        <v>164</v>
      </c>
      <c r="I23" s="691"/>
      <c r="J23" s="662">
        <v>602052</v>
      </c>
      <c r="K23" s="663"/>
      <c r="L23" s="212">
        <f t="shared" si="1"/>
        <v>0.3</v>
      </c>
      <c r="M23" s="667">
        <v>0.4</v>
      </c>
      <c r="N23" s="668"/>
      <c r="O23" s="209">
        <v>587697</v>
      </c>
      <c r="P23" s="692">
        <v>83780045</v>
      </c>
      <c r="Q23" s="693"/>
      <c r="R23" s="184" t="s">
        <v>17</v>
      </c>
    </row>
    <row r="24" spans="1:21" ht="23.25" customHeight="1">
      <c r="A24" s="195"/>
      <c r="B24" s="659" t="s">
        <v>165</v>
      </c>
      <c r="C24" s="660"/>
      <c r="D24" s="209">
        <v>23891722</v>
      </c>
      <c r="E24" s="214">
        <f t="shared" si="0"/>
        <v>13</v>
      </c>
      <c r="F24" s="218">
        <v>-22.870063761424632</v>
      </c>
      <c r="G24" s="694" t="s">
        <v>166</v>
      </c>
      <c r="H24" s="697" t="s">
        <v>167</v>
      </c>
      <c r="I24" s="688"/>
      <c r="J24" s="662">
        <v>32490120</v>
      </c>
      <c r="K24" s="663"/>
      <c r="L24" s="212">
        <f t="shared" si="1"/>
        <v>18.899999999999999</v>
      </c>
      <c r="M24" s="667">
        <v>-12.798532744781518</v>
      </c>
      <c r="N24" s="668"/>
      <c r="O24" s="209">
        <v>23393764</v>
      </c>
      <c r="P24" s="230" t="s">
        <v>168</v>
      </c>
      <c r="Q24" s="183"/>
      <c r="R24" s="184"/>
    </row>
    <row r="25" spans="1:21" ht="23.25" customHeight="1">
      <c r="A25" s="195"/>
      <c r="B25" s="659" t="s">
        <v>169</v>
      </c>
      <c r="C25" s="660"/>
      <c r="D25" s="209">
        <v>13484999</v>
      </c>
      <c r="E25" s="214">
        <f t="shared" si="0"/>
        <v>7.3</v>
      </c>
      <c r="F25" s="218">
        <v>10.16211027648772</v>
      </c>
      <c r="G25" s="694"/>
      <c r="H25" s="698" t="s">
        <v>138</v>
      </c>
      <c r="I25" s="231" t="s">
        <v>170</v>
      </c>
      <c r="J25" s="662">
        <v>9850398</v>
      </c>
      <c r="K25" s="663"/>
      <c r="L25" s="212">
        <f t="shared" si="1"/>
        <v>5.7</v>
      </c>
      <c r="M25" s="667">
        <v>-13.874441703790236</v>
      </c>
      <c r="N25" s="668"/>
      <c r="O25" s="209">
        <v>3738289</v>
      </c>
      <c r="P25" s="692">
        <v>123906504</v>
      </c>
      <c r="Q25" s="693"/>
      <c r="R25" s="184" t="s">
        <v>17</v>
      </c>
    </row>
    <row r="26" spans="1:21" ht="23.25" customHeight="1">
      <c r="A26" s="195"/>
      <c r="B26" s="659" t="s">
        <v>171</v>
      </c>
      <c r="C26" s="660"/>
      <c r="D26" s="209">
        <v>533460</v>
      </c>
      <c r="E26" s="214">
        <f t="shared" si="0"/>
        <v>0.3</v>
      </c>
      <c r="F26" s="218">
        <v>-80.078891265161815</v>
      </c>
      <c r="G26" s="694"/>
      <c r="H26" s="699"/>
      <c r="I26" s="231" t="s">
        <v>172</v>
      </c>
      <c r="J26" s="662">
        <v>22639722</v>
      </c>
      <c r="K26" s="663"/>
      <c r="L26" s="212">
        <f t="shared" si="1"/>
        <v>13.2</v>
      </c>
      <c r="M26" s="667">
        <v>-12.321973467621779</v>
      </c>
      <c r="N26" s="668"/>
      <c r="O26" s="209">
        <v>19655475</v>
      </c>
      <c r="P26" s="195"/>
      <c r="Q26" s="195"/>
      <c r="R26" s="232"/>
    </row>
    <row r="27" spans="1:21" ht="23.25" customHeight="1">
      <c r="A27" s="195"/>
      <c r="B27" s="659" t="s">
        <v>173</v>
      </c>
      <c r="C27" s="660"/>
      <c r="D27" s="209">
        <v>993225</v>
      </c>
      <c r="E27" s="214">
        <f t="shared" si="0"/>
        <v>0.5</v>
      </c>
      <c r="F27" s="218">
        <v>57.041800338045626</v>
      </c>
      <c r="G27" s="695"/>
      <c r="H27" s="700" t="s">
        <v>174</v>
      </c>
      <c r="I27" s="701"/>
      <c r="J27" s="662">
        <v>0</v>
      </c>
      <c r="K27" s="663"/>
      <c r="L27" s="212" t="str">
        <f t="shared" si="1"/>
        <v>－</v>
      </c>
      <c r="M27" s="667" t="s">
        <v>114</v>
      </c>
      <c r="N27" s="668"/>
      <c r="O27" s="209">
        <v>0</v>
      </c>
      <c r="P27" s="692"/>
      <c r="Q27" s="693"/>
      <c r="R27" s="184"/>
      <c r="U27" s="185"/>
    </row>
    <row r="28" spans="1:21" ht="23.25" customHeight="1">
      <c r="A28" s="195"/>
      <c r="B28" s="659" t="s">
        <v>175</v>
      </c>
      <c r="C28" s="660"/>
      <c r="D28" s="209">
        <v>5603743</v>
      </c>
      <c r="E28" s="220">
        <f t="shared" si="0"/>
        <v>3</v>
      </c>
      <c r="F28" s="218">
        <v>-71.837842458671119</v>
      </c>
      <c r="G28" s="696"/>
      <c r="H28" s="645" t="s">
        <v>176</v>
      </c>
      <c r="I28" s="642"/>
      <c r="J28" s="662">
        <v>0</v>
      </c>
      <c r="K28" s="663"/>
      <c r="L28" s="212" t="str">
        <f t="shared" si="1"/>
        <v>－</v>
      </c>
      <c r="M28" s="667" t="s">
        <v>114</v>
      </c>
      <c r="N28" s="668"/>
      <c r="O28" s="209">
        <v>0</v>
      </c>
      <c r="P28" s="702"/>
      <c r="Q28" s="703"/>
      <c r="R28" s="704"/>
      <c r="U28" s="188"/>
    </row>
    <row r="29" spans="1:21" ht="23.25" customHeight="1">
      <c r="A29" s="195"/>
      <c r="B29" s="659" t="s">
        <v>177</v>
      </c>
      <c r="C29" s="660"/>
      <c r="D29" s="209">
        <v>7008612</v>
      </c>
      <c r="E29" s="214">
        <f t="shared" si="0"/>
        <v>3.8</v>
      </c>
      <c r="F29" s="218">
        <v>-8.7895129592693806</v>
      </c>
      <c r="G29" s="705" t="s">
        <v>178</v>
      </c>
      <c r="H29" s="706"/>
      <c r="I29" s="707"/>
      <c r="J29" s="662">
        <f>SUM(J13:K22)</f>
        <v>172047888</v>
      </c>
      <c r="K29" s="663"/>
      <c r="L29" s="233">
        <f t="shared" si="1"/>
        <v>100</v>
      </c>
      <c r="M29" s="708">
        <v>-4.927623365313889</v>
      </c>
      <c r="N29" s="709"/>
      <c r="O29" s="234">
        <f>SUM(O13:O22)</f>
        <v>126315433</v>
      </c>
      <c r="P29" s="702"/>
      <c r="Q29" s="703"/>
      <c r="R29" s="704"/>
      <c r="U29" s="185"/>
    </row>
    <row r="30" spans="1:21" ht="23.25" customHeight="1">
      <c r="A30" s="195"/>
      <c r="B30" s="659" t="s">
        <v>179</v>
      </c>
      <c r="C30" s="660"/>
      <c r="D30" s="209">
        <v>3158010</v>
      </c>
      <c r="E30" s="214">
        <f t="shared" si="0"/>
        <v>1.7</v>
      </c>
      <c r="F30" s="211">
        <v>30.011959580323712</v>
      </c>
      <c r="G30" s="710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2"/>
      <c r="U30" s="185"/>
    </row>
    <row r="31" spans="1:21" ht="23.25" customHeight="1">
      <c r="A31" s="195"/>
      <c r="B31" s="659" t="s">
        <v>180</v>
      </c>
      <c r="C31" s="660"/>
      <c r="D31" s="209">
        <v>0</v>
      </c>
      <c r="E31" s="214" t="str">
        <f t="shared" si="0"/>
        <v>－</v>
      </c>
      <c r="F31" s="211" t="s">
        <v>114</v>
      </c>
      <c r="G31" s="713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5"/>
      <c r="U31" s="235"/>
    </row>
    <row r="32" spans="1:21" ht="23.25" customHeight="1">
      <c r="A32" s="195"/>
      <c r="B32" s="659" t="s">
        <v>181</v>
      </c>
      <c r="C32" s="660"/>
      <c r="D32" s="209">
        <f>SUM(D21:D31)</f>
        <v>66342958</v>
      </c>
      <c r="E32" s="220">
        <f t="shared" si="0"/>
        <v>36.1</v>
      </c>
      <c r="F32" s="211">
        <v>-23.430598951572268</v>
      </c>
      <c r="G32" s="713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5"/>
    </row>
    <row r="33" spans="1:20" ht="23.25" customHeight="1" thickBot="1">
      <c r="A33" s="195"/>
      <c r="B33" s="719" t="s">
        <v>68</v>
      </c>
      <c r="C33" s="720"/>
      <c r="D33" s="236">
        <f>D20+D32</f>
        <v>183992415</v>
      </c>
      <c r="E33" s="237">
        <f t="shared" si="0"/>
        <v>100</v>
      </c>
      <c r="F33" s="238">
        <v>-5.0746971431686996</v>
      </c>
      <c r="G33" s="716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8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21" t="s">
        <v>182</v>
      </c>
      <c r="C35" s="722"/>
      <c r="D35" s="722"/>
      <c r="E35" s="722"/>
      <c r="F35" s="722"/>
      <c r="G35" s="722"/>
      <c r="H35" s="722"/>
      <c r="I35" s="722"/>
      <c r="J35" s="723"/>
      <c r="K35" s="724" t="s">
        <v>183</v>
      </c>
      <c r="L35" s="725"/>
      <c r="M35" s="725"/>
      <c r="N35" s="725"/>
      <c r="O35" s="725"/>
      <c r="P35" s="725"/>
      <c r="Q35" s="725"/>
      <c r="R35" s="726"/>
    </row>
    <row r="36" spans="1:20" s="246" customFormat="1" ht="20.100000000000001" customHeight="1">
      <c r="B36" s="727" t="s">
        <v>11</v>
      </c>
      <c r="C36" s="728"/>
      <c r="D36" s="247" t="s">
        <v>120</v>
      </c>
      <c r="E36" s="247" t="s">
        <v>121</v>
      </c>
      <c r="F36" s="247" t="s">
        <v>122</v>
      </c>
      <c r="G36" s="729" t="s">
        <v>123</v>
      </c>
      <c r="H36" s="730"/>
      <c r="I36" s="728"/>
      <c r="J36" s="248" t="s">
        <v>121</v>
      </c>
      <c r="K36" s="731" t="s">
        <v>11</v>
      </c>
      <c r="L36" s="730"/>
      <c r="M36" s="728"/>
      <c r="N36" s="729" t="s">
        <v>184</v>
      </c>
      <c r="O36" s="728"/>
      <c r="P36" s="249" t="s">
        <v>185</v>
      </c>
      <c r="Q36" s="732" t="s">
        <v>186</v>
      </c>
      <c r="R36" s="733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731" t="s">
        <v>187</v>
      </c>
      <c r="L37" s="730"/>
      <c r="M37" s="728"/>
      <c r="N37" s="662">
        <v>91743905</v>
      </c>
      <c r="O37" s="663"/>
      <c r="P37" s="258">
        <f t="shared" ref="P37:P43" si="3">IF(N37=0,"－",ROUND(N37/$N$43*100,1))</f>
        <v>94.6</v>
      </c>
      <c r="Q37" s="734">
        <v>12.4</v>
      </c>
      <c r="R37" s="735"/>
      <c r="S37" s="259"/>
      <c r="T37" s="259"/>
    </row>
    <row r="38" spans="1:20" ht="20.100000000000001" customHeight="1">
      <c r="A38" s="232"/>
      <c r="B38" s="736" t="s">
        <v>188</v>
      </c>
      <c r="C38" s="737"/>
      <c r="D38" s="261">
        <v>694503</v>
      </c>
      <c r="E38" s="210">
        <f t="shared" ref="E38:E51" si="4">IF(D38=0,"－",ROUND(D38/$D$51*100,1))</f>
        <v>0.4</v>
      </c>
      <c r="F38" s="262">
        <v>-2.097321467589349</v>
      </c>
      <c r="G38" s="655">
        <v>694503</v>
      </c>
      <c r="H38" s="738"/>
      <c r="I38" s="656"/>
      <c r="J38" s="263">
        <f t="shared" ref="J38:J51" si="5">IF(G38=0,"－",ROUND(G38/$G$51*100,1))</f>
        <v>0.5</v>
      </c>
      <c r="K38" s="731" t="s">
        <v>189</v>
      </c>
      <c r="L38" s="730"/>
      <c r="M38" s="728"/>
      <c r="N38" s="662">
        <v>85959</v>
      </c>
      <c r="O38" s="663"/>
      <c r="P38" s="258">
        <f t="shared" si="3"/>
        <v>0.1</v>
      </c>
      <c r="Q38" s="734">
        <v>5.4</v>
      </c>
      <c r="R38" s="735"/>
      <c r="S38" s="189"/>
      <c r="T38" s="189"/>
    </row>
    <row r="39" spans="1:20" ht="20.100000000000001" customHeight="1">
      <c r="A39" s="232"/>
      <c r="B39" s="727" t="s">
        <v>190</v>
      </c>
      <c r="C39" s="728"/>
      <c r="D39" s="221">
        <v>18886495</v>
      </c>
      <c r="E39" s="210">
        <f t="shared" si="4"/>
        <v>11</v>
      </c>
      <c r="F39" s="262">
        <v>-35.215309120629698</v>
      </c>
      <c r="G39" s="662">
        <v>16057924</v>
      </c>
      <c r="H39" s="689"/>
      <c r="I39" s="663"/>
      <c r="J39" s="264">
        <f t="shared" si="5"/>
        <v>12.7</v>
      </c>
      <c r="K39" s="731" t="s">
        <v>191</v>
      </c>
      <c r="L39" s="730"/>
      <c r="M39" s="728"/>
      <c r="N39" s="662">
        <v>5131116</v>
      </c>
      <c r="O39" s="663"/>
      <c r="P39" s="258">
        <f t="shared" si="3"/>
        <v>5.3</v>
      </c>
      <c r="Q39" s="734">
        <v>4.2</v>
      </c>
      <c r="R39" s="735"/>
    </row>
    <row r="40" spans="1:20" ht="20.100000000000001" customHeight="1">
      <c r="A40" s="232"/>
      <c r="B40" s="727" t="s">
        <v>192</v>
      </c>
      <c r="C40" s="728"/>
      <c r="D40" s="221">
        <v>72699189</v>
      </c>
      <c r="E40" s="210">
        <f t="shared" si="4"/>
        <v>42.3</v>
      </c>
      <c r="F40" s="262">
        <v>7.7113840231625623</v>
      </c>
      <c r="G40" s="662">
        <v>46898251</v>
      </c>
      <c r="H40" s="689"/>
      <c r="I40" s="663"/>
      <c r="J40" s="264">
        <f t="shared" si="5"/>
        <v>37.1</v>
      </c>
      <c r="K40" s="731" t="s">
        <v>193</v>
      </c>
      <c r="L40" s="730"/>
      <c r="M40" s="728"/>
      <c r="N40" s="662">
        <v>0</v>
      </c>
      <c r="O40" s="663"/>
      <c r="P40" s="258" t="str">
        <f t="shared" si="3"/>
        <v>－</v>
      </c>
      <c r="Q40" s="734" t="s">
        <v>114</v>
      </c>
      <c r="R40" s="735"/>
    </row>
    <row r="41" spans="1:20" ht="20.100000000000001" customHeight="1">
      <c r="A41" s="232"/>
      <c r="B41" s="727" t="s">
        <v>195</v>
      </c>
      <c r="C41" s="728"/>
      <c r="D41" s="261">
        <v>18048113</v>
      </c>
      <c r="E41" s="210">
        <f t="shared" si="4"/>
        <v>10.5</v>
      </c>
      <c r="F41" s="262">
        <v>-8.3576739812166903</v>
      </c>
      <c r="G41" s="662">
        <v>11860362</v>
      </c>
      <c r="H41" s="689"/>
      <c r="I41" s="663"/>
      <c r="J41" s="264">
        <f t="shared" si="5"/>
        <v>9.4</v>
      </c>
      <c r="K41" s="731" t="s">
        <v>196</v>
      </c>
      <c r="L41" s="730"/>
      <c r="M41" s="728"/>
      <c r="N41" s="662">
        <v>3371</v>
      </c>
      <c r="O41" s="663"/>
      <c r="P41" s="258">
        <f t="shared" si="3"/>
        <v>0</v>
      </c>
      <c r="Q41" s="734">
        <v>28.9</v>
      </c>
      <c r="R41" s="735"/>
    </row>
    <row r="42" spans="1:20" ht="20.100000000000001" customHeight="1">
      <c r="A42" s="232"/>
      <c r="B42" s="727" t="s">
        <v>197</v>
      </c>
      <c r="C42" s="728"/>
      <c r="D42" s="221">
        <v>124188</v>
      </c>
      <c r="E42" s="210">
        <f t="shared" si="4"/>
        <v>0.1</v>
      </c>
      <c r="F42" s="262">
        <v>-54.637171891323241</v>
      </c>
      <c r="G42" s="662">
        <v>91693</v>
      </c>
      <c r="H42" s="689"/>
      <c r="I42" s="663"/>
      <c r="J42" s="264">
        <f t="shared" si="5"/>
        <v>0.1</v>
      </c>
      <c r="K42" s="731" t="s">
        <v>198</v>
      </c>
      <c r="L42" s="730"/>
      <c r="M42" s="728"/>
      <c r="N42" s="662">
        <v>0</v>
      </c>
      <c r="O42" s="663"/>
      <c r="P42" s="220" t="str">
        <f t="shared" si="3"/>
        <v>－</v>
      </c>
      <c r="Q42" s="734" t="s">
        <v>114</v>
      </c>
      <c r="R42" s="735"/>
    </row>
    <row r="43" spans="1:20" ht="20.100000000000001" customHeight="1">
      <c r="A43" s="232"/>
      <c r="B43" s="727" t="s">
        <v>199</v>
      </c>
      <c r="C43" s="728"/>
      <c r="D43" s="221">
        <v>0</v>
      </c>
      <c r="E43" s="210" t="str">
        <f t="shared" si="4"/>
        <v>－</v>
      </c>
      <c r="F43" s="262" t="s">
        <v>114</v>
      </c>
      <c r="G43" s="662">
        <v>0</v>
      </c>
      <c r="H43" s="689"/>
      <c r="I43" s="663"/>
      <c r="J43" s="264" t="str">
        <f t="shared" si="5"/>
        <v>－</v>
      </c>
      <c r="K43" s="731" t="s">
        <v>68</v>
      </c>
      <c r="L43" s="730"/>
      <c r="M43" s="728"/>
      <c r="N43" s="662">
        <f>SUM(N37:O42)</f>
        <v>96964351</v>
      </c>
      <c r="O43" s="663"/>
      <c r="P43" s="220">
        <f t="shared" si="3"/>
        <v>100</v>
      </c>
      <c r="Q43" s="734">
        <v>11.9</v>
      </c>
      <c r="R43" s="735"/>
    </row>
    <row r="44" spans="1:20" ht="20.100000000000001" customHeight="1">
      <c r="A44" s="232"/>
      <c r="B44" s="727" t="s">
        <v>200</v>
      </c>
      <c r="C44" s="728"/>
      <c r="D44" s="261">
        <v>5123335</v>
      </c>
      <c r="E44" s="210">
        <f t="shared" si="4"/>
        <v>3</v>
      </c>
      <c r="F44" s="262">
        <v>-36.401230232354322</v>
      </c>
      <c r="G44" s="662">
        <v>3995854</v>
      </c>
      <c r="H44" s="689"/>
      <c r="I44" s="663"/>
      <c r="J44" s="264">
        <f t="shared" si="5"/>
        <v>3.2</v>
      </c>
      <c r="K44" s="739" t="s">
        <v>201</v>
      </c>
      <c r="L44" s="740"/>
      <c r="M44" s="740"/>
      <c r="N44" s="740"/>
      <c r="O44" s="740"/>
      <c r="P44" s="740"/>
      <c r="Q44" s="740"/>
      <c r="R44" s="741"/>
    </row>
    <row r="45" spans="1:20" ht="20.100000000000001" customHeight="1">
      <c r="A45" s="232"/>
      <c r="B45" s="727" t="s">
        <v>202</v>
      </c>
      <c r="C45" s="728"/>
      <c r="D45" s="221">
        <v>17209623</v>
      </c>
      <c r="E45" s="210">
        <f t="shared" si="4"/>
        <v>10</v>
      </c>
      <c r="F45" s="262">
        <v>0.50753621548073058</v>
      </c>
      <c r="G45" s="662">
        <v>9542677</v>
      </c>
      <c r="H45" s="689"/>
      <c r="I45" s="663"/>
      <c r="J45" s="264">
        <f t="shared" si="5"/>
        <v>7.6</v>
      </c>
      <c r="K45" s="731" t="s">
        <v>203</v>
      </c>
      <c r="L45" s="730"/>
      <c r="M45" s="728"/>
      <c r="N45" s="729" t="s">
        <v>204</v>
      </c>
      <c r="O45" s="728"/>
      <c r="P45" s="742" t="s">
        <v>205</v>
      </c>
      <c r="Q45" s="743"/>
      <c r="R45" s="744"/>
      <c r="S45" s="265"/>
      <c r="T45" s="265"/>
    </row>
    <row r="46" spans="1:20" ht="20.100000000000001" customHeight="1" thickBot="1">
      <c r="A46" s="232"/>
      <c r="B46" s="727" t="s">
        <v>206</v>
      </c>
      <c r="C46" s="728"/>
      <c r="D46" s="221">
        <v>8487012</v>
      </c>
      <c r="E46" s="210">
        <f t="shared" si="4"/>
        <v>4.9000000000000004</v>
      </c>
      <c r="F46" s="262">
        <v>102.61651149149367</v>
      </c>
      <c r="G46" s="662">
        <v>7948226</v>
      </c>
      <c r="H46" s="689"/>
      <c r="I46" s="663"/>
      <c r="J46" s="264">
        <f t="shared" si="5"/>
        <v>6.3</v>
      </c>
      <c r="K46" s="745">
        <v>98.5</v>
      </c>
      <c r="L46" s="746"/>
      <c r="M46" s="747"/>
      <c r="N46" s="748">
        <v>38.200000000000003</v>
      </c>
      <c r="O46" s="747"/>
      <c r="P46" s="748">
        <v>97.2</v>
      </c>
      <c r="Q46" s="746"/>
      <c r="R46" s="749"/>
      <c r="S46" s="266"/>
      <c r="T46" s="266"/>
    </row>
    <row r="47" spans="1:20" ht="20.100000000000001" customHeight="1" thickTop="1">
      <c r="A47" s="232"/>
      <c r="B47" s="727" t="s">
        <v>207</v>
      </c>
      <c r="C47" s="728"/>
      <c r="D47" s="261">
        <v>30655845</v>
      </c>
      <c r="E47" s="210">
        <f t="shared" si="4"/>
        <v>17.8</v>
      </c>
      <c r="F47" s="262">
        <v>-10.144504055300803</v>
      </c>
      <c r="G47" s="662">
        <v>29106876</v>
      </c>
      <c r="H47" s="689"/>
      <c r="I47" s="663"/>
      <c r="J47" s="264">
        <f t="shared" si="5"/>
        <v>23</v>
      </c>
      <c r="K47" s="750" t="s">
        <v>208</v>
      </c>
      <c r="L47" s="751"/>
      <c r="M47" s="751"/>
      <c r="N47" s="751"/>
      <c r="O47" s="751"/>
      <c r="P47" s="751"/>
      <c r="Q47" s="751"/>
      <c r="R47" s="752"/>
    </row>
    <row r="48" spans="1:20" ht="20.100000000000001" customHeight="1">
      <c r="A48" s="232"/>
      <c r="B48" s="727" t="s">
        <v>209</v>
      </c>
      <c r="C48" s="728"/>
      <c r="D48" s="221">
        <v>0</v>
      </c>
      <c r="E48" s="210" t="str">
        <f t="shared" si="4"/>
        <v>－</v>
      </c>
      <c r="F48" s="262" t="s">
        <v>194</v>
      </c>
      <c r="G48" s="662">
        <v>0</v>
      </c>
      <c r="H48" s="689"/>
      <c r="I48" s="663"/>
      <c r="J48" s="264" t="str">
        <f t="shared" si="5"/>
        <v>－</v>
      </c>
      <c r="K48" s="753" t="s">
        <v>11</v>
      </c>
      <c r="L48" s="706"/>
      <c r="M48" s="707"/>
      <c r="N48" s="756" t="s">
        <v>210</v>
      </c>
      <c r="O48" s="757"/>
      <c r="P48" s="760" t="s">
        <v>186</v>
      </c>
      <c r="Q48" s="762" t="s">
        <v>211</v>
      </c>
      <c r="R48" s="763"/>
      <c r="S48" s="267"/>
      <c r="T48" s="267"/>
    </row>
    <row r="49" spans="1:20" ht="20.100000000000001" customHeight="1">
      <c r="A49" s="232"/>
      <c r="B49" s="727" t="s">
        <v>136</v>
      </c>
      <c r="C49" s="728"/>
      <c r="D49" s="221">
        <v>119585</v>
      </c>
      <c r="E49" s="210">
        <f t="shared" si="4"/>
        <v>0.1</v>
      </c>
      <c r="F49" s="262">
        <v>-23.747672609483001</v>
      </c>
      <c r="G49" s="662">
        <v>119067</v>
      </c>
      <c r="H49" s="689"/>
      <c r="I49" s="663"/>
      <c r="J49" s="264">
        <f t="shared" si="5"/>
        <v>0.1</v>
      </c>
      <c r="K49" s="754"/>
      <c r="L49" s="755"/>
      <c r="M49" s="737"/>
      <c r="N49" s="758"/>
      <c r="O49" s="759"/>
      <c r="P49" s="761"/>
      <c r="Q49" s="764" t="s">
        <v>212</v>
      </c>
      <c r="R49" s="765"/>
      <c r="S49" s="189"/>
      <c r="T49" s="189"/>
    </row>
    <row r="50" spans="1:20" ht="20.100000000000001" customHeight="1">
      <c r="A50" s="232"/>
      <c r="B50" s="727" t="s">
        <v>213</v>
      </c>
      <c r="C50" s="728"/>
      <c r="D50" s="261">
        <v>0</v>
      </c>
      <c r="E50" s="210" t="str">
        <f t="shared" si="4"/>
        <v>－</v>
      </c>
      <c r="F50" s="262" t="s">
        <v>194</v>
      </c>
      <c r="G50" s="662">
        <v>0</v>
      </c>
      <c r="H50" s="689"/>
      <c r="I50" s="663"/>
      <c r="J50" s="264" t="str">
        <f t="shared" si="5"/>
        <v>－</v>
      </c>
      <c r="K50" s="753" t="s">
        <v>214</v>
      </c>
      <c r="L50" s="707"/>
      <c r="M50" s="268" t="s">
        <v>215</v>
      </c>
      <c r="N50" s="766">
        <v>23864969</v>
      </c>
      <c r="O50" s="767"/>
      <c r="P50" s="269">
        <v>-1.1690435615037249</v>
      </c>
      <c r="Q50" s="766">
        <v>2391827</v>
      </c>
      <c r="R50" s="768"/>
      <c r="S50" s="187"/>
      <c r="T50" s="187"/>
    </row>
    <row r="51" spans="1:20" ht="20.100000000000001" customHeight="1">
      <c r="A51" s="232"/>
      <c r="B51" s="769" t="s">
        <v>68</v>
      </c>
      <c r="C51" s="770"/>
      <c r="D51" s="773">
        <f>SUM(D38:D50)</f>
        <v>172047888</v>
      </c>
      <c r="E51" s="775">
        <f t="shared" si="4"/>
        <v>100</v>
      </c>
      <c r="F51" s="777">
        <v>-4.9276233653138899</v>
      </c>
      <c r="G51" s="779">
        <f>SUM(G38:I50)</f>
        <v>126315433</v>
      </c>
      <c r="H51" s="780"/>
      <c r="I51" s="781"/>
      <c r="J51" s="785">
        <f t="shared" si="5"/>
        <v>100</v>
      </c>
      <c r="K51" s="754" t="s">
        <v>216</v>
      </c>
      <c r="L51" s="737"/>
      <c r="M51" s="270" t="s">
        <v>217</v>
      </c>
      <c r="N51" s="787">
        <v>23412346</v>
      </c>
      <c r="O51" s="788"/>
      <c r="P51" s="262">
        <v>-0.47332287040523274</v>
      </c>
      <c r="Q51" s="787">
        <v>0</v>
      </c>
      <c r="R51" s="789"/>
      <c r="S51" s="187"/>
      <c r="T51" s="187"/>
    </row>
    <row r="52" spans="1:20" ht="20.100000000000001" customHeight="1" thickBot="1">
      <c r="A52" s="232"/>
      <c r="B52" s="771"/>
      <c r="C52" s="772"/>
      <c r="D52" s="774"/>
      <c r="E52" s="776"/>
      <c r="F52" s="778"/>
      <c r="G52" s="782"/>
      <c r="H52" s="783"/>
      <c r="I52" s="784"/>
      <c r="J52" s="786"/>
      <c r="K52" s="753" t="s">
        <v>218</v>
      </c>
      <c r="L52" s="707"/>
      <c r="M52" s="268" t="s">
        <v>215</v>
      </c>
      <c r="N52" s="766">
        <v>4670824</v>
      </c>
      <c r="O52" s="767"/>
      <c r="P52" s="269">
        <v>11.759900730689884</v>
      </c>
      <c r="Q52" s="766">
        <v>480774</v>
      </c>
      <c r="R52" s="768"/>
      <c r="S52" s="187"/>
      <c r="T52" s="187"/>
    </row>
    <row r="53" spans="1:20" ht="20.100000000000001" customHeight="1">
      <c r="B53" s="271" t="s">
        <v>226</v>
      </c>
      <c r="C53" s="255"/>
      <c r="D53" s="255"/>
      <c r="E53" s="255"/>
      <c r="F53" s="255"/>
      <c r="G53" s="255"/>
      <c r="H53" s="255"/>
      <c r="I53" s="255"/>
      <c r="J53" s="272"/>
      <c r="K53" s="736" t="s">
        <v>216</v>
      </c>
      <c r="L53" s="737"/>
      <c r="M53" s="270" t="s">
        <v>217</v>
      </c>
      <c r="N53" s="790">
        <v>4581649</v>
      </c>
      <c r="O53" s="791"/>
      <c r="P53" s="273">
        <v>12.225837630917722</v>
      </c>
      <c r="Q53" s="790">
        <v>0</v>
      </c>
      <c r="R53" s="792"/>
      <c r="S53" s="187"/>
      <c r="T53" s="187"/>
    </row>
    <row r="54" spans="1:20" ht="20.100000000000001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793" t="s">
        <v>219</v>
      </c>
      <c r="L54" s="707"/>
      <c r="M54" s="268" t="s">
        <v>215</v>
      </c>
      <c r="N54" s="766">
        <v>17500405</v>
      </c>
      <c r="O54" s="767"/>
      <c r="P54" s="269">
        <v>-2.2626182881174368</v>
      </c>
      <c r="Q54" s="766">
        <v>2689097</v>
      </c>
      <c r="R54" s="768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736" t="s">
        <v>220</v>
      </c>
      <c r="L55" s="737"/>
      <c r="M55" s="270" t="s">
        <v>217</v>
      </c>
      <c r="N55" s="790">
        <v>16791565</v>
      </c>
      <c r="O55" s="791"/>
      <c r="P55" s="262">
        <v>-3.1905903336136832</v>
      </c>
      <c r="Q55" s="790">
        <v>0</v>
      </c>
      <c r="R55" s="792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793" t="s">
        <v>219</v>
      </c>
      <c r="L56" s="707"/>
      <c r="M56" s="268" t="s">
        <v>215</v>
      </c>
      <c r="N56" s="766" t="s">
        <v>114</v>
      </c>
      <c r="O56" s="767"/>
      <c r="P56" s="269" t="s">
        <v>114</v>
      </c>
      <c r="Q56" s="766" t="s">
        <v>114</v>
      </c>
      <c r="R56" s="768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794" t="s">
        <v>221</v>
      </c>
      <c r="L57" s="795"/>
      <c r="M57" s="270" t="s">
        <v>217</v>
      </c>
      <c r="N57" s="790" t="s">
        <v>114</v>
      </c>
      <c r="O57" s="791"/>
      <c r="P57" s="273" t="s">
        <v>114</v>
      </c>
      <c r="Q57" s="790" t="s">
        <v>114</v>
      </c>
      <c r="R57" s="792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793" t="s">
        <v>222</v>
      </c>
      <c r="L58" s="707"/>
      <c r="M58" s="268" t="s">
        <v>215</v>
      </c>
      <c r="N58" s="766">
        <v>1006904</v>
      </c>
      <c r="O58" s="767"/>
      <c r="P58" s="269">
        <v>1.21034378649801</v>
      </c>
      <c r="Q58" s="766">
        <v>1002549</v>
      </c>
      <c r="R58" s="768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794" t="s">
        <v>221</v>
      </c>
      <c r="L59" s="795"/>
      <c r="M59" s="270" t="s">
        <v>217</v>
      </c>
      <c r="N59" s="790">
        <v>1006904</v>
      </c>
      <c r="O59" s="791"/>
      <c r="P59" s="262">
        <v>1.21034378649801</v>
      </c>
      <c r="Q59" s="790">
        <v>0</v>
      </c>
      <c r="R59" s="792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793" t="s">
        <v>222</v>
      </c>
      <c r="L60" s="707"/>
      <c r="M60" s="268" t="s">
        <v>215</v>
      </c>
      <c r="N60" s="766">
        <v>167490</v>
      </c>
      <c r="O60" s="802"/>
      <c r="P60" s="274">
        <v>10.372322899505766</v>
      </c>
      <c r="Q60" s="803">
        <v>0</v>
      </c>
      <c r="R60" s="768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796" t="s">
        <v>223</v>
      </c>
      <c r="L61" s="797"/>
      <c r="M61" s="275" t="s">
        <v>217</v>
      </c>
      <c r="N61" s="798">
        <v>167490</v>
      </c>
      <c r="O61" s="799"/>
      <c r="P61" s="276">
        <v>10.372322899505766</v>
      </c>
      <c r="Q61" s="800">
        <v>57296</v>
      </c>
      <c r="R61" s="80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59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89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141183</v>
      </c>
      <c r="E5" s="614"/>
      <c r="F5" s="614"/>
      <c r="G5" s="614"/>
      <c r="H5" s="614"/>
      <c r="I5" s="11" t="s">
        <v>6</v>
      </c>
      <c r="J5" s="611">
        <v>10.210000000000001</v>
      </c>
      <c r="K5" s="612"/>
      <c r="L5" s="612"/>
      <c r="M5" s="612"/>
      <c r="N5" s="12" t="s">
        <v>7</v>
      </c>
      <c r="O5" s="613">
        <v>13828</v>
      </c>
      <c r="P5" s="614"/>
      <c r="Q5" s="614"/>
      <c r="R5" s="614"/>
      <c r="S5" s="614"/>
      <c r="T5" s="614"/>
      <c r="U5" s="11" t="s">
        <v>6</v>
      </c>
      <c r="V5" s="613">
        <v>141183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169629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122762</v>
      </c>
      <c r="E6" s="620"/>
      <c r="F6" s="620"/>
      <c r="G6" s="620"/>
      <c r="H6" s="620"/>
      <c r="I6" s="17" t="s">
        <v>6</v>
      </c>
      <c r="J6" s="621">
        <v>10.18</v>
      </c>
      <c r="K6" s="622"/>
      <c r="L6" s="622"/>
      <c r="M6" s="622"/>
      <c r="N6" s="18" t="s">
        <v>7</v>
      </c>
      <c r="O6" s="623">
        <v>12059</v>
      </c>
      <c r="P6" s="620"/>
      <c r="Q6" s="620"/>
      <c r="R6" s="620"/>
      <c r="S6" s="620"/>
      <c r="T6" s="620"/>
      <c r="U6" s="17" t="s">
        <v>6</v>
      </c>
      <c r="V6" s="623">
        <v>122762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163752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101113510</v>
      </c>
      <c r="H10" s="349"/>
      <c r="I10" s="349"/>
      <c r="J10" s="349"/>
      <c r="K10" s="349"/>
      <c r="L10" s="44"/>
      <c r="M10" s="45"/>
      <c r="N10" s="606">
        <v>91225232</v>
      </c>
      <c r="O10" s="607"/>
      <c r="P10" s="607"/>
      <c r="Q10" s="607"/>
      <c r="R10" s="20"/>
      <c r="S10" s="852">
        <f>IF(N10=0,IF(G10&gt;0,"皆増",0),IF(G10=0,"皆減",ROUND((G10-N10)/N10*100,1)))</f>
        <v>10.8</v>
      </c>
      <c r="T10" s="853"/>
      <c r="U10" s="610" t="s">
        <v>22</v>
      </c>
      <c r="V10" s="416"/>
      <c r="W10" s="416"/>
      <c r="X10" s="416"/>
      <c r="Y10" s="417"/>
      <c r="Z10" s="348">
        <v>47498750</v>
      </c>
      <c r="AA10" s="349"/>
      <c r="AB10" s="349"/>
      <c r="AC10" s="349"/>
      <c r="AD10" s="46"/>
      <c r="AE10" s="47"/>
      <c r="AF10" s="391">
        <v>50139544</v>
      </c>
      <c r="AG10" s="392"/>
      <c r="AH10" s="392"/>
      <c r="AI10" s="392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98299968</v>
      </c>
      <c r="H12" s="349"/>
      <c r="I12" s="349"/>
      <c r="J12" s="349"/>
      <c r="K12" s="349"/>
      <c r="L12" s="44"/>
      <c r="M12" s="45"/>
      <c r="N12" s="606">
        <v>87873281</v>
      </c>
      <c r="O12" s="607"/>
      <c r="P12" s="607"/>
      <c r="Q12" s="607"/>
      <c r="R12" s="20"/>
      <c r="S12" s="852">
        <f>IF(N12=0,IF(G12&gt;0,"皆増",0),IF(G12=0,"皆減",ROUND((G12-N12)/N12*100,1)))</f>
        <v>11.9</v>
      </c>
      <c r="T12" s="853"/>
      <c r="U12" s="595" t="s">
        <v>25</v>
      </c>
      <c r="V12" s="312"/>
      <c r="W12" s="312"/>
      <c r="X12" s="312"/>
      <c r="Y12" s="313"/>
      <c r="Z12" s="348">
        <v>32463929</v>
      </c>
      <c r="AA12" s="349"/>
      <c r="AB12" s="349"/>
      <c r="AC12" s="349"/>
      <c r="AD12" s="55"/>
      <c r="AE12" s="56" t="s">
        <v>18</v>
      </c>
      <c r="AF12" s="391">
        <v>31025468</v>
      </c>
      <c r="AG12" s="392"/>
      <c r="AH12" s="392"/>
      <c r="AI12" s="392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2813542</v>
      </c>
      <c r="H14" s="279"/>
      <c r="I14" s="279"/>
      <c r="J14" s="279"/>
      <c r="K14" s="279"/>
      <c r="L14" s="44"/>
      <c r="M14" s="45"/>
      <c r="N14" s="516">
        <v>3351951</v>
      </c>
      <c r="O14" s="517"/>
      <c r="P14" s="517"/>
      <c r="Q14" s="517"/>
      <c r="R14" s="61"/>
      <c r="S14" s="852">
        <f>IF(N14=0,IF(G14&gt;0,"皆増",0),IF(G14=0,"皆減",ROUND((G14-N14)/N14*100,1)))</f>
        <v>-16.100000000000001</v>
      </c>
      <c r="T14" s="853"/>
      <c r="U14" s="595" t="s">
        <v>28</v>
      </c>
      <c r="V14" s="312"/>
      <c r="W14" s="312"/>
      <c r="X14" s="312"/>
      <c r="Y14" s="313"/>
      <c r="Z14" s="348">
        <v>53872809</v>
      </c>
      <c r="AA14" s="349"/>
      <c r="AB14" s="349"/>
      <c r="AC14" s="349"/>
      <c r="AD14" s="62"/>
      <c r="AE14" s="56" t="s">
        <v>18</v>
      </c>
      <c r="AF14" s="391">
        <v>56069123</v>
      </c>
      <c r="AG14" s="392"/>
      <c r="AH14" s="392"/>
      <c r="AI14" s="392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513182</v>
      </c>
      <c r="H16" s="349"/>
      <c r="I16" s="349"/>
      <c r="J16" s="349"/>
      <c r="K16" s="349"/>
      <c r="L16" s="44"/>
      <c r="M16" s="45"/>
      <c r="N16" s="606">
        <v>696357</v>
      </c>
      <c r="O16" s="607"/>
      <c r="P16" s="607"/>
      <c r="Q16" s="607"/>
      <c r="R16" s="20"/>
      <c r="S16" s="852">
        <f>IF(N16=0,IF(G16&gt;0,"皆増",0),IF(G16=0,"皆減",ROUND((G16-N16)/N16*100,1)))</f>
        <v>-26.3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2300360</v>
      </c>
      <c r="H18" s="279"/>
      <c r="I18" s="279"/>
      <c r="J18" s="279"/>
      <c r="K18" s="279"/>
      <c r="L18" s="44"/>
      <c r="M18" s="45"/>
      <c r="N18" s="516">
        <v>2655594</v>
      </c>
      <c r="O18" s="517"/>
      <c r="P18" s="517"/>
      <c r="Q18" s="517"/>
      <c r="R18" s="61"/>
      <c r="S18" s="852">
        <f>IF(N18=0,IF(G18&gt;0,"皆増",0),IF(G18=0,"皆減",ROUND((G18-N18)/N18*100,1)))</f>
        <v>-13.4</v>
      </c>
      <c r="T18" s="853"/>
      <c r="U18" s="595" t="s">
        <v>37</v>
      </c>
      <c r="V18" s="312"/>
      <c r="W18" s="312"/>
      <c r="X18" s="312"/>
      <c r="Y18" s="313"/>
      <c r="Z18" s="862">
        <v>0.66</v>
      </c>
      <c r="AA18" s="863"/>
      <c r="AB18" s="863"/>
      <c r="AC18" s="863"/>
      <c r="AD18" s="863"/>
      <c r="AE18" s="864"/>
      <c r="AF18" s="574">
        <v>0.67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-355234</v>
      </c>
      <c r="H20" s="349"/>
      <c r="I20" s="349"/>
      <c r="J20" s="349"/>
      <c r="K20" s="349"/>
      <c r="L20" s="44"/>
      <c r="M20" s="45"/>
      <c r="N20" s="606">
        <v>915646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1">
        <v>4.3</v>
      </c>
      <c r="AB20" s="871"/>
      <c r="AC20" s="871"/>
      <c r="AD20" s="68"/>
      <c r="AE20" s="69" t="s">
        <v>19</v>
      </c>
      <c r="AF20" s="70"/>
      <c r="AG20" s="586">
        <v>4.7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69"/>
      <c r="T21" s="870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1794889</v>
      </c>
      <c r="H22" s="349"/>
      <c r="I22" s="349"/>
      <c r="J22" s="349"/>
      <c r="K22" s="349"/>
      <c r="L22" s="44"/>
      <c r="M22" s="45"/>
      <c r="N22" s="606">
        <v>4127460</v>
      </c>
      <c r="O22" s="607"/>
      <c r="P22" s="607"/>
      <c r="Q22" s="607"/>
      <c r="R22" s="20"/>
      <c r="S22" s="852">
        <f>IF(N22=0,IF(G22&gt;0,"皆増",0),IF(G22=0,"皆減",ROUND((G22-N22)/N22*100,1)))</f>
        <v>-56.5</v>
      </c>
      <c r="T22" s="853"/>
      <c r="U22" s="524" t="s">
        <v>43</v>
      </c>
      <c r="V22" s="525"/>
      <c r="W22" s="525"/>
      <c r="X22" s="525"/>
      <c r="Y22" s="526"/>
      <c r="Z22" s="67"/>
      <c r="AA22" s="860">
        <v>72.400000000000006</v>
      </c>
      <c r="AB22" s="860"/>
      <c r="AC22" s="860"/>
      <c r="AD22" s="68"/>
      <c r="AE22" s="69" t="s">
        <v>19</v>
      </c>
      <c r="AF22" s="70"/>
      <c r="AG22" s="566">
        <v>68.7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 t="s">
        <v>46</v>
      </c>
      <c r="T24" s="853"/>
      <c r="U24" s="524" t="s">
        <v>47</v>
      </c>
      <c r="V24" s="525"/>
      <c r="W24" s="525"/>
      <c r="X24" s="525"/>
      <c r="Y24" s="526"/>
      <c r="Z24" s="856">
        <v>17614358</v>
      </c>
      <c r="AA24" s="857"/>
      <c r="AB24" s="857"/>
      <c r="AC24" s="857"/>
      <c r="AD24" s="62"/>
      <c r="AE24" s="56" t="s">
        <v>18</v>
      </c>
      <c r="AF24" s="534">
        <v>15414891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1100000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2" t="str">
        <f>IF(N26=0,IF(G26&gt;0,"皆増",0),IF(G26=0,"皆減",ROUND((G26-N26)/N26*100,1)))</f>
        <v>皆増</v>
      </c>
      <c r="T26" s="853"/>
      <c r="U26" s="524" t="s">
        <v>50</v>
      </c>
      <c r="V26" s="525"/>
      <c r="W26" s="525"/>
      <c r="X26" s="525"/>
      <c r="Y26" s="526"/>
      <c r="Z26" s="856">
        <v>21633695</v>
      </c>
      <c r="AA26" s="857"/>
      <c r="AB26" s="857"/>
      <c r="AC26" s="857"/>
      <c r="AD26" s="62"/>
      <c r="AE26" s="56" t="s">
        <v>18</v>
      </c>
      <c r="AF26" s="534">
        <v>24593879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339655</v>
      </c>
      <c r="H28" s="279"/>
      <c r="I28" s="279"/>
      <c r="J28" s="279"/>
      <c r="K28" s="279"/>
      <c r="L28" s="44"/>
      <c r="M28" s="45"/>
      <c r="N28" s="516">
        <v>5043106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66" t="s">
        <v>90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-0.1</v>
      </c>
      <c r="AB34" s="476"/>
      <c r="AC34" s="476"/>
      <c r="AD34" s="68"/>
      <c r="AE34" s="69" t="s">
        <v>19</v>
      </c>
      <c r="AF34" s="68"/>
      <c r="AG34" s="431">
        <v>0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3"/>
      <c r="Y41" s="454"/>
      <c r="Z41" s="455"/>
      <c r="AA41" s="453"/>
      <c r="AB41" s="454"/>
      <c r="AC41" s="455"/>
      <c r="AD41" s="409"/>
      <c r="AE41" s="410"/>
      <c r="AF41" s="410"/>
      <c r="AG41" s="460"/>
      <c r="AH41" s="409"/>
      <c r="AI41" s="410"/>
      <c r="AJ41" s="410"/>
      <c r="AK41" s="411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24098750</v>
      </c>
      <c r="Y43" s="392"/>
      <c r="Z43" s="393"/>
      <c r="AA43" s="391">
        <v>0</v>
      </c>
      <c r="AB43" s="392"/>
      <c r="AC43" s="393"/>
      <c r="AD43" s="842">
        <v>39856969</v>
      </c>
      <c r="AE43" s="843"/>
      <c r="AF43" s="843"/>
      <c r="AG43" s="844"/>
      <c r="AH43" s="391">
        <v>63955719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1447</v>
      </c>
      <c r="F44" s="309"/>
      <c r="G44" s="50"/>
      <c r="H44" s="833">
        <v>287297</v>
      </c>
      <c r="I44" s="834"/>
      <c r="J44" s="834"/>
      <c r="K44" s="835"/>
      <c r="L44" s="308">
        <v>90</v>
      </c>
      <c r="M44" s="309"/>
      <c r="N44" s="50"/>
      <c r="O44" s="590">
        <v>1411</v>
      </c>
      <c r="P44" s="591"/>
      <c r="Q44" s="590">
        <v>292306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394"/>
      <c r="AB44" s="395"/>
      <c r="AC44" s="396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186</v>
      </c>
      <c r="F45" s="363"/>
      <c r="G45" s="50"/>
      <c r="H45" s="826">
        <v>280770</v>
      </c>
      <c r="I45" s="827"/>
      <c r="J45" s="827"/>
      <c r="K45" s="828"/>
      <c r="L45" s="362">
        <v>2</v>
      </c>
      <c r="M45" s="363"/>
      <c r="N45" s="50"/>
      <c r="O45" s="804">
        <v>190</v>
      </c>
      <c r="P45" s="805"/>
      <c r="Q45" s="804">
        <v>284298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1794889</v>
      </c>
      <c r="Y45" s="349"/>
      <c r="Z45" s="350"/>
      <c r="AA45" s="348">
        <v>0</v>
      </c>
      <c r="AB45" s="349"/>
      <c r="AC45" s="350"/>
      <c r="AD45" s="348">
        <v>2986795</v>
      </c>
      <c r="AE45" s="349"/>
      <c r="AF45" s="349"/>
      <c r="AG45" s="350"/>
      <c r="AH45" s="348">
        <v>4781684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104</v>
      </c>
      <c r="F46" s="306"/>
      <c r="G46" s="121"/>
      <c r="H46" s="830">
        <v>304973</v>
      </c>
      <c r="I46" s="831"/>
      <c r="J46" s="831"/>
      <c r="K46" s="832"/>
      <c r="L46" s="305">
        <v>1</v>
      </c>
      <c r="M46" s="306"/>
      <c r="N46" s="121"/>
      <c r="O46" s="588">
        <v>107</v>
      </c>
      <c r="P46" s="589"/>
      <c r="Q46" s="588">
        <v>298022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590"/>
      <c r="P47" s="591"/>
      <c r="Q47" s="590"/>
      <c r="R47" s="591"/>
      <c r="S47" s="820"/>
      <c r="T47" s="439"/>
      <c r="U47" s="373"/>
      <c r="V47" s="344" t="s">
        <v>83</v>
      </c>
      <c r="W47" s="345"/>
      <c r="X47" s="305">
        <v>1100000</v>
      </c>
      <c r="Y47" s="306"/>
      <c r="Z47" s="352"/>
      <c r="AA47" s="305">
        <v>0</v>
      </c>
      <c r="AB47" s="306"/>
      <c r="AC47" s="352"/>
      <c r="AD47" s="305">
        <v>3926894</v>
      </c>
      <c r="AE47" s="306"/>
      <c r="AF47" s="306"/>
      <c r="AG47" s="352"/>
      <c r="AH47" s="305">
        <v>5026894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90</v>
      </c>
      <c r="I48" s="827"/>
      <c r="J48" s="827"/>
      <c r="K48" s="828"/>
      <c r="L48" s="362">
        <v>0</v>
      </c>
      <c r="M48" s="363"/>
      <c r="N48" s="50"/>
      <c r="O48" s="804">
        <v>0</v>
      </c>
      <c r="P48" s="805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1551</v>
      </c>
      <c r="F49" s="378"/>
      <c r="G49" s="50"/>
      <c r="H49" s="826">
        <v>292709</v>
      </c>
      <c r="I49" s="827"/>
      <c r="J49" s="827"/>
      <c r="K49" s="828"/>
      <c r="L49" s="377">
        <f>L44+L46+L48</f>
        <v>91</v>
      </c>
      <c r="M49" s="378"/>
      <c r="N49" s="50"/>
      <c r="O49" s="804">
        <v>1518</v>
      </c>
      <c r="P49" s="805"/>
      <c r="Q49" s="804">
        <v>292709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38</v>
      </c>
      <c r="F50" s="306"/>
      <c r="G50" s="121"/>
      <c r="H50" s="830">
        <v>277603</v>
      </c>
      <c r="I50" s="831"/>
      <c r="J50" s="831"/>
      <c r="K50" s="832"/>
      <c r="L50" s="305">
        <v>3</v>
      </c>
      <c r="M50" s="306"/>
      <c r="N50" s="121"/>
      <c r="O50" s="588">
        <v>39</v>
      </c>
      <c r="P50" s="589"/>
      <c r="Q50" s="588">
        <v>262397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590"/>
      <c r="P51" s="591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24793639</v>
      </c>
      <c r="Y51" s="279"/>
      <c r="Z51" s="280"/>
      <c r="AA51" s="278">
        <f>AA45-AA47+AA49</f>
        <v>0</v>
      </c>
      <c r="AB51" s="279"/>
      <c r="AC51" s="280"/>
      <c r="AD51" s="807">
        <f>AD43+AD45-AD47+AD49</f>
        <v>38916870</v>
      </c>
      <c r="AE51" s="808"/>
      <c r="AF51" s="808"/>
      <c r="AG51" s="809"/>
      <c r="AH51" s="278">
        <f>AH43+AH45-AH47+AH49</f>
        <v>63710509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1589</v>
      </c>
      <c r="F52" s="296"/>
      <c r="G52" s="102"/>
      <c r="H52" s="821">
        <v>287682</v>
      </c>
      <c r="I52" s="822"/>
      <c r="J52" s="822"/>
      <c r="K52" s="823"/>
      <c r="L52" s="295">
        <f>L49+L50</f>
        <v>94</v>
      </c>
      <c r="M52" s="296"/>
      <c r="N52" s="102"/>
      <c r="O52" s="824">
        <v>1557</v>
      </c>
      <c r="P52" s="825"/>
      <c r="Q52" s="824">
        <v>291949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281"/>
      <c r="AB52" s="282"/>
      <c r="AC52" s="283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5" t="s">
        <v>94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45" s="16" customFormat="1" ht="28.5" customHeight="1">
      <c r="A5" s="10"/>
      <c r="B5" s="939" t="s">
        <v>5</v>
      </c>
      <c r="C5" s="940"/>
      <c r="D5" s="931">
        <v>333560</v>
      </c>
      <c r="E5" s="931"/>
      <c r="F5" s="931"/>
      <c r="G5" s="931"/>
      <c r="H5" s="931"/>
      <c r="I5" s="147" t="s">
        <v>6</v>
      </c>
      <c r="J5" s="941">
        <v>18.22</v>
      </c>
      <c r="K5" s="942"/>
      <c r="L5" s="942"/>
      <c r="M5" s="942"/>
      <c r="N5" s="148" t="s">
        <v>7</v>
      </c>
      <c r="O5" s="930">
        <v>18307</v>
      </c>
      <c r="P5" s="931"/>
      <c r="Q5" s="931"/>
      <c r="R5" s="931"/>
      <c r="S5" s="931"/>
      <c r="T5" s="931"/>
      <c r="U5" s="147" t="s">
        <v>6</v>
      </c>
      <c r="V5" s="930">
        <v>333560</v>
      </c>
      <c r="W5" s="931"/>
      <c r="X5" s="931"/>
      <c r="Y5" s="931"/>
      <c r="Z5" s="931"/>
      <c r="AA5" s="931"/>
      <c r="AB5" s="149" t="s">
        <v>6</v>
      </c>
      <c r="AC5" s="628" t="s">
        <v>8</v>
      </c>
      <c r="AD5" s="629"/>
      <c r="AE5" s="629"/>
      <c r="AF5" s="629"/>
      <c r="AG5" s="617">
        <v>347570</v>
      </c>
      <c r="AH5" s="617"/>
      <c r="AI5" s="617"/>
      <c r="AJ5" s="14"/>
      <c r="AK5" s="15" t="s">
        <v>6</v>
      </c>
    </row>
    <row r="6" spans="1:45" s="16" customFormat="1" ht="28.5" customHeight="1" thickBot="1">
      <c r="A6" s="10"/>
      <c r="B6" s="933" t="s">
        <v>9</v>
      </c>
      <c r="C6" s="934"/>
      <c r="D6" s="935">
        <v>326309</v>
      </c>
      <c r="E6" s="935"/>
      <c r="F6" s="935"/>
      <c r="G6" s="935"/>
      <c r="H6" s="935"/>
      <c r="I6" s="150" t="s">
        <v>6</v>
      </c>
      <c r="J6" s="936">
        <v>18.23</v>
      </c>
      <c r="K6" s="937"/>
      <c r="L6" s="937"/>
      <c r="M6" s="937"/>
      <c r="N6" s="151" t="s">
        <v>7</v>
      </c>
      <c r="O6" s="938">
        <v>17900</v>
      </c>
      <c r="P6" s="935"/>
      <c r="Q6" s="935"/>
      <c r="R6" s="935"/>
      <c r="S6" s="935"/>
      <c r="T6" s="935"/>
      <c r="U6" s="150" t="s">
        <v>6</v>
      </c>
      <c r="V6" s="938">
        <v>326309</v>
      </c>
      <c r="W6" s="935"/>
      <c r="X6" s="935"/>
      <c r="Y6" s="935"/>
      <c r="Z6" s="935"/>
      <c r="AA6" s="935"/>
      <c r="AB6" s="152" t="s">
        <v>6</v>
      </c>
      <c r="AC6" s="628" t="s">
        <v>10</v>
      </c>
      <c r="AD6" s="629"/>
      <c r="AE6" s="629"/>
      <c r="AF6" s="629"/>
      <c r="AG6" s="626">
        <v>346425</v>
      </c>
      <c r="AH6" s="626"/>
      <c r="AI6" s="626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2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  <c r="AO9" s="902">
        <v>146455342</v>
      </c>
      <c r="AP9" s="903"/>
      <c r="AQ9" s="903"/>
      <c r="AR9" s="903"/>
      <c r="AS9" s="903"/>
    </row>
    <row r="10" spans="1:45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149717407</v>
      </c>
      <c r="H10" s="349"/>
      <c r="I10" s="349"/>
      <c r="J10" s="349"/>
      <c r="K10" s="349"/>
      <c r="L10" s="44"/>
      <c r="M10" s="45"/>
      <c r="N10" s="902">
        <v>146455342</v>
      </c>
      <c r="O10" s="903"/>
      <c r="P10" s="903"/>
      <c r="Q10" s="903"/>
      <c r="R10" s="153"/>
      <c r="S10" s="852">
        <f>IF(AO9=0,IF(G10&gt;0,"皆増",0),IF(G10=0,"皆減",ROUND((G10-AO9)/AO9*100,1)))</f>
        <v>2.2000000000000002</v>
      </c>
      <c r="T10" s="853"/>
      <c r="U10" s="610" t="s">
        <v>22</v>
      </c>
      <c r="V10" s="416"/>
      <c r="W10" s="416"/>
      <c r="X10" s="416"/>
      <c r="Y10" s="417"/>
      <c r="Z10" s="348">
        <v>80831778</v>
      </c>
      <c r="AA10" s="349"/>
      <c r="AB10" s="349"/>
      <c r="AC10" s="349"/>
      <c r="AD10" s="46"/>
      <c r="AE10" s="47"/>
      <c r="AF10" s="902">
        <v>77494054</v>
      </c>
      <c r="AG10" s="903"/>
      <c r="AH10" s="903"/>
      <c r="AI10" s="903"/>
      <c r="AJ10" s="127"/>
      <c r="AK10" s="128"/>
      <c r="AO10" s="904"/>
      <c r="AP10" s="905"/>
      <c r="AQ10" s="905"/>
      <c r="AR10" s="905"/>
      <c r="AS10" s="905"/>
    </row>
    <row r="11" spans="1:45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904"/>
      <c r="O11" s="905"/>
      <c r="P11" s="905"/>
      <c r="Q11" s="905"/>
      <c r="R11" s="154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4"/>
      <c r="AG11" s="905"/>
      <c r="AH11" s="905"/>
      <c r="AI11" s="905"/>
      <c r="AJ11" s="129"/>
      <c r="AK11" s="130"/>
      <c r="AO11" s="902">
        <v>141875163</v>
      </c>
      <c r="AP11" s="903"/>
      <c r="AQ11" s="903"/>
      <c r="AR11" s="903"/>
      <c r="AS11" s="903"/>
    </row>
    <row r="12" spans="1:45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146142692</v>
      </c>
      <c r="H12" s="349"/>
      <c r="I12" s="349"/>
      <c r="J12" s="349"/>
      <c r="K12" s="349"/>
      <c r="L12" s="44"/>
      <c r="M12" s="45"/>
      <c r="N12" s="910">
        <v>141875163</v>
      </c>
      <c r="O12" s="911"/>
      <c r="P12" s="911"/>
      <c r="Q12" s="911"/>
      <c r="R12" s="155"/>
      <c r="S12" s="852">
        <f>IF(AO11=0,IF(G12&gt;0,"皆増",0),IF(G12=0,"皆減",ROUND((G12-AO11)/AO11*100,1)))</f>
        <v>3</v>
      </c>
      <c r="T12" s="853"/>
      <c r="U12" s="595" t="s">
        <v>25</v>
      </c>
      <c r="V12" s="312"/>
      <c r="W12" s="312"/>
      <c r="X12" s="312"/>
      <c r="Y12" s="313"/>
      <c r="Z12" s="348">
        <v>52480474</v>
      </c>
      <c r="AA12" s="349"/>
      <c r="AB12" s="349"/>
      <c r="AC12" s="349"/>
      <c r="AD12" s="55"/>
      <c r="AE12" s="56" t="s">
        <v>18</v>
      </c>
      <c r="AF12" s="902">
        <v>50263068</v>
      </c>
      <c r="AG12" s="903"/>
      <c r="AH12" s="903"/>
      <c r="AI12" s="903"/>
      <c r="AJ12" s="131"/>
      <c r="AK12" s="132" t="s">
        <v>18</v>
      </c>
      <c r="AL12" s="43"/>
      <c r="AO12" s="904"/>
      <c r="AP12" s="905"/>
      <c r="AQ12" s="905"/>
      <c r="AR12" s="905"/>
      <c r="AS12" s="905"/>
    </row>
    <row r="13" spans="1:45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904"/>
      <c r="O13" s="905"/>
      <c r="P13" s="905"/>
      <c r="Q13" s="905"/>
      <c r="R13" s="154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4"/>
      <c r="AG13" s="905"/>
      <c r="AH13" s="905"/>
      <c r="AI13" s="905"/>
      <c r="AJ13" s="133"/>
      <c r="AK13" s="134"/>
      <c r="AO13" s="910">
        <v>4580179</v>
      </c>
      <c r="AP13" s="911"/>
      <c r="AQ13" s="911"/>
      <c r="AR13" s="911"/>
      <c r="AS13" s="911"/>
    </row>
    <row r="14" spans="1:45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3574715</v>
      </c>
      <c r="H14" s="279"/>
      <c r="I14" s="279"/>
      <c r="J14" s="279"/>
      <c r="K14" s="279"/>
      <c r="L14" s="44"/>
      <c r="M14" s="45"/>
      <c r="N14" s="910">
        <v>4580179</v>
      </c>
      <c r="O14" s="911"/>
      <c r="P14" s="911"/>
      <c r="Q14" s="911"/>
      <c r="R14" s="155"/>
      <c r="S14" s="852">
        <f>IF(AO13=0,IF(G14&gt;0,"皆増",0),IF(G14=0,"皆減",ROUND((G14-AO13)/AO13*100,1)))</f>
        <v>-22</v>
      </c>
      <c r="T14" s="853"/>
      <c r="U14" s="595" t="s">
        <v>28</v>
      </c>
      <c r="V14" s="312"/>
      <c r="W14" s="312"/>
      <c r="X14" s="312"/>
      <c r="Y14" s="313"/>
      <c r="Z14" s="348">
        <v>90598164</v>
      </c>
      <c r="AA14" s="349"/>
      <c r="AB14" s="349"/>
      <c r="AC14" s="349"/>
      <c r="AD14" s="62"/>
      <c r="AE14" s="56" t="s">
        <v>18</v>
      </c>
      <c r="AF14" s="902">
        <v>86647078</v>
      </c>
      <c r="AG14" s="903"/>
      <c r="AH14" s="903"/>
      <c r="AI14" s="903"/>
      <c r="AJ14" s="135"/>
      <c r="AK14" s="132" t="s">
        <v>18</v>
      </c>
      <c r="AL14" s="43"/>
      <c r="AO14" s="904"/>
      <c r="AP14" s="905"/>
      <c r="AQ14" s="905"/>
      <c r="AR14" s="905"/>
      <c r="AS14" s="905"/>
    </row>
    <row r="15" spans="1:45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904"/>
      <c r="O15" s="905"/>
      <c r="P15" s="905"/>
      <c r="Q15" s="905"/>
      <c r="R15" s="154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4"/>
      <c r="AG15" s="905"/>
      <c r="AH15" s="905"/>
      <c r="AI15" s="905"/>
      <c r="AJ15" s="133"/>
      <c r="AK15" s="134"/>
      <c r="AL15" s="63"/>
      <c r="AO15" s="902">
        <v>688652</v>
      </c>
      <c r="AP15" s="903"/>
      <c r="AQ15" s="903"/>
      <c r="AR15" s="903"/>
      <c r="AS15" s="903"/>
    </row>
    <row r="16" spans="1:45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162994</v>
      </c>
      <c r="H16" s="349"/>
      <c r="I16" s="349"/>
      <c r="J16" s="349"/>
      <c r="K16" s="349"/>
      <c r="L16" s="44"/>
      <c r="M16" s="45"/>
      <c r="N16" s="910">
        <v>688652</v>
      </c>
      <c r="O16" s="911"/>
      <c r="P16" s="911"/>
      <c r="Q16" s="911"/>
      <c r="R16" s="155"/>
      <c r="S16" s="852">
        <f>IF(AO15=0,IF(G16&gt;0,"皆増",0),IF(G16=0,"皆減",ROUND((G16-AO15)/AO15*100,1)))</f>
        <v>-76.3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4" t="s">
        <v>33</v>
      </c>
      <c r="AG16" s="885"/>
      <c r="AH16" s="885"/>
      <c r="AI16" s="885"/>
      <c r="AJ16" s="135"/>
      <c r="AK16" s="132" t="s">
        <v>18</v>
      </c>
      <c r="AO16" s="904"/>
      <c r="AP16" s="905"/>
      <c r="AQ16" s="905"/>
      <c r="AR16" s="905"/>
      <c r="AS16" s="905"/>
    </row>
    <row r="17" spans="1:45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904"/>
      <c r="O17" s="905"/>
      <c r="P17" s="905"/>
      <c r="Q17" s="905"/>
      <c r="R17" s="154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6"/>
      <c r="AG17" s="887"/>
      <c r="AH17" s="887"/>
      <c r="AI17" s="887"/>
      <c r="AJ17" s="136"/>
      <c r="AK17" s="137"/>
      <c r="AO17" s="910">
        <v>3891527</v>
      </c>
      <c r="AP17" s="911"/>
      <c r="AQ17" s="911"/>
      <c r="AR17" s="911"/>
      <c r="AS17" s="911"/>
    </row>
    <row r="18" spans="1:45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3411721</v>
      </c>
      <c r="H18" s="279"/>
      <c r="I18" s="279"/>
      <c r="J18" s="279"/>
      <c r="K18" s="279"/>
      <c r="L18" s="44"/>
      <c r="M18" s="45"/>
      <c r="N18" s="910">
        <v>3891527</v>
      </c>
      <c r="O18" s="911"/>
      <c r="P18" s="911"/>
      <c r="Q18" s="911"/>
      <c r="R18" s="155"/>
      <c r="S18" s="852">
        <f>IF(AO17=0,IF(G18&gt;0,"皆増",0),IF(G18=0,"皆減",ROUND((G18-AO17)/AO17*100,1)))</f>
        <v>-12.3</v>
      </c>
      <c r="T18" s="853"/>
      <c r="U18" s="595" t="s">
        <v>37</v>
      </c>
      <c r="V18" s="312"/>
      <c r="W18" s="312"/>
      <c r="X18" s="312"/>
      <c r="Y18" s="313"/>
      <c r="Z18" s="862">
        <v>0.66</v>
      </c>
      <c r="AA18" s="863"/>
      <c r="AB18" s="863"/>
      <c r="AC18" s="863"/>
      <c r="AD18" s="863"/>
      <c r="AE18" s="864"/>
      <c r="AF18" s="920">
        <v>0.66</v>
      </c>
      <c r="AG18" s="921"/>
      <c r="AH18" s="921"/>
      <c r="AI18" s="921"/>
      <c r="AJ18" s="921"/>
      <c r="AK18" s="922"/>
      <c r="AL18" s="43"/>
      <c r="AO18" s="904"/>
      <c r="AP18" s="905"/>
      <c r="AQ18" s="905"/>
      <c r="AR18" s="905"/>
      <c r="AS18" s="905"/>
    </row>
    <row r="19" spans="1:45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904"/>
      <c r="O19" s="905"/>
      <c r="P19" s="905"/>
      <c r="Q19" s="905"/>
      <c r="R19" s="154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923"/>
      <c r="AG19" s="924"/>
      <c r="AH19" s="924"/>
      <c r="AI19" s="924"/>
      <c r="AJ19" s="924"/>
      <c r="AK19" s="925"/>
      <c r="AL19" s="63"/>
      <c r="AO19" s="902">
        <v>-1506471</v>
      </c>
      <c r="AP19" s="903"/>
      <c r="AQ19" s="903"/>
      <c r="AR19" s="903"/>
      <c r="AS19" s="903"/>
    </row>
    <row r="20" spans="1:45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-479806</v>
      </c>
      <c r="H20" s="349"/>
      <c r="I20" s="349"/>
      <c r="J20" s="349"/>
      <c r="K20" s="349"/>
      <c r="L20" s="44"/>
      <c r="M20" s="45"/>
      <c r="N20" s="910">
        <v>-1506471</v>
      </c>
      <c r="O20" s="911"/>
      <c r="P20" s="911"/>
      <c r="Q20" s="911"/>
      <c r="R20" s="155"/>
      <c r="S20" s="906"/>
      <c r="T20" s="907"/>
      <c r="U20" s="524" t="s">
        <v>40</v>
      </c>
      <c r="V20" s="525"/>
      <c r="W20" s="525"/>
      <c r="X20" s="525"/>
      <c r="Y20" s="526"/>
      <c r="Z20" s="67"/>
      <c r="AA20" s="871">
        <v>3.8</v>
      </c>
      <c r="AB20" s="871"/>
      <c r="AC20" s="871"/>
      <c r="AD20" s="68"/>
      <c r="AE20" s="69" t="s">
        <v>19</v>
      </c>
      <c r="AF20" s="138"/>
      <c r="AG20" s="926">
        <v>4.5</v>
      </c>
      <c r="AH20" s="926"/>
      <c r="AI20" s="926"/>
      <c r="AJ20" s="139"/>
      <c r="AK20" s="140" t="s">
        <v>19</v>
      </c>
      <c r="AL20" s="43"/>
      <c r="AO20" s="904"/>
      <c r="AP20" s="905"/>
      <c r="AQ20" s="905"/>
      <c r="AR20" s="905"/>
      <c r="AS20" s="905"/>
    </row>
    <row r="21" spans="1:45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904"/>
      <c r="O21" s="905"/>
      <c r="P21" s="905"/>
      <c r="Q21" s="905"/>
      <c r="R21" s="154"/>
      <c r="S21" s="918"/>
      <c r="T21" s="919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141"/>
      <c r="AG21" s="927"/>
      <c r="AH21" s="927"/>
      <c r="AI21" s="927"/>
      <c r="AJ21" s="142"/>
      <c r="AK21" s="143"/>
      <c r="AO21" s="902">
        <v>3072571</v>
      </c>
      <c r="AP21" s="903"/>
      <c r="AQ21" s="903"/>
      <c r="AR21" s="903"/>
      <c r="AS21" s="903"/>
    </row>
    <row r="22" spans="1:45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2317761</v>
      </c>
      <c r="H22" s="349"/>
      <c r="I22" s="349"/>
      <c r="J22" s="349"/>
      <c r="K22" s="349"/>
      <c r="L22" s="44"/>
      <c r="M22" s="45"/>
      <c r="N22" s="910">
        <v>3072571</v>
      </c>
      <c r="O22" s="911"/>
      <c r="P22" s="911"/>
      <c r="Q22" s="911"/>
      <c r="R22" s="155"/>
      <c r="S22" s="852">
        <f>IF(AO21=0,IF(G22&gt;0,"皆増",0),IF(G22=0,"皆減",ROUND((G22-AO21)/AO21*100,1)))</f>
        <v>-24.6</v>
      </c>
      <c r="T22" s="853"/>
      <c r="U22" s="524" t="s">
        <v>43</v>
      </c>
      <c r="V22" s="525"/>
      <c r="W22" s="525"/>
      <c r="X22" s="525"/>
      <c r="Y22" s="526"/>
      <c r="Z22" s="67"/>
      <c r="AA22" s="860">
        <v>81.5</v>
      </c>
      <c r="AB22" s="860"/>
      <c r="AC22" s="860"/>
      <c r="AD22" s="68"/>
      <c r="AE22" s="69" t="s">
        <v>19</v>
      </c>
      <c r="AF22" s="138"/>
      <c r="AG22" s="928">
        <v>80.8</v>
      </c>
      <c r="AH22" s="928"/>
      <c r="AI22" s="928"/>
      <c r="AJ22" s="139"/>
      <c r="AK22" s="140" t="s">
        <v>19</v>
      </c>
      <c r="AL22" s="77"/>
      <c r="AO22" s="904"/>
      <c r="AP22" s="905"/>
      <c r="AQ22" s="905"/>
      <c r="AR22" s="905"/>
      <c r="AS22" s="905"/>
    </row>
    <row r="23" spans="1:45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904"/>
      <c r="O23" s="905"/>
      <c r="P23" s="905"/>
      <c r="Q23" s="905"/>
      <c r="R23" s="154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141"/>
      <c r="AG23" s="929"/>
      <c r="AH23" s="929"/>
      <c r="AI23" s="929"/>
      <c r="AJ23" s="144"/>
      <c r="AK23" s="143"/>
      <c r="AL23" s="77"/>
      <c r="AO23" s="902">
        <v>0</v>
      </c>
      <c r="AP23" s="903"/>
      <c r="AQ23" s="903"/>
      <c r="AR23" s="903"/>
      <c r="AS23" s="903"/>
    </row>
    <row r="24" spans="1:45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910">
        <v>0</v>
      </c>
      <c r="O24" s="911"/>
      <c r="P24" s="911"/>
      <c r="Q24" s="911"/>
      <c r="R24" s="155"/>
      <c r="S24" s="852">
        <f>IF(AO23=0,IF(G24&gt;0,"皆増",0),IF(G24=0,"皆減",ROUND((G24-AO23)/AO23*100,1)))</f>
        <v>0</v>
      </c>
      <c r="T24" s="853"/>
      <c r="U24" s="524" t="s">
        <v>47</v>
      </c>
      <c r="V24" s="525"/>
      <c r="W24" s="525"/>
      <c r="X24" s="525"/>
      <c r="Y24" s="526"/>
      <c r="Z24" s="856">
        <v>18638011</v>
      </c>
      <c r="AA24" s="857"/>
      <c r="AB24" s="857"/>
      <c r="AC24" s="857"/>
      <c r="AD24" s="62"/>
      <c r="AE24" s="56" t="s">
        <v>18</v>
      </c>
      <c r="AF24" s="912">
        <v>19947098</v>
      </c>
      <c r="AG24" s="913"/>
      <c r="AH24" s="913"/>
      <c r="AI24" s="913"/>
      <c r="AJ24" s="135"/>
      <c r="AK24" s="132" t="s">
        <v>18</v>
      </c>
      <c r="AL24" s="43"/>
      <c r="AO24" s="904"/>
      <c r="AP24" s="905"/>
      <c r="AQ24" s="905"/>
      <c r="AR24" s="905"/>
      <c r="AS24" s="905"/>
    </row>
    <row r="25" spans="1:45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904"/>
      <c r="O25" s="905"/>
      <c r="P25" s="905"/>
      <c r="Q25" s="905"/>
      <c r="R25" s="154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914"/>
      <c r="AG25" s="915"/>
      <c r="AH25" s="915"/>
      <c r="AI25" s="915"/>
      <c r="AJ25" s="133"/>
      <c r="AK25" s="134"/>
      <c r="AO25" s="902">
        <v>0</v>
      </c>
      <c r="AP25" s="903"/>
      <c r="AQ25" s="903"/>
      <c r="AR25" s="903"/>
      <c r="AS25" s="903"/>
    </row>
    <row r="26" spans="1:45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0</v>
      </c>
      <c r="H26" s="349"/>
      <c r="I26" s="349"/>
      <c r="J26" s="349"/>
      <c r="K26" s="349"/>
      <c r="L26" s="44"/>
      <c r="M26" s="45"/>
      <c r="N26" s="910">
        <v>0</v>
      </c>
      <c r="O26" s="911"/>
      <c r="P26" s="911"/>
      <c r="Q26" s="911"/>
      <c r="R26" s="155"/>
      <c r="S26" s="852">
        <f>IF(AO25=0,IF(G26&gt;0,"皆増",0),IF(G26=0,"皆減",ROUND((G26-AO25)/AO25*100,1)))</f>
        <v>0</v>
      </c>
      <c r="T26" s="853"/>
      <c r="U26" s="524" t="s">
        <v>50</v>
      </c>
      <c r="V26" s="525"/>
      <c r="W26" s="525"/>
      <c r="X26" s="525"/>
      <c r="Y26" s="526"/>
      <c r="Z26" s="856">
        <v>2225341</v>
      </c>
      <c r="AA26" s="857"/>
      <c r="AB26" s="857"/>
      <c r="AC26" s="857"/>
      <c r="AD26" s="62"/>
      <c r="AE26" s="56" t="s">
        <v>18</v>
      </c>
      <c r="AF26" s="912">
        <v>1211837</v>
      </c>
      <c r="AG26" s="913"/>
      <c r="AH26" s="913"/>
      <c r="AI26" s="913"/>
      <c r="AJ26" s="135"/>
      <c r="AK26" s="132" t="s">
        <v>18</v>
      </c>
      <c r="AL26" s="43"/>
      <c r="AO26" s="904"/>
      <c r="AP26" s="905"/>
      <c r="AQ26" s="905"/>
      <c r="AR26" s="905"/>
      <c r="AS26" s="905"/>
    </row>
    <row r="27" spans="1:45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904"/>
      <c r="O27" s="905"/>
      <c r="P27" s="905"/>
      <c r="Q27" s="905"/>
      <c r="R27" s="154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914"/>
      <c r="AG27" s="915"/>
      <c r="AH27" s="915"/>
      <c r="AI27" s="915"/>
      <c r="AJ27" s="145"/>
      <c r="AK27" s="146"/>
      <c r="AO27" s="910">
        <f>AO19+AO21+AO23-AO25</f>
        <v>1566100</v>
      </c>
      <c r="AP27" s="911"/>
      <c r="AQ27" s="911"/>
      <c r="AR27" s="911"/>
      <c r="AS27" s="911"/>
    </row>
    <row r="28" spans="1:45" ht="25.5" customHeight="1" thickBo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1837955</v>
      </c>
      <c r="H28" s="279"/>
      <c r="I28" s="279"/>
      <c r="J28" s="279"/>
      <c r="K28" s="279"/>
      <c r="L28" s="44"/>
      <c r="M28" s="45"/>
      <c r="N28" s="902">
        <v>1566100</v>
      </c>
      <c r="O28" s="903"/>
      <c r="P28" s="903"/>
      <c r="Q28" s="903"/>
      <c r="S28" s="906"/>
      <c r="T28" s="90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  <c r="AO28" s="916"/>
      <c r="AP28" s="917"/>
      <c r="AQ28" s="917"/>
      <c r="AR28" s="917"/>
      <c r="AS28" s="917"/>
    </row>
    <row r="29" spans="1:45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904"/>
      <c r="O29" s="905"/>
      <c r="P29" s="905"/>
      <c r="Q29" s="905"/>
      <c r="S29" s="908"/>
      <c r="T29" s="90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45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45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46</v>
      </c>
      <c r="I34" s="831"/>
      <c r="J34" s="831"/>
      <c r="K34" s="831"/>
      <c r="L34" s="44" t="s">
        <v>58</v>
      </c>
      <c r="M34" s="45"/>
      <c r="N34" s="156"/>
      <c r="O34" s="899" t="s">
        <v>33</v>
      </c>
      <c r="P34" s="899"/>
      <c r="Q34" s="899"/>
      <c r="R34" s="157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-3.7</v>
      </c>
      <c r="AB34" s="476"/>
      <c r="AC34" s="476"/>
      <c r="AD34" s="68"/>
      <c r="AE34" s="69" t="s">
        <v>19</v>
      </c>
      <c r="AF34" s="68"/>
      <c r="AG34" s="431">
        <v>-3.8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158" t="s">
        <v>60</v>
      </c>
      <c r="O35" s="901">
        <v>11.25</v>
      </c>
      <c r="P35" s="901"/>
      <c r="Q35" s="901"/>
      <c r="R35" s="159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46</v>
      </c>
      <c r="I36" s="831"/>
      <c r="J36" s="831"/>
      <c r="K36" s="831"/>
      <c r="L36" s="44" t="s">
        <v>58</v>
      </c>
      <c r="M36" s="45"/>
      <c r="N36" s="156"/>
      <c r="O36" s="899" t="s">
        <v>46</v>
      </c>
      <c r="P36" s="899"/>
      <c r="Q36" s="899"/>
      <c r="R36" s="157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46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60" t="s">
        <v>60</v>
      </c>
      <c r="O37" s="900">
        <v>16.25</v>
      </c>
      <c r="P37" s="900"/>
      <c r="Q37" s="900"/>
      <c r="R37" s="161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95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30289201</v>
      </c>
      <c r="Y43" s="392"/>
      <c r="Z43" s="393"/>
      <c r="AA43" s="896">
        <v>5674538</v>
      </c>
      <c r="AB43" s="897"/>
      <c r="AC43" s="898"/>
      <c r="AD43" s="842">
        <v>14907718</v>
      </c>
      <c r="AE43" s="843"/>
      <c r="AF43" s="843"/>
      <c r="AG43" s="844"/>
      <c r="AH43" s="391">
        <v>50871457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2556</v>
      </c>
      <c r="F44" s="309"/>
      <c r="G44" s="50"/>
      <c r="H44" s="833">
        <v>297794</v>
      </c>
      <c r="I44" s="834"/>
      <c r="J44" s="834"/>
      <c r="K44" s="835"/>
      <c r="L44" s="308">
        <v>123</v>
      </c>
      <c r="M44" s="309"/>
      <c r="N44" s="50"/>
      <c r="O44" s="886">
        <v>2524</v>
      </c>
      <c r="P44" s="887"/>
      <c r="Q44" s="590">
        <v>301781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590"/>
      <c r="AB44" s="591"/>
      <c r="AC44" s="478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269</v>
      </c>
      <c r="F45" s="363"/>
      <c r="G45" s="50"/>
      <c r="H45" s="826">
        <v>292572</v>
      </c>
      <c r="I45" s="827"/>
      <c r="J45" s="827"/>
      <c r="K45" s="828"/>
      <c r="L45" s="362">
        <v>3</v>
      </c>
      <c r="M45" s="363"/>
      <c r="N45" s="50"/>
      <c r="O45" s="890">
        <v>276</v>
      </c>
      <c r="P45" s="891"/>
      <c r="Q45" s="804">
        <v>295897</v>
      </c>
      <c r="R45" s="805"/>
      <c r="S45" s="806"/>
      <c r="T45" s="439"/>
      <c r="U45" s="372" t="s">
        <v>96</v>
      </c>
      <c r="V45" s="344" t="s">
        <v>81</v>
      </c>
      <c r="W45" s="345"/>
      <c r="X45" s="892">
        <v>2317761</v>
      </c>
      <c r="Y45" s="893"/>
      <c r="Z45" s="894"/>
      <c r="AA45" s="892">
        <v>104438</v>
      </c>
      <c r="AB45" s="893"/>
      <c r="AC45" s="894"/>
      <c r="AD45" s="892">
        <v>2213962</v>
      </c>
      <c r="AE45" s="893"/>
      <c r="AF45" s="893"/>
      <c r="AG45" s="894"/>
      <c r="AH45" s="892">
        <v>4636161</v>
      </c>
      <c r="AI45" s="893"/>
      <c r="AJ45" s="893"/>
      <c r="AK45" s="895"/>
    </row>
    <row r="46" spans="1:40" ht="18.75" customHeight="1">
      <c r="A46" s="28"/>
      <c r="B46" s="360"/>
      <c r="C46" s="379" t="s">
        <v>82</v>
      </c>
      <c r="D46" s="313"/>
      <c r="E46" s="305">
        <v>73</v>
      </c>
      <c r="F46" s="306"/>
      <c r="G46" s="121"/>
      <c r="H46" s="830">
        <v>316090</v>
      </c>
      <c r="I46" s="831"/>
      <c r="J46" s="831"/>
      <c r="K46" s="832"/>
      <c r="L46" s="305">
        <v>7</v>
      </c>
      <c r="M46" s="306"/>
      <c r="N46" s="121"/>
      <c r="O46" s="884">
        <v>68</v>
      </c>
      <c r="P46" s="885"/>
      <c r="Q46" s="588">
        <v>319978</v>
      </c>
      <c r="R46" s="589"/>
      <c r="S46" s="819"/>
      <c r="T46" s="439"/>
      <c r="U46" s="373"/>
      <c r="V46" s="346"/>
      <c r="W46" s="347"/>
      <c r="X46" s="879"/>
      <c r="Y46" s="880"/>
      <c r="Z46" s="881"/>
      <c r="AA46" s="879"/>
      <c r="AB46" s="880"/>
      <c r="AC46" s="881"/>
      <c r="AD46" s="879"/>
      <c r="AE46" s="880"/>
      <c r="AF46" s="880"/>
      <c r="AG46" s="881"/>
      <c r="AH46" s="879"/>
      <c r="AI46" s="880"/>
      <c r="AJ46" s="880"/>
      <c r="AK46" s="883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886"/>
      <c r="P47" s="887"/>
      <c r="Q47" s="590"/>
      <c r="R47" s="591"/>
      <c r="S47" s="820"/>
      <c r="T47" s="439"/>
      <c r="U47" s="373"/>
      <c r="V47" s="344" t="s">
        <v>83</v>
      </c>
      <c r="W47" s="345"/>
      <c r="X47" s="876">
        <v>0</v>
      </c>
      <c r="Y47" s="877"/>
      <c r="Z47" s="878"/>
      <c r="AA47" s="876">
        <v>0</v>
      </c>
      <c r="AB47" s="877"/>
      <c r="AC47" s="878"/>
      <c r="AD47" s="876">
        <v>65948</v>
      </c>
      <c r="AE47" s="877"/>
      <c r="AF47" s="877"/>
      <c r="AG47" s="878"/>
      <c r="AH47" s="876">
        <v>65948</v>
      </c>
      <c r="AI47" s="877"/>
      <c r="AJ47" s="877"/>
      <c r="AK47" s="882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93</v>
      </c>
      <c r="I48" s="827"/>
      <c r="J48" s="827"/>
      <c r="K48" s="828"/>
      <c r="L48" s="362">
        <v>0</v>
      </c>
      <c r="M48" s="363"/>
      <c r="N48" s="50"/>
      <c r="O48" s="890">
        <v>0</v>
      </c>
      <c r="P48" s="891"/>
      <c r="Q48" s="804" t="s">
        <v>33</v>
      </c>
      <c r="R48" s="805"/>
      <c r="S48" s="806"/>
      <c r="T48" s="439"/>
      <c r="U48" s="373"/>
      <c r="V48" s="346"/>
      <c r="W48" s="347"/>
      <c r="X48" s="879"/>
      <c r="Y48" s="880"/>
      <c r="Z48" s="881"/>
      <c r="AA48" s="879"/>
      <c r="AB48" s="880"/>
      <c r="AC48" s="881"/>
      <c r="AD48" s="879"/>
      <c r="AE48" s="880"/>
      <c r="AF48" s="880"/>
      <c r="AG48" s="881"/>
      <c r="AH48" s="879"/>
      <c r="AI48" s="880"/>
      <c r="AJ48" s="880"/>
      <c r="AK48" s="883"/>
    </row>
    <row r="49" spans="1:40" ht="39" customHeight="1">
      <c r="A49" s="28"/>
      <c r="B49" s="361"/>
      <c r="C49" s="375" t="s">
        <v>85</v>
      </c>
      <c r="D49" s="376"/>
      <c r="E49" s="377">
        <f>E44+E46+E48</f>
        <v>2629</v>
      </c>
      <c r="F49" s="378"/>
      <c r="G49" s="50"/>
      <c r="H49" s="826">
        <v>298302</v>
      </c>
      <c r="I49" s="827"/>
      <c r="J49" s="827"/>
      <c r="K49" s="828"/>
      <c r="L49" s="377">
        <f>L44+L46+L48</f>
        <v>130</v>
      </c>
      <c r="M49" s="378"/>
      <c r="N49" s="50"/>
      <c r="O49" s="890">
        <f>O44+O46+O48</f>
        <v>2592</v>
      </c>
      <c r="P49" s="891"/>
      <c r="Q49" s="804">
        <v>302258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1</v>
      </c>
      <c r="AE49" s="306"/>
      <c r="AF49" s="306"/>
      <c r="AG49" s="352"/>
      <c r="AH49" s="305">
        <v>1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161</v>
      </c>
      <c r="F50" s="306"/>
      <c r="G50" s="121"/>
      <c r="H50" s="830">
        <v>285416</v>
      </c>
      <c r="I50" s="831"/>
      <c r="J50" s="831"/>
      <c r="K50" s="832"/>
      <c r="L50" s="305">
        <v>8</v>
      </c>
      <c r="M50" s="306"/>
      <c r="N50" s="121"/>
      <c r="O50" s="884">
        <v>163</v>
      </c>
      <c r="P50" s="885"/>
      <c r="Q50" s="588">
        <v>289053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886"/>
      <c r="P51" s="887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32606962</v>
      </c>
      <c r="Y51" s="279"/>
      <c r="Z51" s="280"/>
      <c r="AA51" s="278">
        <f>AA43+AA45-AA47+AA49</f>
        <v>5778976</v>
      </c>
      <c r="AB51" s="279"/>
      <c r="AC51" s="280"/>
      <c r="AD51" s="807">
        <f>AD43+AD45-AD47+AD49</f>
        <v>17055733</v>
      </c>
      <c r="AE51" s="808"/>
      <c r="AF51" s="808"/>
      <c r="AG51" s="809"/>
      <c r="AH51" s="278">
        <f>AH43+AH45-AH47+AH49</f>
        <v>55441671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2790</v>
      </c>
      <c r="F52" s="296"/>
      <c r="G52" s="102"/>
      <c r="H52" s="821">
        <v>297558</v>
      </c>
      <c r="I52" s="822"/>
      <c r="J52" s="822"/>
      <c r="K52" s="823"/>
      <c r="L52" s="295">
        <f>L49+L50</f>
        <v>138</v>
      </c>
      <c r="M52" s="296"/>
      <c r="N52" s="102"/>
      <c r="O52" s="888">
        <f>O49+O50</f>
        <v>2755</v>
      </c>
      <c r="P52" s="889"/>
      <c r="Q52" s="824">
        <v>301477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281"/>
      <c r="AB52" s="282"/>
      <c r="AC52" s="283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97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198073</v>
      </c>
      <c r="E5" s="614"/>
      <c r="F5" s="614"/>
      <c r="G5" s="614"/>
      <c r="H5" s="614"/>
      <c r="I5" s="11" t="s">
        <v>6</v>
      </c>
      <c r="J5" s="611">
        <v>10.11</v>
      </c>
      <c r="K5" s="612"/>
      <c r="L5" s="612"/>
      <c r="M5" s="612"/>
      <c r="N5" s="12" t="s">
        <v>7</v>
      </c>
      <c r="O5" s="613">
        <v>19592</v>
      </c>
      <c r="P5" s="614"/>
      <c r="Q5" s="614"/>
      <c r="R5" s="614"/>
      <c r="S5" s="614"/>
      <c r="T5" s="614"/>
      <c r="U5" s="11" t="s">
        <v>6</v>
      </c>
      <c r="V5" s="613">
        <v>198073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202886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175928</v>
      </c>
      <c r="E6" s="620"/>
      <c r="F6" s="620"/>
      <c r="G6" s="620"/>
      <c r="H6" s="620"/>
      <c r="I6" s="17" t="s">
        <v>6</v>
      </c>
      <c r="J6" s="621">
        <v>10.08</v>
      </c>
      <c r="K6" s="622"/>
      <c r="L6" s="622"/>
      <c r="M6" s="622"/>
      <c r="N6" s="18" t="s">
        <v>7</v>
      </c>
      <c r="O6" s="623">
        <v>17453</v>
      </c>
      <c r="P6" s="620"/>
      <c r="Q6" s="620"/>
      <c r="R6" s="620"/>
      <c r="S6" s="620"/>
      <c r="T6" s="620"/>
      <c r="U6" s="17" t="s">
        <v>6</v>
      </c>
      <c r="V6" s="623">
        <v>175928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200003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2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108168137</v>
      </c>
      <c r="H10" s="349"/>
      <c r="I10" s="349"/>
      <c r="J10" s="349"/>
      <c r="K10" s="349"/>
      <c r="L10" s="44"/>
      <c r="M10" s="45"/>
      <c r="N10" s="606">
        <v>102273177</v>
      </c>
      <c r="O10" s="607"/>
      <c r="P10" s="607"/>
      <c r="Q10" s="607"/>
      <c r="R10" s="20"/>
      <c r="S10" s="852">
        <v>5.8</v>
      </c>
      <c r="T10" s="853"/>
      <c r="U10" s="610" t="s">
        <v>22</v>
      </c>
      <c r="V10" s="416"/>
      <c r="W10" s="416"/>
      <c r="X10" s="416"/>
      <c r="Y10" s="417"/>
      <c r="Z10" s="348">
        <v>53055272</v>
      </c>
      <c r="AA10" s="349"/>
      <c r="AB10" s="349"/>
      <c r="AC10" s="349"/>
      <c r="AD10" s="46"/>
      <c r="AE10" s="47"/>
      <c r="AF10" s="391">
        <v>50531171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104147276</v>
      </c>
      <c r="H12" s="349"/>
      <c r="I12" s="349"/>
      <c r="J12" s="349"/>
      <c r="K12" s="349"/>
      <c r="L12" s="44"/>
      <c r="M12" s="45"/>
      <c r="N12" s="606">
        <v>98377842</v>
      </c>
      <c r="O12" s="607"/>
      <c r="P12" s="607"/>
      <c r="Q12" s="607"/>
      <c r="R12" s="20"/>
      <c r="S12" s="852">
        <v>5.9</v>
      </c>
      <c r="T12" s="853"/>
      <c r="U12" s="595" t="s">
        <v>25</v>
      </c>
      <c r="V12" s="312"/>
      <c r="W12" s="312"/>
      <c r="X12" s="312"/>
      <c r="Y12" s="313"/>
      <c r="Z12" s="348">
        <v>24736758</v>
      </c>
      <c r="AA12" s="349"/>
      <c r="AB12" s="349"/>
      <c r="AC12" s="349"/>
      <c r="AD12" s="55"/>
      <c r="AE12" s="56" t="s">
        <v>18</v>
      </c>
      <c r="AF12" s="391">
        <v>23802297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4020861</v>
      </c>
      <c r="H14" s="279"/>
      <c r="I14" s="279"/>
      <c r="J14" s="279"/>
      <c r="K14" s="279"/>
      <c r="L14" s="44"/>
      <c r="M14" s="45"/>
      <c r="N14" s="516">
        <v>3895335</v>
      </c>
      <c r="O14" s="517"/>
      <c r="P14" s="517"/>
      <c r="Q14" s="517"/>
      <c r="R14" s="61"/>
      <c r="S14" s="852">
        <v>3.2</v>
      </c>
      <c r="T14" s="853"/>
      <c r="U14" s="595" t="s">
        <v>28</v>
      </c>
      <c r="V14" s="312"/>
      <c r="W14" s="312"/>
      <c r="X14" s="312"/>
      <c r="Y14" s="313"/>
      <c r="Z14" s="348">
        <v>56911182</v>
      </c>
      <c r="AA14" s="349"/>
      <c r="AB14" s="349"/>
      <c r="AC14" s="349"/>
      <c r="AD14" s="62"/>
      <c r="AE14" s="56" t="s">
        <v>18</v>
      </c>
      <c r="AF14" s="391">
        <v>54234488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47492</v>
      </c>
      <c r="H16" s="349"/>
      <c r="I16" s="349"/>
      <c r="J16" s="349"/>
      <c r="K16" s="349"/>
      <c r="L16" s="44"/>
      <c r="M16" s="45"/>
      <c r="N16" s="606">
        <v>41925</v>
      </c>
      <c r="O16" s="607"/>
      <c r="P16" s="607"/>
      <c r="Q16" s="607"/>
      <c r="R16" s="20"/>
      <c r="S16" s="852">
        <v>13.3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3973369</v>
      </c>
      <c r="H18" s="279"/>
      <c r="I18" s="279"/>
      <c r="J18" s="279"/>
      <c r="K18" s="279"/>
      <c r="L18" s="44"/>
      <c r="M18" s="45"/>
      <c r="N18" s="516">
        <v>3853410</v>
      </c>
      <c r="O18" s="517"/>
      <c r="P18" s="517"/>
      <c r="Q18" s="517"/>
      <c r="R18" s="61"/>
      <c r="S18" s="852">
        <v>3.1</v>
      </c>
      <c r="T18" s="853"/>
      <c r="U18" s="595" t="s">
        <v>37</v>
      </c>
      <c r="V18" s="312"/>
      <c r="W18" s="312"/>
      <c r="X18" s="312"/>
      <c r="Y18" s="313"/>
      <c r="Z18" s="862">
        <v>0.47</v>
      </c>
      <c r="AA18" s="863"/>
      <c r="AB18" s="863"/>
      <c r="AC18" s="863"/>
      <c r="AD18" s="863"/>
      <c r="AE18" s="864"/>
      <c r="AF18" s="574">
        <v>0.47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119959</v>
      </c>
      <c r="H20" s="349"/>
      <c r="I20" s="349"/>
      <c r="J20" s="349"/>
      <c r="K20" s="349"/>
      <c r="L20" s="44"/>
      <c r="M20" s="45"/>
      <c r="N20" s="606">
        <v>147825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1">
        <v>7</v>
      </c>
      <c r="AB20" s="871"/>
      <c r="AC20" s="871"/>
      <c r="AD20" s="68"/>
      <c r="AE20" s="69" t="s">
        <v>19</v>
      </c>
      <c r="AF20" s="70"/>
      <c r="AG20" s="586">
        <v>7.1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69"/>
      <c r="T21" s="870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1982044</v>
      </c>
      <c r="H22" s="349"/>
      <c r="I22" s="349"/>
      <c r="J22" s="349"/>
      <c r="K22" s="349"/>
      <c r="L22" s="44"/>
      <c r="M22" s="45"/>
      <c r="N22" s="606">
        <v>526500</v>
      </c>
      <c r="O22" s="607"/>
      <c r="P22" s="607"/>
      <c r="Q22" s="607"/>
      <c r="R22" s="20"/>
      <c r="S22" s="852">
        <v>276.5</v>
      </c>
      <c r="T22" s="853"/>
      <c r="U22" s="524" t="s">
        <v>43</v>
      </c>
      <c r="V22" s="525"/>
      <c r="W22" s="525"/>
      <c r="X22" s="525"/>
      <c r="Y22" s="526"/>
      <c r="Z22" s="67"/>
      <c r="AA22" s="860">
        <v>84.3</v>
      </c>
      <c r="AB22" s="860"/>
      <c r="AC22" s="860"/>
      <c r="AD22" s="68"/>
      <c r="AE22" s="69" t="s">
        <v>19</v>
      </c>
      <c r="AF22" s="70"/>
      <c r="AG22" s="566">
        <v>84.5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>
        <v>0</v>
      </c>
      <c r="T24" s="853"/>
      <c r="U24" s="524" t="s">
        <v>47</v>
      </c>
      <c r="V24" s="525"/>
      <c r="W24" s="525"/>
      <c r="X24" s="525"/>
      <c r="Y24" s="526"/>
      <c r="Z24" s="856">
        <v>12200545</v>
      </c>
      <c r="AA24" s="857"/>
      <c r="AB24" s="857"/>
      <c r="AC24" s="857"/>
      <c r="AD24" s="62"/>
      <c r="AE24" s="56" t="s">
        <v>18</v>
      </c>
      <c r="AF24" s="534">
        <v>11812236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1178660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2" t="s">
        <v>98</v>
      </c>
      <c r="T26" s="853"/>
      <c r="U26" s="524" t="s">
        <v>50</v>
      </c>
      <c r="V26" s="525"/>
      <c r="W26" s="525"/>
      <c r="X26" s="525"/>
      <c r="Y26" s="526"/>
      <c r="Z26" s="856">
        <v>4375617</v>
      </c>
      <c r="AA26" s="857"/>
      <c r="AB26" s="857"/>
      <c r="AC26" s="857"/>
      <c r="AD26" s="62"/>
      <c r="AE26" s="56" t="s">
        <v>18</v>
      </c>
      <c r="AF26" s="534">
        <v>2924456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536"/>
      <c r="AG27" s="537"/>
      <c r="AH27" s="537"/>
      <c r="AI27" s="537"/>
      <c r="AJ27" s="79"/>
      <c r="AK27" s="163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923343</v>
      </c>
      <c r="H28" s="279"/>
      <c r="I28" s="279"/>
      <c r="J28" s="279"/>
      <c r="K28" s="279"/>
      <c r="L28" s="44"/>
      <c r="M28" s="45"/>
      <c r="N28" s="516">
        <v>674325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-2.4</v>
      </c>
      <c r="AB34" s="476"/>
      <c r="AC34" s="476"/>
      <c r="AD34" s="68"/>
      <c r="AE34" s="69" t="s">
        <v>19</v>
      </c>
      <c r="AF34" s="68"/>
      <c r="AG34" s="431">
        <v>-1.9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10038348</v>
      </c>
      <c r="Y43" s="392"/>
      <c r="Z43" s="393"/>
      <c r="AA43" s="896">
        <v>6282857</v>
      </c>
      <c r="AB43" s="897"/>
      <c r="AC43" s="898"/>
      <c r="AD43" s="842">
        <v>29398654</v>
      </c>
      <c r="AE43" s="843"/>
      <c r="AF43" s="843"/>
      <c r="AG43" s="844"/>
      <c r="AH43" s="391">
        <v>45719859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1727</v>
      </c>
      <c r="F44" s="309"/>
      <c r="G44" s="50"/>
      <c r="H44" s="833">
        <v>291997</v>
      </c>
      <c r="I44" s="834"/>
      <c r="J44" s="834"/>
      <c r="K44" s="835"/>
      <c r="L44" s="308">
        <v>89</v>
      </c>
      <c r="M44" s="309"/>
      <c r="N44" s="50"/>
      <c r="O44" s="590">
        <v>1678</v>
      </c>
      <c r="P44" s="591"/>
      <c r="Q44" s="590">
        <v>295607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590"/>
      <c r="AB44" s="591"/>
      <c r="AC44" s="478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103</v>
      </c>
      <c r="F45" s="363"/>
      <c r="G45" s="50"/>
      <c r="H45" s="826">
        <v>296414</v>
      </c>
      <c r="I45" s="827"/>
      <c r="J45" s="827"/>
      <c r="K45" s="828"/>
      <c r="L45" s="362">
        <v>0</v>
      </c>
      <c r="M45" s="363"/>
      <c r="N45" s="50"/>
      <c r="O45" s="804">
        <v>105</v>
      </c>
      <c r="P45" s="805"/>
      <c r="Q45" s="804">
        <v>300702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1982044</v>
      </c>
      <c r="Y45" s="349"/>
      <c r="Z45" s="350"/>
      <c r="AA45" s="348">
        <v>53283</v>
      </c>
      <c r="AB45" s="349"/>
      <c r="AC45" s="350"/>
      <c r="AD45" s="348">
        <v>4917075</v>
      </c>
      <c r="AE45" s="349"/>
      <c r="AF45" s="349"/>
      <c r="AG45" s="350"/>
      <c r="AH45" s="348">
        <f>X45+AA45+AD45</f>
        <v>6952402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61</v>
      </c>
      <c r="F46" s="306"/>
      <c r="G46" s="121"/>
      <c r="H46" s="830">
        <v>328386</v>
      </c>
      <c r="I46" s="831"/>
      <c r="J46" s="831"/>
      <c r="K46" s="832"/>
      <c r="L46" s="305">
        <v>6</v>
      </c>
      <c r="M46" s="306"/>
      <c r="N46" s="121"/>
      <c r="O46" s="588">
        <v>60</v>
      </c>
      <c r="P46" s="589"/>
      <c r="Q46" s="588">
        <v>329962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590"/>
      <c r="P47" s="591"/>
      <c r="Q47" s="590"/>
      <c r="R47" s="591"/>
      <c r="S47" s="820"/>
      <c r="T47" s="439"/>
      <c r="U47" s="373"/>
      <c r="V47" s="344" t="s">
        <v>83</v>
      </c>
      <c r="W47" s="345"/>
      <c r="X47" s="305">
        <v>1178660</v>
      </c>
      <c r="Y47" s="306"/>
      <c r="Z47" s="352"/>
      <c r="AA47" s="830">
        <v>800000</v>
      </c>
      <c r="AB47" s="831"/>
      <c r="AC47" s="832"/>
      <c r="AD47" s="305">
        <v>1798250</v>
      </c>
      <c r="AE47" s="306"/>
      <c r="AF47" s="306"/>
      <c r="AG47" s="352"/>
      <c r="AH47" s="348">
        <f>X47+AA47+AD47</f>
        <v>3776910</v>
      </c>
      <c r="AI47" s="349"/>
      <c r="AJ47" s="349"/>
      <c r="AK47" s="39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90</v>
      </c>
      <c r="I48" s="827"/>
      <c r="J48" s="827"/>
      <c r="K48" s="828"/>
      <c r="L48" s="362">
        <v>0</v>
      </c>
      <c r="M48" s="363"/>
      <c r="N48" s="50"/>
      <c r="O48" s="804">
        <v>0</v>
      </c>
      <c r="P48" s="805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833"/>
      <c r="AB48" s="834"/>
      <c r="AC48" s="835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1788</v>
      </c>
      <c r="F49" s="378"/>
      <c r="G49" s="50"/>
      <c r="H49" s="826">
        <v>293238</v>
      </c>
      <c r="I49" s="827"/>
      <c r="J49" s="827"/>
      <c r="K49" s="828"/>
      <c r="L49" s="377">
        <f>L44+L46+L48</f>
        <v>95</v>
      </c>
      <c r="M49" s="378"/>
      <c r="N49" s="50"/>
      <c r="O49" s="804">
        <f>O44+O46+O48</f>
        <v>1738</v>
      </c>
      <c r="P49" s="805"/>
      <c r="Q49" s="804">
        <v>296793</v>
      </c>
      <c r="R49" s="805"/>
      <c r="S49" s="806"/>
      <c r="T49" s="439"/>
      <c r="U49" s="373"/>
      <c r="V49" s="339" t="s">
        <v>86</v>
      </c>
      <c r="W49" s="340"/>
      <c r="X49" s="876">
        <v>0</v>
      </c>
      <c r="Y49" s="877"/>
      <c r="Z49" s="878"/>
      <c r="AA49" s="876">
        <v>0</v>
      </c>
      <c r="AB49" s="877"/>
      <c r="AC49" s="878"/>
      <c r="AD49" s="876">
        <v>0</v>
      </c>
      <c r="AE49" s="877"/>
      <c r="AF49" s="877"/>
      <c r="AG49" s="878"/>
      <c r="AH49" s="892">
        <f>X49+AA49+AD49</f>
        <v>0</v>
      </c>
      <c r="AI49" s="893"/>
      <c r="AJ49" s="893"/>
      <c r="AK49" s="895"/>
    </row>
    <row r="50" spans="1:40" ht="18.75" customHeight="1">
      <c r="A50" s="28"/>
      <c r="B50" s="311" t="s">
        <v>87</v>
      </c>
      <c r="C50" s="312"/>
      <c r="D50" s="313"/>
      <c r="E50" s="305">
        <v>101</v>
      </c>
      <c r="F50" s="306"/>
      <c r="G50" s="121"/>
      <c r="H50" s="830">
        <v>283311</v>
      </c>
      <c r="I50" s="831"/>
      <c r="J50" s="831"/>
      <c r="K50" s="832"/>
      <c r="L50" s="305">
        <v>5</v>
      </c>
      <c r="M50" s="306"/>
      <c r="N50" s="121"/>
      <c r="O50" s="588">
        <v>99</v>
      </c>
      <c r="P50" s="589"/>
      <c r="Q50" s="588">
        <v>285143</v>
      </c>
      <c r="R50" s="589"/>
      <c r="S50" s="819"/>
      <c r="T50" s="439"/>
      <c r="U50" s="374"/>
      <c r="V50" s="341"/>
      <c r="W50" s="342"/>
      <c r="X50" s="879"/>
      <c r="Y50" s="880"/>
      <c r="Z50" s="881"/>
      <c r="AA50" s="879"/>
      <c r="AB50" s="880"/>
      <c r="AC50" s="881"/>
      <c r="AD50" s="879"/>
      <c r="AE50" s="880"/>
      <c r="AF50" s="880"/>
      <c r="AG50" s="881"/>
      <c r="AH50" s="879"/>
      <c r="AI50" s="880"/>
      <c r="AJ50" s="880"/>
      <c r="AK50" s="883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590"/>
      <c r="P51" s="591"/>
      <c r="Q51" s="590"/>
      <c r="R51" s="591"/>
      <c r="S51" s="820"/>
      <c r="T51" s="439"/>
      <c r="U51" s="813" t="s">
        <v>88</v>
      </c>
      <c r="V51" s="814"/>
      <c r="W51" s="815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1889</v>
      </c>
      <c r="F52" s="296"/>
      <c r="G52" s="102"/>
      <c r="H52" s="821">
        <v>292707</v>
      </c>
      <c r="I52" s="822"/>
      <c r="J52" s="822"/>
      <c r="K52" s="823"/>
      <c r="L52" s="295">
        <f>L49+L50</f>
        <v>100</v>
      </c>
      <c r="M52" s="296"/>
      <c r="N52" s="102"/>
      <c r="O52" s="824">
        <f>O49+O50</f>
        <v>1837</v>
      </c>
      <c r="P52" s="825"/>
      <c r="Q52" s="824">
        <v>296165</v>
      </c>
      <c r="R52" s="825"/>
      <c r="S52" s="829"/>
      <c r="T52" s="440"/>
      <c r="U52" s="816"/>
      <c r="V52" s="817"/>
      <c r="W52" s="818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5" t="s">
        <v>99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939" t="s">
        <v>5</v>
      </c>
      <c r="C5" s="940"/>
      <c r="D5" s="931">
        <v>563997</v>
      </c>
      <c r="E5" s="931"/>
      <c r="F5" s="931"/>
      <c r="G5" s="931"/>
      <c r="H5" s="931"/>
      <c r="I5" s="147" t="s">
        <v>6</v>
      </c>
      <c r="J5" s="941">
        <v>34.06</v>
      </c>
      <c r="K5" s="942"/>
      <c r="L5" s="942"/>
      <c r="M5" s="942"/>
      <c r="N5" s="148" t="s">
        <v>7</v>
      </c>
      <c r="O5" s="930">
        <v>16559</v>
      </c>
      <c r="P5" s="931"/>
      <c r="Q5" s="931"/>
      <c r="R5" s="931"/>
      <c r="S5" s="931"/>
      <c r="T5" s="931"/>
      <c r="U5" s="147" t="s">
        <v>6</v>
      </c>
      <c r="V5" s="930">
        <v>563997</v>
      </c>
      <c r="W5" s="931"/>
      <c r="X5" s="931"/>
      <c r="Y5" s="931"/>
      <c r="Z5" s="931"/>
      <c r="AA5" s="931"/>
      <c r="AB5" s="149" t="s">
        <v>6</v>
      </c>
      <c r="AC5" s="628" t="s">
        <v>8</v>
      </c>
      <c r="AD5" s="629"/>
      <c r="AE5" s="629"/>
      <c r="AF5" s="629"/>
      <c r="AG5" s="617">
        <v>576093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933" t="s">
        <v>9</v>
      </c>
      <c r="C6" s="934"/>
      <c r="D6" s="935">
        <v>549569</v>
      </c>
      <c r="E6" s="935"/>
      <c r="F6" s="935"/>
      <c r="G6" s="935"/>
      <c r="H6" s="935"/>
      <c r="I6" s="150" t="s">
        <v>6</v>
      </c>
      <c r="J6" s="936">
        <v>34.020000000000003</v>
      </c>
      <c r="K6" s="937"/>
      <c r="L6" s="937"/>
      <c r="M6" s="937"/>
      <c r="N6" s="151" t="s">
        <v>7</v>
      </c>
      <c r="O6" s="938">
        <v>16154</v>
      </c>
      <c r="P6" s="935"/>
      <c r="Q6" s="935"/>
      <c r="R6" s="935"/>
      <c r="S6" s="935"/>
      <c r="T6" s="935"/>
      <c r="U6" s="150" t="s">
        <v>6</v>
      </c>
      <c r="V6" s="938">
        <v>549569</v>
      </c>
      <c r="W6" s="935"/>
      <c r="X6" s="935"/>
      <c r="Y6" s="935"/>
      <c r="Z6" s="935"/>
      <c r="AA6" s="935"/>
      <c r="AB6" s="152" t="s">
        <v>6</v>
      </c>
      <c r="AC6" s="628" t="s">
        <v>10</v>
      </c>
      <c r="AD6" s="629"/>
      <c r="AE6" s="629"/>
      <c r="AF6" s="629"/>
      <c r="AG6" s="626">
        <v>571512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205368165</v>
      </c>
      <c r="H10" s="349"/>
      <c r="I10" s="349"/>
      <c r="J10" s="349"/>
      <c r="K10" s="349"/>
      <c r="L10" s="44"/>
      <c r="M10" s="45"/>
      <c r="N10" s="606">
        <v>195660277</v>
      </c>
      <c r="O10" s="607"/>
      <c r="P10" s="607"/>
      <c r="Q10" s="607"/>
      <c r="R10" s="20"/>
      <c r="S10" s="852">
        <f>IF(N10=0,IF(G10&gt;0,"皆増",0),IF(G10=0,"皆減",ROUND((G10-N10)/N10*100,1)))</f>
        <v>5</v>
      </c>
      <c r="T10" s="853"/>
      <c r="U10" s="610" t="s">
        <v>22</v>
      </c>
      <c r="V10" s="416"/>
      <c r="W10" s="416"/>
      <c r="X10" s="416"/>
      <c r="Y10" s="417"/>
      <c r="Z10" s="348">
        <v>116034743</v>
      </c>
      <c r="AA10" s="349"/>
      <c r="AB10" s="349"/>
      <c r="AC10" s="349"/>
      <c r="AD10" s="46"/>
      <c r="AE10" s="47"/>
      <c r="AF10" s="902">
        <v>109992598</v>
      </c>
      <c r="AG10" s="903"/>
      <c r="AH10" s="903"/>
      <c r="AI10" s="903"/>
      <c r="AJ10" s="127"/>
      <c r="AK10" s="164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4"/>
      <c r="AG11" s="905"/>
      <c r="AH11" s="905"/>
      <c r="AI11" s="905"/>
      <c r="AJ11" s="129"/>
      <c r="AK11" s="165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198137078</v>
      </c>
      <c r="H12" s="349"/>
      <c r="I12" s="349"/>
      <c r="J12" s="349"/>
      <c r="K12" s="349"/>
      <c r="L12" s="44"/>
      <c r="M12" s="45"/>
      <c r="N12" s="606">
        <v>187521247</v>
      </c>
      <c r="O12" s="607"/>
      <c r="P12" s="607"/>
      <c r="Q12" s="607"/>
      <c r="R12" s="20"/>
      <c r="S12" s="852">
        <f>IF(N12=0,IF(G12&gt;0,"皆増",0),IF(G12=0,"皆減",ROUND((G12-N12)/N12*100,1)))</f>
        <v>5.7</v>
      </c>
      <c r="T12" s="853"/>
      <c r="U12" s="595" t="s">
        <v>25</v>
      </c>
      <c r="V12" s="312"/>
      <c r="W12" s="312"/>
      <c r="X12" s="312"/>
      <c r="Y12" s="313"/>
      <c r="Z12" s="348">
        <v>69069455</v>
      </c>
      <c r="AA12" s="349"/>
      <c r="AB12" s="349"/>
      <c r="AC12" s="349"/>
      <c r="AD12" s="55"/>
      <c r="AE12" s="56" t="s">
        <v>18</v>
      </c>
      <c r="AF12" s="902">
        <v>67091966</v>
      </c>
      <c r="AG12" s="903"/>
      <c r="AH12" s="903"/>
      <c r="AI12" s="903"/>
      <c r="AJ12" s="131"/>
      <c r="AK12" s="16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4"/>
      <c r="AG13" s="905"/>
      <c r="AH13" s="905"/>
      <c r="AI13" s="905"/>
      <c r="AJ13" s="133"/>
      <c r="AK13" s="167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7231087</v>
      </c>
      <c r="H14" s="279"/>
      <c r="I14" s="279"/>
      <c r="J14" s="279"/>
      <c r="K14" s="279"/>
      <c r="L14" s="44"/>
      <c r="M14" s="45"/>
      <c r="N14" s="516">
        <v>8139030</v>
      </c>
      <c r="O14" s="517"/>
      <c r="P14" s="517"/>
      <c r="Q14" s="517"/>
      <c r="R14" s="61"/>
      <c r="S14" s="852">
        <f>IF(N14=0,IF(G14&gt;0,"皆増",0),IF(G14=0,"皆減",ROUND((G14-N14)/N14*100,1)))</f>
        <v>-11.2</v>
      </c>
      <c r="T14" s="853"/>
      <c r="U14" s="595" t="s">
        <v>28</v>
      </c>
      <c r="V14" s="312"/>
      <c r="W14" s="312"/>
      <c r="X14" s="312"/>
      <c r="Y14" s="313"/>
      <c r="Z14" s="348">
        <v>127665262</v>
      </c>
      <c r="AA14" s="349"/>
      <c r="AB14" s="349"/>
      <c r="AC14" s="349"/>
      <c r="AD14" s="62"/>
      <c r="AE14" s="56" t="s">
        <v>18</v>
      </c>
      <c r="AF14" s="902">
        <v>121218340</v>
      </c>
      <c r="AG14" s="903"/>
      <c r="AH14" s="903"/>
      <c r="AI14" s="903"/>
      <c r="AJ14" s="135"/>
      <c r="AK14" s="16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3"/>
      <c r="H15" s="874"/>
      <c r="I15" s="874"/>
      <c r="J15" s="874"/>
      <c r="K15" s="874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4"/>
      <c r="AG15" s="905"/>
      <c r="AH15" s="905"/>
      <c r="AI15" s="905"/>
      <c r="AJ15" s="133"/>
      <c r="AK15" s="167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472455</v>
      </c>
      <c r="H16" s="349"/>
      <c r="I16" s="349"/>
      <c r="J16" s="349"/>
      <c r="K16" s="349"/>
      <c r="L16" s="44"/>
      <c r="M16" s="45"/>
      <c r="N16" s="606">
        <v>504422</v>
      </c>
      <c r="O16" s="607"/>
      <c r="P16" s="607"/>
      <c r="Q16" s="607"/>
      <c r="R16" s="20"/>
      <c r="S16" s="852">
        <f>IF(N16=0,IF(G16&gt;0,"皆増",0),IF(G16=0,"皆減",ROUND((G16-N16)/N16*100,1)))</f>
        <v>-6.3</v>
      </c>
      <c r="T16" s="853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4" t="s">
        <v>33</v>
      </c>
      <c r="AG16" s="885"/>
      <c r="AH16" s="885"/>
      <c r="AI16" s="885"/>
      <c r="AJ16" s="135"/>
      <c r="AK16" s="16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6"/>
      <c r="AG17" s="887"/>
      <c r="AH17" s="887"/>
      <c r="AI17" s="887"/>
      <c r="AJ17" s="136"/>
      <c r="AK17" s="168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6758632</v>
      </c>
      <c r="H18" s="279"/>
      <c r="I18" s="279"/>
      <c r="J18" s="279"/>
      <c r="K18" s="279"/>
      <c r="L18" s="44"/>
      <c r="M18" s="45"/>
      <c r="N18" s="516">
        <v>7634608</v>
      </c>
      <c r="O18" s="517"/>
      <c r="P18" s="517"/>
      <c r="Q18" s="517"/>
      <c r="R18" s="61"/>
      <c r="S18" s="852">
        <f>IF(N18=0,IF(G18&gt;0,"皆増",0),IF(G18=0,"皆減",ROUND((G18-N18)/N18*100,1)))</f>
        <v>-11.5</v>
      </c>
      <c r="T18" s="853"/>
      <c r="U18" s="595" t="s">
        <v>37</v>
      </c>
      <c r="V18" s="312"/>
      <c r="W18" s="312"/>
      <c r="X18" s="312"/>
      <c r="Y18" s="313"/>
      <c r="Z18" s="862">
        <v>0.61</v>
      </c>
      <c r="AA18" s="863"/>
      <c r="AB18" s="863"/>
      <c r="AC18" s="863"/>
      <c r="AD18" s="863"/>
      <c r="AE18" s="864"/>
      <c r="AF18" s="920">
        <v>0.63</v>
      </c>
      <c r="AG18" s="921"/>
      <c r="AH18" s="921"/>
      <c r="AI18" s="921"/>
      <c r="AJ18" s="921"/>
      <c r="AK18" s="9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3"/>
      <c r="H19" s="874"/>
      <c r="I19" s="874"/>
      <c r="J19" s="874"/>
      <c r="K19" s="874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865"/>
      <c r="AA19" s="849"/>
      <c r="AB19" s="849"/>
      <c r="AC19" s="849"/>
      <c r="AD19" s="849"/>
      <c r="AE19" s="866"/>
      <c r="AF19" s="923"/>
      <c r="AG19" s="924"/>
      <c r="AH19" s="924"/>
      <c r="AI19" s="924"/>
      <c r="AJ19" s="924"/>
      <c r="AK19" s="9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-875976</v>
      </c>
      <c r="H20" s="349"/>
      <c r="I20" s="349"/>
      <c r="J20" s="349"/>
      <c r="K20" s="349"/>
      <c r="L20" s="44"/>
      <c r="M20" s="45"/>
      <c r="N20" s="606">
        <v>-1147091</v>
      </c>
      <c r="O20" s="607"/>
      <c r="P20" s="607"/>
      <c r="Q20" s="607"/>
      <c r="R20" s="20"/>
      <c r="S20" s="906"/>
      <c r="T20" s="907"/>
      <c r="U20" s="524" t="s">
        <v>40</v>
      </c>
      <c r="V20" s="525"/>
      <c r="W20" s="525"/>
      <c r="X20" s="525"/>
      <c r="Y20" s="526"/>
      <c r="Z20" s="67"/>
      <c r="AA20" s="871">
        <v>5.3</v>
      </c>
      <c r="AB20" s="871"/>
      <c r="AC20" s="871"/>
      <c r="AD20" s="68"/>
      <c r="AE20" s="69" t="s">
        <v>19</v>
      </c>
      <c r="AF20" s="138"/>
      <c r="AG20" s="926">
        <v>6.3</v>
      </c>
      <c r="AH20" s="926"/>
      <c r="AI20" s="926"/>
      <c r="AJ20" s="139"/>
      <c r="AK20" s="1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918"/>
      <c r="T21" s="919"/>
      <c r="U21" s="527"/>
      <c r="V21" s="528"/>
      <c r="W21" s="528"/>
      <c r="X21" s="528"/>
      <c r="Y21" s="529"/>
      <c r="Z21" s="72"/>
      <c r="AA21" s="872"/>
      <c r="AB21" s="872"/>
      <c r="AC21" s="872"/>
      <c r="AD21" s="73"/>
      <c r="AE21" s="74"/>
      <c r="AF21" s="141"/>
      <c r="AG21" s="927"/>
      <c r="AH21" s="927"/>
      <c r="AI21" s="927"/>
      <c r="AJ21" s="142"/>
      <c r="AK21" s="170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5756680</v>
      </c>
      <c r="H22" s="349"/>
      <c r="I22" s="349"/>
      <c r="J22" s="349"/>
      <c r="K22" s="349"/>
      <c r="L22" s="44"/>
      <c r="M22" s="45"/>
      <c r="N22" s="606">
        <v>8317328</v>
      </c>
      <c r="O22" s="607"/>
      <c r="P22" s="607"/>
      <c r="Q22" s="607"/>
      <c r="R22" s="20"/>
      <c r="S22" s="852">
        <f>IF(N22=0,IF(G22&gt;0,"皆増",0),IF(G22=0,"皆減",ROUND((G22-N22)/N22*100,1)))</f>
        <v>-30.8</v>
      </c>
      <c r="T22" s="853"/>
      <c r="U22" s="524" t="s">
        <v>43</v>
      </c>
      <c r="V22" s="525"/>
      <c r="W22" s="525"/>
      <c r="X22" s="525"/>
      <c r="Y22" s="526"/>
      <c r="Z22" s="67"/>
      <c r="AA22" s="860">
        <v>82.1</v>
      </c>
      <c r="AB22" s="860"/>
      <c r="AC22" s="860"/>
      <c r="AD22" s="68"/>
      <c r="AE22" s="69" t="s">
        <v>19</v>
      </c>
      <c r="AF22" s="138"/>
      <c r="AG22" s="928">
        <v>81.7</v>
      </c>
      <c r="AH22" s="928"/>
      <c r="AI22" s="928"/>
      <c r="AJ22" s="139"/>
      <c r="AK22" s="1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2"/>
      <c r="AA23" s="861"/>
      <c r="AB23" s="861"/>
      <c r="AC23" s="861"/>
      <c r="AD23" s="78"/>
      <c r="AE23" s="74"/>
      <c r="AF23" s="141"/>
      <c r="AG23" s="929"/>
      <c r="AH23" s="929"/>
      <c r="AI23" s="929"/>
      <c r="AJ23" s="144"/>
      <c r="AK23" s="170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856">
        <v>33351016</v>
      </c>
      <c r="AA24" s="857"/>
      <c r="AB24" s="857"/>
      <c r="AC24" s="857"/>
      <c r="AD24" s="62"/>
      <c r="AE24" s="56" t="s">
        <v>18</v>
      </c>
      <c r="AF24" s="912">
        <v>30593974</v>
      </c>
      <c r="AG24" s="913"/>
      <c r="AH24" s="913"/>
      <c r="AI24" s="913"/>
      <c r="AJ24" s="135"/>
      <c r="AK24" s="16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858"/>
      <c r="AA25" s="859"/>
      <c r="AB25" s="859"/>
      <c r="AC25" s="859"/>
      <c r="AD25" s="58"/>
      <c r="AE25" s="59"/>
      <c r="AF25" s="914"/>
      <c r="AG25" s="915"/>
      <c r="AH25" s="915"/>
      <c r="AI25" s="915"/>
      <c r="AJ25" s="133"/>
      <c r="AK25" s="167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2451438</v>
      </c>
      <c r="H26" s="349"/>
      <c r="I26" s="349"/>
      <c r="J26" s="349"/>
      <c r="K26" s="349"/>
      <c r="L26" s="44"/>
      <c r="M26" s="45"/>
      <c r="N26" s="606">
        <v>2400000</v>
      </c>
      <c r="O26" s="607"/>
      <c r="P26" s="607"/>
      <c r="Q26" s="607"/>
      <c r="R26" s="20"/>
      <c r="S26" s="852">
        <f>IF(N26=0,IF(G26&gt;0,"皆増",0),IF(G26=0,"皆減",ROUND((G26-N26)/N26*100,1)))</f>
        <v>2.1</v>
      </c>
      <c r="T26" s="853"/>
      <c r="U26" s="524" t="s">
        <v>50</v>
      </c>
      <c r="V26" s="525"/>
      <c r="W26" s="525"/>
      <c r="X26" s="525"/>
      <c r="Y26" s="526"/>
      <c r="Z26" s="856">
        <v>34155644</v>
      </c>
      <c r="AA26" s="857"/>
      <c r="AB26" s="857"/>
      <c r="AC26" s="857"/>
      <c r="AD26" s="62"/>
      <c r="AE26" s="56" t="s">
        <v>18</v>
      </c>
      <c r="AF26" s="912">
        <v>38966539</v>
      </c>
      <c r="AG26" s="913"/>
      <c r="AH26" s="913"/>
      <c r="AI26" s="913"/>
      <c r="AJ26" s="135"/>
      <c r="AK26" s="16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858"/>
      <c r="AA27" s="859"/>
      <c r="AB27" s="859"/>
      <c r="AC27" s="859"/>
      <c r="AD27" s="79"/>
      <c r="AE27" s="80"/>
      <c r="AF27" s="914"/>
      <c r="AG27" s="915"/>
      <c r="AH27" s="915"/>
      <c r="AI27" s="915"/>
      <c r="AJ27" s="145"/>
      <c r="AK27" s="171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2429266</v>
      </c>
      <c r="H28" s="279"/>
      <c r="I28" s="279"/>
      <c r="J28" s="279"/>
      <c r="K28" s="279"/>
      <c r="L28" s="44"/>
      <c r="M28" s="45"/>
      <c r="N28" s="516">
        <v>4770237</v>
      </c>
      <c r="O28" s="517"/>
      <c r="P28" s="517"/>
      <c r="Q28" s="517"/>
      <c r="R28" s="61"/>
      <c r="S28" s="906"/>
      <c r="T28" s="90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908"/>
      <c r="T29" s="90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63" t="s">
        <v>93</v>
      </c>
      <c r="I34" s="963"/>
      <c r="J34" s="963"/>
      <c r="K34" s="963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964">
        <v>-6</v>
      </c>
      <c r="AB34" s="964"/>
      <c r="AC34" s="964"/>
      <c r="AD34" s="68"/>
      <c r="AE34" s="69" t="s">
        <v>19</v>
      </c>
      <c r="AF34" s="68"/>
      <c r="AG34" s="431">
        <v>-6.2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966">
        <v>11.25</v>
      </c>
      <c r="P35" s="966"/>
      <c r="Q35" s="966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63" t="s">
        <v>93</v>
      </c>
      <c r="I36" s="963"/>
      <c r="J36" s="963"/>
      <c r="K36" s="963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964" t="s">
        <v>93</v>
      </c>
      <c r="AB36" s="964"/>
      <c r="AC36" s="964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48">
        <v>16.25</v>
      </c>
      <c r="J37" s="848"/>
      <c r="K37" s="81"/>
      <c r="L37" s="101" t="s">
        <v>61</v>
      </c>
      <c r="M37" s="102"/>
      <c r="N37" s="103" t="s">
        <v>60</v>
      </c>
      <c r="O37" s="965">
        <v>16.25</v>
      </c>
      <c r="P37" s="965"/>
      <c r="Q37" s="96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3" t="s">
        <v>75</v>
      </c>
      <c r="V42" s="814"/>
      <c r="W42" s="8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6"/>
      <c r="V43" s="837"/>
      <c r="W43" s="837"/>
      <c r="X43" s="391">
        <v>42501143</v>
      </c>
      <c r="Y43" s="392"/>
      <c r="Z43" s="393"/>
      <c r="AA43" s="957">
        <v>16269</v>
      </c>
      <c r="AB43" s="958"/>
      <c r="AC43" s="959"/>
      <c r="AD43" s="842">
        <v>10427276</v>
      </c>
      <c r="AE43" s="843"/>
      <c r="AF43" s="843"/>
      <c r="AG43" s="844"/>
      <c r="AH43" s="391">
        <v>52944688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3304</v>
      </c>
      <c r="F44" s="309"/>
      <c r="G44" s="50"/>
      <c r="H44" s="833">
        <v>300600</v>
      </c>
      <c r="I44" s="834"/>
      <c r="J44" s="834"/>
      <c r="K44" s="835"/>
      <c r="L44" s="308">
        <v>171</v>
      </c>
      <c r="M44" s="309"/>
      <c r="N44" s="50"/>
      <c r="O44" s="886">
        <v>3260</v>
      </c>
      <c r="P44" s="887"/>
      <c r="Q44" s="590">
        <v>308200</v>
      </c>
      <c r="R44" s="591"/>
      <c r="S44" s="820"/>
      <c r="T44" s="439"/>
      <c r="U44" s="838"/>
      <c r="V44" s="839"/>
      <c r="W44" s="839"/>
      <c r="X44" s="394"/>
      <c r="Y44" s="395"/>
      <c r="Z44" s="396"/>
      <c r="AA44" s="960"/>
      <c r="AB44" s="961"/>
      <c r="AC44" s="962"/>
      <c r="AD44" s="845"/>
      <c r="AE44" s="846"/>
      <c r="AF44" s="846"/>
      <c r="AG44" s="847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353</v>
      </c>
      <c r="F45" s="363"/>
      <c r="G45" s="50"/>
      <c r="H45" s="826">
        <v>303600</v>
      </c>
      <c r="I45" s="827"/>
      <c r="J45" s="827"/>
      <c r="K45" s="828"/>
      <c r="L45" s="362">
        <v>0</v>
      </c>
      <c r="M45" s="363"/>
      <c r="N45" s="50"/>
      <c r="O45" s="890">
        <v>368</v>
      </c>
      <c r="P45" s="891"/>
      <c r="Q45" s="804">
        <v>307900</v>
      </c>
      <c r="R45" s="805"/>
      <c r="S45" s="806"/>
      <c r="T45" s="439"/>
      <c r="U45" s="372" t="s">
        <v>80</v>
      </c>
      <c r="V45" s="344" t="s">
        <v>81</v>
      </c>
      <c r="W45" s="345"/>
      <c r="X45" s="348">
        <v>5756680</v>
      </c>
      <c r="Y45" s="349"/>
      <c r="Z45" s="350"/>
      <c r="AA45" s="892">
        <v>1011</v>
      </c>
      <c r="AB45" s="893"/>
      <c r="AC45" s="894"/>
      <c r="AD45" s="348">
        <v>4185365</v>
      </c>
      <c r="AE45" s="349"/>
      <c r="AF45" s="349"/>
      <c r="AG45" s="350"/>
      <c r="AH45" s="348">
        <v>9943056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105</v>
      </c>
      <c r="F46" s="306"/>
      <c r="G46" s="121"/>
      <c r="H46" s="830">
        <v>336400</v>
      </c>
      <c r="I46" s="831"/>
      <c r="J46" s="831"/>
      <c r="K46" s="832"/>
      <c r="L46" s="305">
        <v>7</v>
      </c>
      <c r="M46" s="306"/>
      <c r="N46" s="121"/>
      <c r="O46" s="884">
        <v>102</v>
      </c>
      <c r="P46" s="885"/>
      <c r="Q46" s="588">
        <v>336300</v>
      </c>
      <c r="R46" s="589"/>
      <c r="S46" s="819"/>
      <c r="T46" s="439"/>
      <c r="U46" s="373"/>
      <c r="V46" s="346"/>
      <c r="W46" s="347"/>
      <c r="X46" s="308"/>
      <c r="Y46" s="309"/>
      <c r="Z46" s="351"/>
      <c r="AA46" s="879"/>
      <c r="AB46" s="880"/>
      <c r="AC46" s="88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3"/>
      <c r="I47" s="834"/>
      <c r="J47" s="834"/>
      <c r="K47" s="835"/>
      <c r="L47" s="308"/>
      <c r="M47" s="309"/>
      <c r="N47" s="50"/>
      <c r="O47" s="886"/>
      <c r="P47" s="887"/>
      <c r="Q47" s="590"/>
      <c r="R47" s="591"/>
      <c r="S47" s="820"/>
      <c r="T47" s="439"/>
      <c r="U47" s="373"/>
      <c r="V47" s="344" t="s">
        <v>83</v>
      </c>
      <c r="W47" s="345"/>
      <c r="X47" s="305">
        <v>2451438</v>
      </c>
      <c r="Y47" s="306"/>
      <c r="Z47" s="352"/>
      <c r="AA47" s="876">
        <v>0</v>
      </c>
      <c r="AB47" s="877"/>
      <c r="AC47" s="878"/>
      <c r="AD47" s="305">
        <v>2501629</v>
      </c>
      <c r="AE47" s="306"/>
      <c r="AF47" s="306"/>
      <c r="AG47" s="352"/>
      <c r="AH47" s="305">
        <v>4953067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6" t="s">
        <v>93</v>
      </c>
      <c r="I48" s="827"/>
      <c r="J48" s="827"/>
      <c r="K48" s="828"/>
      <c r="L48" s="362">
        <v>0</v>
      </c>
      <c r="M48" s="363"/>
      <c r="N48" s="50"/>
      <c r="O48" s="890">
        <v>0</v>
      </c>
      <c r="P48" s="891"/>
      <c r="Q48" s="804" t="s">
        <v>33</v>
      </c>
      <c r="R48" s="805"/>
      <c r="S48" s="806"/>
      <c r="T48" s="439"/>
      <c r="U48" s="373"/>
      <c r="V48" s="346"/>
      <c r="W48" s="347"/>
      <c r="X48" s="308"/>
      <c r="Y48" s="309"/>
      <c r="Z48" s="351"/>
      <c r="AA48" s="879"/>
      <c r="AB48" s="880"/>
      <c r="AC48" s="88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3409</v>
      </c>
      <c r="F49" s="378"/>
      <c r="G49" s="50"/>
      <c r="H49" s="826">
        <v>301700</v>
      </c>
      <c r="I49" s="827"/>
      <c r="J49" s="827"/>
      <c r="K49" s="828"/>
      <c r="L49" s="377">
        <f>L44+L46+L48</f>
        <v>178</v>
      </c>
      <c r="M49" s="378"/>
      <c r="N49" s="50"/>
      <c r="O49" s="890">
        <f>O44+O46+O48</f>
        <v>3362</v>
      </c>
      <c r="P49" s="891"/>
      <c r="Q49" s="804">
        <v>309100</v>
      </c>
      <c r="R49" s="805"/>
      <c r="S49" s="806"/>
      <c r="T49" s="439"/>
      <c r="U49" s="373"/>
      <c r="V49" s="339" t="s">
        <v>86</v>
      </c>
      <c r="W49" s="340"/>
      <c r="X49" s="305">
        <v>0</v>
      </c>
      <c r="Y49" s="306"/>
      <c r="Z49" s="352"/>
      <c r="AA49" s="876">
        <v>0</v>
      </c>
      <c r="AB49" s="877"/>
      <c r="AC49" s="878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107</v>
      </c>
      <c r="F50" s="306"/>
      <c r="G50" s="121"/>
      <c r="H50" s="830">
        <v>314200</v>
      </c>
      <c r="I50" s="831"/>
      <c r="J50" s="831"/>
      <c r="K50" s="832"/>
      <c r="L50" s="305">
        <v>1</v>
      </c>
      <c r="M50" s="306"/>
      <c r="N50" s="121"/>
      <c r="O50" s="884">
        <v>106</v>
      </c>
      <c r="P50" s="885"/>
      <c r="Q50" s="588">
        <v>312200</v>
      </c>
      <c r="R50" s="589"/>
      <c r="S50" s="819"/>
      <c r="T50" s="439"/>
      <c r="U50" s="374"/>
      <c r="V50" s="341"/>
      <c r="W50" s="342"/>
      <c r="X50" s="308"/>
      <c r="Y50" s="309"/>
      <c r="Z50" s="351"/>
      <c r="AA50" s="879"/>
      <c r="AB50" s="880"/>
      <c r="AC50" s="88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3"/>
      <c r="I51" s="834"/>
      <c r="J51" s="834"/>
      <c r="K51" s="835"/>
      <c r="L51" s="308"/>
      <c r="M51" s="309"/>
      <c r="N51" s="50"/>
      <c r="O51" s="886"/>
      <c r="P51" s="887"/>
      <c r="Q51" s="590"/>
      <c r="R51" s="591"/>
      <c r="S51" s="820"/>
      <c r="T51" s="439"/>
      <c r="U51" s="813" t="s">
        <v>88</v>
      </c>
      <c r="V51" s="814"/>
      <c r="W51" s="815"/>
      <c r="X51" s="278">
        <f>X43+X45-X47+X49</f>
        <v>45806385</v>
      </c>
      <c r="Y51" s="279"/>
      <c r="Z51" s="280"/>
      <c r="AA51" s="943">
        <f>AA43+AA45-AA47+AA49</f>
        <v>17280</v>
      </c>
      <c r="AB51" s="944"/>
      <c r="AC51" s="945"/>
      <c r="AD51" s="807">
        <f>AD43+AD45-AD47+AD49</f>
        <v>12111012</v>
      </c>
      <c r="AE51" s="808"/>
      <c r="AF51" s="808"/>
      <c r="AG51" s="809"/>
      <c r="AH51" s="278">
        <f>AH43+AH45-AH47+AH49</f>
        <v>57934677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3516</v>
      </c>
      <c r="F52" s="296"/>
      <c r="G52" s="102"/>
      <c r="H52" s="821">
        <v>302100</v>
      </c>
      <c r="I52" s="822"/>
      <c r="J52" s="822"/>
      <c r="K52" s="823"/>
      <c r="L52" s="295">
        <f>L49+L50</f>
        <v>179</v>
      </c>
      <c r="M52" s="296"/>
      <c r="N52" s="102"/>
      <c r="O52" s="888">
        <f>O49+O50</f>
        <v>3468</v>
      </c>
      <c r="P52" s="889"/>
      <c r="Q52" s="824">
        <v>309100</v>
      </c>
      <c r="R52" s="825"/>
      <c r="S52" s="829"/>
      <c r="T52" s="440"/>
      <c r="U52" s="816"/>
      <c r="V52" s="817"/>
      <c r="W52" s="818"/>
      <c r="X52" s="281"/>
      <c r="Y52" s="282"/>
      <c r="Z52" s="283"/>
      <c r="AA52" s="946"/>
      <c r="AB52" s="947"/>
      <c r="AC52" s="948"/>
      <c r="AD52" s="810"/>
      <c r="AE52" s="811"/>
      <c r="AF52" s="811"/>
      <c r="AG52" s="812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3" t="s">
        <v>105</v>
      </c>
      <c r="C2" s="1113"/>
      <c r="D2" s="1113"/>
      <c r="E2" s="1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5" t="s">
        <v>33</v>
      </c>
      <c r="E5" s="805"/>
      <c r="F5" s="805"/>
      <c r="G5" s="805"/>
      <c r="H5" s="805"/>
      <c r="I5" s="11" t="s">
        <v>6</v>
      </c>
      <c r="J5" s="1106" t="s">
        <v>33</v>
      </c>
      <c r="K5" s="1107"/>
      <c r="L5" s="1107"/>
      <c r="M5" s="1107"/>
      <c r="N5" s="12" t="s">
        <v>7</v>
      </c>
      <c r="O5" s="804" t="s">
        <v>33</v>
      </c>
      <c r="P5" s="805"/>
      <c r="Q5" s="805"/>
      <c r="R5" s="805"/>
      <c r="S5" s="805"/>
      <c r="T5" s="805"/>
      <c r="U5" s="11" t="s">
        <v>6</v>
      </c>
      <c r="V5" s="804" t="s">
        <v>33</v>
      </c>
      <c r="W5" s="805"/>
      <c r="X5" s="805"/>
      <c r="Y5" s="805"/>
      <c r="Z5" s="805"/>
      <c r="AA5" s="805"/>
      <c r="AB5" s="13" t="s">
        <v>6</v>
      </c>
      <c r="AC5" s="1111" t="s">
        <v>8</v>
      </c>
      <c r="AD5" s="1112"/>
      <c r="AE5" s="1112"/>
      <c r="AF5" s="1112"/>
      <c r="AG5" s="805" t="s">
        <v>33</v>
      </c>
      <c r="AH5" s="805"/>
      <c r="AI5" s="805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5" t="s">
        <v>33</v>
      </c>
      <c r="E6" s="825"/>
      <c r="F6" s="825"/>
      <c r="G6" s="825"/>
      <c r="H6" s="825"/>
      <c r="I6" s="17" t="s">
        <v>6</v>
      </c>
      <c r="J6" s="1109" t="s">
        <v>33</v>
      </c>
      <c r="K6" s="1110"/>
      <c r="L6" s="1110"/>
      <c r="M6" s="1110"/>
      <c r="N6" s="18" t="s">
        <v>7</v>
      </c>
      <c r="O6" s="824" t="s">
        <v>33</v>
      </c>
      <c r="P6" s="825"/>
      <c r="Q6" s="825"/>
      <c r="R6" s="825"/>
      <c r="S6" s="825"/>
      <c r="T6" s="825"/>
      <c r="U6" s="17" t="s">
        <v>6</v>
      </c>
      <c r="V6" s="824" t="s">
        <v>33</v>
      </c>
      <c r="W6" s="825"/>
      <c r="X6" s="825"/>
      <c r="Y6" s="825"/>
      <c r="Z6" s="825"/>
      <c r="AA6" s="825"/>
      <c r="AB6" s="19" t="s">
        <v>6</v>
      </c>
      <c r="AC6" s="1111" t="s">
        <v>10</v>
      </c>
      <c r="AD6" s="1112"/>
      <c r="AE6" s="1112"/>
      <c r="AF6" s="1112"/>
      <c r="AG6" s="825" t="s">
        <v>46</v>
      </c>
      <c r="AH6" s="825"/>
      <c r="AI6" s="8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0" t="s">
        <v>101</v>
      </c>
      <c r="H8" s="1101"/>
      <c r="I8" s="1101"/>
      <c r="J8" s="1101"/>
      <c r="K8" s="1101"/>
      <c r="L8" s="1101"/>
      <c r="M8" s="1102"/>
      <c r="N8" s="1103" t="s">
        <v>13</v>
      </c>
      <c r="O8" s="1104"/>
      <c r="P8" s="1104"/>
      <c r="Q8" s="1104"/>
      <c r="R8" s="1105"/>
      <c r="S8" s="601" t="s">
        <v>14</v>
      </c>
      <c r="T8" s="604"/>
      <c r="U8" s="605" t="s">
        <v>15</v>
      </c>
      <c r="V8" s="598"/>
      <c r="W8" s="598"/>
      <c r="X8" s="598"/>
      <c r="Y8" s="599"/>
      <c r="Z8" s="1100" t="s">
        <v>12</v>
      </c>
      <c r="AA8" s="1101"/>
      <c r="AB8" s="1101"/>
      <c r="AC8" s="1101"/>
      <c r="AD8" s="1101"/>
      <c r="AE8" s="1102"/>
      <c r="AF8" s="1103" t="s">
        <v>102</v>
      </c>
      <c r="AG8" s="1104"/>
      <c r="AH8" s="1104"/>
      <c r="AI8" s="1104"/>
      <c r="AJ8" s="1104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1">
        <v>669057</v>
      </c>
      <c r="H10" s="1062"/>
      <c r="I10" s="1062"/>
      <c r="J10" s="1062"/>
      <c r="K10" s="1062"/>
      <c r="L10" s="44"/>
      <c r="M10" s="45"/>
      <c r="N10" s="606">
        <v>892870</v>
      </c>
      <c r="O10" s="607"/>
      <c r="P10" s="607"/>
      <c r="Q10" s="607"/>
      <c r="R10" s="20"/>
      <c r="S10" s="852">
        <v>-25.1</v>
      </c>
      <c r="T10" s="853"/>
      <c r="U10" s="610" t="s">
        <v>22</v>
      </c>
      <c r="V10" s="416"/>
      <c r="W10" s="416"/>
      <c r="X10" s="416"/>
      <c r="Y10" s="417"/>
      <c r="Z10" s="1098" t="s">
        <v>33</v>
      </c>
      <c r="AA10" s="1099"/>
      <c r="AB10" s="1099"/>
      <c r="AC10" s="1099"/>
      <c r="AD10" s="46"/>
      <c r="AE10" s="47"/>
      <c r="AF10" s="896" t="s">
        <v>33</v>
      </c>
      <c r="AG10" s="897"/>
      <c r="AH10" s="897"/>
      <c r="AI10" s="897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78"/>
      <c r="H11" s="979"/>
      <c r="I11" s="979"/>
      <c r="J11" s="979"/>
      <c r="K11" s="97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972"/>
      <c r="AA11" s="973"/>
      <c r="AB11" s="973"/>
      <c r="AC11" s="973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1">
        <v>591128</v>
      </c>
      <c r="H12" s="1062"/>
      <c r="I12" s="1062"/>
      <c r="J12" s="1062"/>
      <c r="K12" s="1062"/>
      <c r="L12" s="44"/>
      <c r="M12" s="45"/>
      <c r="N12" s="606">
        <v>819797</v>
      </c>
      <c r="O12" s="607"/>
      <c r="P12" s="607"/>
      <c r="Q12" s="607"/>
      <c r="R12" s="20"/>
      <c r="S12" s="1096">
        <v>-27.9</v>
      </c>
      <c r="T12" s="1097"/>
      <c r="U12" s="595" t="s">
        <v>25</v>
      </c>
      <c r="V12" s="312"/>
      <c r="W12" s="312"/>
      <c r="X12" s="312"/>
      <c r="Y12" s="313"/>
      <c r="Z12" s="1098" t="s">
        <v>33</v>
      </c>
      <c r="AA12" s="1099"/>
      <c r="AB12" s="1099"/>
      <c r="AC12" s="1099"/>
      <c r="AD12" s="55"/>
      <c r="AE12" s="56" t="s">
        <v>18</v>
      </c>
      <c r="AF12" s="896" t="s">
        <v>33</v>
      </c>
      <c r="AG12" s="897"/>
      <c r="AH12" s="897"/>
      <c r="AI12" s="897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78"/>
      <c r="H13" s="979"/>
      <c r="I13" s="979"/>
      <c r="J13" s="979"/>
      <c r="K13" s="97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972"/>
      <c r="AA13" s="973"/>
      <c r="AB13" s="973"/>
      <c r="AC13" s="973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071">
        <v>77929</v>
      </c>
      <c r="H14" s="1072"/>
      <c r="I14" s="1072"/>
      <c r="J14" s="1072"/>
      <c r="K14" s="1072"/>
      <c r="L14" s="44"/>
      <c r="M14" s="45"/>
      <c r="N14" s="516">
        <v>73073</v>
      </c>
      <c r="O14" s="517"/>
      <c r="P14" s="517"/>
      <c r="Q14" s="517"/>
      <c r="R14" s="61"/>
      <c r="S14" s="1096">
        <v>6.6</v>
      </c>
      <c r="T14" s="1097"/>
      <c r="U14" s="595" t="s">
        <v>28</v>
      </c>
      <c r="V14" s="312"/>
      <c r="W14" s="312"/>
      <c r="X14" s="312"/>
      <c r="Y14" s="313"/>
      <c r="Z14" s="1098" t="s">
        <v>33</v>
      </c>
      <c r="AA14" s="1099"/>
      <c r="AB14" s="1099"/>
      <c r="AC14" s="1099"/>
      <c r="AD14" s="62"/>
      <c r="AE14" s="56" t="s">
        <v>18</v>
      </c>
      <c r="AF14" s="896" t="s">
        <v>33</v>
      </c>
      <c r="AG14" s="897"/>
      <c r="AH14" s="897"/>
      <c r="AI14" s="897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094"/>
      <c r="H15" s="1095"/>
      <c r="I15" s="1095"/>
      <c r="J15" s="1095"/>
      <c r="K15" s="1095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972"/>
      <c r="AA15" s="973"/>
      <c r="AB15" s="973"/>
      <c r="AC15" s="973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1">
        <v>0</v>
      </c>
      <c r="H16" s="1062"/>
      <c r="I16" s="1062"/>
      <c r="J16" s="1062"/>
      <c r="K16" s="1062"/>
      <c r="L16" s="44"/>
      <c r="M16" s="45"/>
      <c r="N16" s="606">
        <v>0</v>
      </c>
      <c r="O16" s="607"/>
      <c r="P16" s="607"/>
      <c r="Q16" s="607"/>
      <c r="R16" s="20"/>
      <c r="S16" s="1096">
        <v>0</v>
      </c>
      <c r="T16" s="1097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78"/>
      <c r="H17" s="979"/>
      <c r="I17" s="979"/>
      <c r="J17" s="979"/>
      <c r="K17" s="97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071">
        <v>77929</v>
      </c>
      <c r="H18" s="1072"/>
      <c r="I18" s="1072"/>
      <c r="J18" s="1072"/>
      <c r="K18" s="1072"/>
      <c r="L18" s="44"/>
      <c r="M18" s="45"/>
      <c r="N18" s="516">
        <v>73073</v>
      </c>
      <c r="O18" s="517"/>
      <c r="P18" s="517"/>
      <c r="Q18" s="517"/>
      <c r="R18" s="61"/>
      <c r="S18" s="1096">
        <v>6.6</v>
      </c>
      <c r="T18" s="1097"/>
      <c r="U18" s="595" t="s">
        <v>37</v>
      </c>
      <c r="V18" s="312"/>
      <c r="W18" s="312"/>
      <c r="X18" s="312"/>
      <c r="Y18" s="313"/>
      <c r="Z18" s="1085" t="s">
        <v>33</v>
      </c>
      <c r="AA18" s="1086"/>
      <c r="AB18" s="1086"/>
      <c r="AC18" s="1086"/>
      <c r="AD18" s="1086"/>
      <c r="AE18" s="1087"/>
      <c r="AF18" s="574" t="s">
        <v>33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094"/>
      <c r="H19" s="1095"/>
      <c r="I19" s="1095"/>
      <c r="J19" s="1095"/>
      <c r="K19" s="1095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1088"/>
      <c r="AA19" s="1048"/>
      <c r="AB19" s="1048"/>
      <c r="AC19" s="1048"/>
      <c r="AD19" s="1048"/>
      <c r="AE19" s="1089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1">
        <v>4855</v>
      </c>
      <c r="H20" s="1062"/>
      <c r="I20" s="1062"/>
      <c r="J20" s="1062"/>
      <c r="K20" s="1062"/>
      <c r="L20" s="44"/>
      <c r="M20" s="45"/>
      <c r="N20" s="606">
        <v>18834</v>
      </c>
      <c r="O20" s="607"/>
      <c r="P20" s="607"/>
      <c r="Q20" s="607"/>
      <c r="R20" s="20"/>
      <c r="S20" s="1075"/>
      <c r="T20" s="1076"/>
      <c r="U20" s="524" t="s">
        <v>40</v>
      </c>
      <c r="V20" s="525"/>
      <c r="W20" s="525"/>
      <c r="X20" s="525"/>
      <c r="Y20" s="526"/>
      <c r="Z20" s="70"/>
      <c r="AA20" s="1092" t="s">
        <v>33</v>
      </c>
      <c r="AB20" s="1092"/>
      <c r="AC20" s="1092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78"/>
      <c r="H21" s="979"/>
      <c r="I21" s="979"/>
      <c r="J21" s="979"/>
      <c r="K21" s="979"/>
      <c r="L21" s="49"/>
      <c r="M21" s="50"/>
      <c r="N21" s="518"/>
      <c r="O21" s="519"/>
      <c r="P21" s="519"/>
      <c r="Q21" s="519"/>
      <c r="R21" s="51"/>
      <c r="S21" s="1090"/>
      <c r="T21" s="1091"/>
      <c r="U21" s="527"/>
      <c r="V21" s="528"/>
      <c r="W21" s="528"/>
      <c r="X21" s="528"/>
      <c r="Y21" s="529"/>
      <c r="Z21" s="75"/>
      <c r="AA21" s="1093"/>
      <c r="AB21" s="1093"/>
      <c r="AC21" s="1093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1">
        <v>0</v>
      </c>
      <c r="H22" s="1062"/>
      <c r="I22" s="1062"/>
      <c r="J22" s="1062"/>
      <c r="K22" s="1062"/>
      <c r="L22" s="44"/>
      <c r="M22" s="45"/>
      <c r="N22" s="606">
        <v>0</v>
      </c>
      <c r="O22" s="607"/>
      <c r="P22" s="607"/>
      <c r="Q22" s="607"/>
      <c r="R22" s="20"/>
      <c r="S22" s="852" t="s">
        <v>90</v>
      </c>
      <c r="T22" s="853"/>
      <c r="U22" s="524" t="s">
        <v>43</v>
      </c>
      <c r="V22" s="525"/>
      <c r="W22" s="525"/>
      <c r="X22" s="525"/>
      <c r="Y22" s="526"/>
      <c r="Z22" s="70"/>
      <c r="AA22" s="1079" t="s">
        <v>33</v>
      </c>
      <c r="AB22" s="1079"/>
      <c r="AC22" s="1079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78"/>
      <c r="H23" s="979"/>
      <c r="I23" s="979"/>
      <c r="J23" s="979"/>
      <c r="K23" s="97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5"/>
      <c r="AA23" s="1080"/>
      <c r="AB23" s="1080"/>
      <c r="AC23" s="1080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1">
        <v>0</v>
      </c>
      <c r="H24" s="1062"/>
      <c r="I24" s="1062"/>
      <c r="J24" s="1062"/>
      <c r="K24" s="1062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1081">
        <v>0</v>
      </c>
      <c r="AA24" s="1082"/>
      <c r="AB24" s="1082"/>
      <c r="AC24" s="1082"/>
      <c r="AD24" s="62"/>
      <c r="AE24" s="56" t="s">
        <v>18</v>
      </c>
      <c r="AF24" s="534">
        <v>0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78"/>
      <c r="H25" s="979"/>
      <c r="I25" s="979"/>
      <c r="J25" s="979"/>
      <c r="K25" s="97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1083"/>
      <c r="AA25" s="1084"/>
      <c r="AB25" s="1084"/>
      <c r="AC25" s="1084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1">
        <v>0</v>
      </c>
      <c r="H26" s="1062"/>
      <c r="I26" s="1062"/>
      <c r="J26" s="1062"/>
      <c r="K26" s="1062"/>
      <c r="L26" s="44"/>
      <c r="M26" s="45"/>
      <c r="N26" s="606">
        <v>0</v>
      </c>
      <c r="O26" s="607"/>
      <c r="P26" s="607"/>
      <c r="Q26" s="607"/>
      <c r="R26" s="20"/>
      <c r="S26" s="852" t="s">
        <v>90</v>
      </c>
      <c r="T26" s="853"/>
      <c r="U26" s="524" t="s">
        <v>50</v>
      </c>
      <c r="V26" s="525"/>
      <c r="W26" s="525"/>
      <c r="X26" s="525"/>
      <c r="Y26" s="526"/>
      <c r="Z26" s="1063" t="s">
        <v>33</v>
      </c>
      <c r="AA26" s="1064"/>
      <c r="AB26" s="1064"/>
      <c r="AC26" s="1064"/>
      <c r="AD26" s="62"/>
      <c r="AE26" s="56" t="s">
        <v>18</v>
      </c>
      <c r="AF26" s="1067" t="s">
        <v>33</v>
      </c>
      <c r="AG26" s="1068"/>
      <c r="AH26" s="1068"/>
      <c r="AI26" s="1068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78"/>
      <c r="H27" s="979"/>
      <c r="I27" s="979"/>
      <c r="J27" s="979"/>
      <c r="K27" s="979"/>
      <c r="L27" s="49"/>
      <c r="M27" s="50"/>
      <c r="N27" s="518"/>
      <c r="O27" s="519"/>
      <c r="P27" s="519"/>
      <c r="Q27" s="519"/>
      <c r="R27" s="51"/>
      <c r="S27" s="854"/>
      <c r="T27" s="855"/>
      <c r="U27" s="527"/>
      <c r="V27" s="528"/>
      <c r="W27" s="528"/>
      <c r="X27" s="528"/>
      <c r="Y27" s="529"/>
      <c r="Z27" s="1065"/>
      <c r="AA27" s="1066"/>
      <c r="AB27" s="1066"/>
      <c r="AC27" s="1066"/>
      <c r="AD27" s="79"/>
      <c r="AE27" s="80"/>
      <c r="AF27" s="1069"/>
      <c r="AG27" s="1070"/>
      <c r="AH27" s="1070"/>
      <c r="AI27" s="1070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071">
        <v>4855</v>
      </c>
      <c r="H28" s="1072"/>
      <c r="I28" s="1072"/>
      <c r="J28" s="1072"/>
      <c r="K28" s="1072"/>
      <c r="L28" s="44"/>
      <c r="M28" s="45"/>
      <c r="N28" s="516">
        <v>18834</v>
      </c>
      <c r="O28" s="517"/>
      <c r="P28" s="517"/>
      <c r="Q28" s="517"/>
      <c r="R28" s="61"/>
      <c r="S28" s="1075"/>
      <c r="T28" s="1076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073"/>
      <c r="H29" s="1074"/>
      <c r="I29" s="1074"/>
      <c r="J29" s="1074"/>
      <c r="K29" s="1074"/>
      <c r="L29" s="49"/>
      <c r="M29" s="50"/>
      <c r="N29" s="544"/>
      <c r="O29" s="545"/>
      <c r="P29" s="545"/>
      <c r="Q29" s="545"/>
      <c r="R29" s="81"/>
      <c r="S29" s="1077"/>
      <c r="T29" s="1078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10" t="s">
        <v>56</v>
      </c>
      <c r="T33" s="504"/>
      <c r="U33" s="504"/>
      <c r="V33" s="504"/>
      <c r="W33" s="504"/>
      <c r="X33" s="504"/>
      <c r="Y33" s="505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0" t="s">
        <v>33</v>
      </c>
      <c r="I34" s="970"/>
      <c r="J34" s="970"/>
      <c r="K34" s="970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/>
      <c r="AG35" s="172" t="s">
        <v>103</v>
      </c>
      <c r="AH35" s="1049" t="s">
        <v>33</v>
      </c>
      <c r="AI35" s="1049"/>
      <c r="AJ35" s="78"/>
      <c r="AK35" s="76" t="s">
        <v>61</v>
      </c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0" t="s">
        <v>33</v>
      </c>
      <c r="I36" s="970"/>
      <c r="J36" s="970"/>
      <c r="K36" s="970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5" t="s">
        <v>33</v>
      </c>
      <c r="AB36" s="1045"/>
      <c r="AC36" s="1045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6" t="s">
        <v>33</v>
      </c>
      <c r="J37" s="1046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173" t="s">
        <v>103</v>
      </c>
      <c r="AH37" s="1040" t="s">
        <v>33</v>
      </c>
      <c r="AI37" s="1040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1" t="s">
        <v>69</v>
      </c>
      <c r="F40" s="1042"/>
      <c r="G40" s="1042"/>
      <c r="H40" s="1042"/>
      <c r="I40" s="1042"/>
      <c r="J40" s="1042"/>
      <c r="K40" s="1042"/>
      <c r="L40" s="1042"/>
      <c r="M40" s="1042"/>
      <c r="N40" s="1043"/>
      <c r="O40" s="1041" t="s">
        <v>10</v>
      </c>
      <c r="P40" s="1042"/>
      <c r="Q40" s="1042"/>
      <c r="R40" s="1042"/>
      <c r="S40" s="1044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4" t="s">
        <v>75</v>
      </c>
      <c r="V42" s="1005"/>
      <c r="W42" s="1006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3"/>
      <c r="V43" s="1034"/>
      <c r="W43" s="1035"/>
      <c r="X43" s="391">
        <v>0</v>
      </c>
      <c r="Y43" s="392"/>
      <c r="Z43" s="393"/>
      <c r="AA43" s="896" t="s">
        <v>33</v>
      </c>
      <c r="AB43" s="897"/>
      <c r="AC43" s="898"/>
      <c r="AD43" s="391">
        <v>132707</v>
      </c>
      <c r="AE43" s="392"/>
      <c r="AF43" s="392"/>
      <c r="AG43" s="393"/>
      <c r="AH43" s="391">
        <v>132707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78">
        <v>4</v>
      </c>
      <c r="F44" s="979"/>
      <c r="G44" s="50"/>
      <c r="H44" s="972">
        <v>376050</v>
      </c>
      <c r="I44" s="973"/>
      <c r="J44" s="973"/>
      <c r="K44" s="974"/>
      <c r="L44" s="978">
        <v>0</v>
      </c>
      <c r="M44" s="979"/>
      <c r="N44" s="50"/>
      <c r="O44" s="590">
        <v>4</v>
      </c>
      <c r="P44" s="591"/>
      <c r="Q44" s="590">
        <v>377550</v>
      </c>
      <c r="R44" s="591"/>
      <c r="S44" s="820"/>
      <c r="T44" s="439"/>
      <c r="U44" s="1036"/>
      <c r="V44" s="1037"/>
      <c r="W44" s="1038"/>
      <c r="X44" s="394"/>
      <c r="Y44" s="395"/>
      <c r="Z44" s="396"/>
      <c r="AA44" s="590"/>
      <c r="AB44" s="591"/>
      <c r="AC44" s="478"/>
      <c r="AD44" s="394"/>
      <c r="AE44" s="395"/>
      <c r="AF44" s="395"/>
      <c r="AG44" s="396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4">
        <v>0</v>
      </c>
      <c r="F45" s="1025"/>
      <c r="G45" s="50"/>
      <c r="H45" s="1021" t="s">
        <v>33</v>
      </c>
      <c r="I45" s="1022"/>
      <c r="J45" s="1022"/>
      <c r="K45" s="1023"/>
      <c r="L45" s="1024">
        <v>0</v>
      </c>
      <c r="M45" s="1025"/>
      <c r="N45" s="50"/>
      <c r="O45" s="804">
        <v>0</v>
      </c>
      <c r="P45" s="805"/>
      <c r="Q45" s="804" t="s">
        <v>33</v>
      </c>
      <c r="R45" s="805"/>
      <c r="S45" s="806"/>
      <c r="T45" s="439"/>
      <c r="U45" s="1026" t="s">
        <v>80</v>
      </c>
      <c r="V45" s="1029" t="s">
        <v>81</v>
      </c>
      <c r="W45" s="1030"/>
      <c r="X45" s="975">
        <v>0</v>
      </c>
      <c r="Y45" s="976"/>
      <c r="Z45" s="977"/>
      <c r="AA45" s="969" t="s">
        <v>33</v>
      </c>
      <c r="AB45" s="970"/>
      <c r="AC45" s="971"/>
      <c r="AD45" s="975">
        <v>158438</v>
      </c>
      <c r="AE45" s="976"/>
      <c r="AF45" s="976"/>
      <c r="AG45" s="977"/>
      <c r="AH45" s="981">
        <v>158438</v>
      </c>
      <c r="AI45" s="982"/>
      <c r="AJ45" s="982"/>
      <c r="AK45" s="983"/>
      <c r="AL45" s="175"/>
    </row>
    <row r="46" spans="1:40" ht="18.75" customHeight="1">
      <c r="A46" s="28"/>
      <c r="B46" s="360"/>
      <c r="C46" s="379" t="s">
        <v>82</v>
      </c>
      <c r="D46" s="313"/>
      <c r="E46" s="975">
        <v>0</v>
      </c>
      <c r="F46" s="976"/>
      <c r="G46" s="121"/>
      <c r="H46" s="969" t="s">
        <v>33</v>
      </c>
      <c r="I46" s="970"/>
      <c r="J46" s="970"/>
      <c r="K46" s="971"/>
      <c r="L46" s="975">
        <v>0</v>
      </c>
      <c r="M46" s="976"/>
      <c r="N46" s="121"/>
      <c r="O46" s="588">
        <v>0</v>
      </c>
      <c r="P46" s="589"/>
      <c r="Q46" s="588" t="s">
        <v>33</v>
      </c>
      <c r="R46" s="589"/>
      <c r="S46" s="819"/>
      <c r="T46" s="439"/>
      <c r="U46" s="1027"/>
      <c r="V46" s="1031"/>
      <c r="W46" s="1032"/>
      <c r="X46" s="978"/>
      <c r="Y46" s="979"/>
      <c r="Z46" s="980"/>
      <c r="AA46" s="972"/>
      <c r="AB46" s="973"/>
      <c r="AC46" s="974"/>
      <c r="AD46" s="978"/>
      <c r="AE46" s="979"/>
      <c r="AF46" s="979"/>
      <c r="AG46" s="980"/>
      <c r="AH46" s="984"/>
      <c r="AI46" s="985"/>
      <c r="AJ46" s="985"/>
      <c r="AK46" s="986"/>
      <c r="AL46" s="175"/>
    </row>
    <row r="47" spans="1:40" ht="18.75" customHeight="1">
      <c r="A47" s="28"/>
      <c r="B47" s="360"/>
      <c r="C47" s="380"/>
      <c r="D47" s="316"/>
      <c r="E47" s="978"/>
      <c r="F47" s="979"/>
      <c r="G47" s="50"/>
      <c r="H47" s="972"/>
      <c r="I47" s="973"/>
      <c r="J47" s="973"/>
      <c r="K47" s="974"/>
      <c r="L47" s="978"/>
      <c r="M47" s="979"/>
      <c r="N47" s="50"/>
      <c r="O47" s="590"/>
      <c r="P47" s="591"/>
      <c r="Q47" s="590"/>
      <c r="R47" s="591"/>
      <c r="S47" s="820"/>
      <c r="T47" s="439"/>
      <c r="U47" s="1027"/>
      <c r="V47" s="1029" t="s">
        <v>83</v>
      </c>
      <c r="W47" s="1030"/>
      <c r="X47" s="975">
        <v>0</v>
      </c>
      <c r="Y47" s="976"/>
      <c r="Z47" s="977"/>
      <c r="AA47" s="969" t="s">
        <v>33</v>
      </c>
      <c r="AB47" s="970"/>
      <c r="AC47" s="971"/>
      <c r="AD47" s="975">
        <v>0</v>
      </c>
      <c r="AE47" s="976"/>
      <c r="AF47" s="976"/>
      <c r="AG47" s="977"/>
      <c r="AH47" s="981">
        <v>0</v>
      </c>
      <c r="AI47" s="982"/>
      <c r="AJ47" s="982"/>
      <c r="AK47" s="983"/>
      <c r="AL47" s="175"/>
    </row>
    <row r="48" spans="1:40" ht="39" customHeight="1">
      <c r="A48" s="28"/>
      <c r="B48" s="360"/>
      <c r="C48" s="375" t="s">
        <v>84</v>
      </c>
      <c r="D48" s="376"/>
      <c r="E48" s="1024">
        <v>0</v>
      </c>
      <c r="F48" s="1025"/>
      <c r="G48" s="50"/>
      <c r="H48" s="1021" t="s">
        <v>33</v>
      </c>
      <c r="I48" s="1022"/>
      <c r="J48" s="1022"/>
      <c r="K48" s="1023"/>
      <c r="L48" s="1024">
        <v>0</v>
      </c>
      <c r="M48" s="1025"/>
      <c r="N48" s="50"/>
      <c r="O48" s="804">
        <v>0</v>
      </c>
      <c r="P48" s="805"/>
      <c r="Q48" s="804" t="s">
        <v>33</v>
      </c>
      <c r="R48" s="805"/>
      <c r="S48" s="806"/>
      <c r="T48" s="439"/>
      <c r="U48" s="1027"/>
      <c r="V48" s="1031"/>
      <c r="W48" s="1032"/>
      <c r="X48" s="978"/>
      <c r="Y48" s="979"/>
      <c r="Z48" s="980"/>
      <c r="AA48" s="972"/>
      <c r="AB48" s="973"/>
      <c r="AC48" s="974"/>
      <c r="AD48" s="978"/>
      <c r="AE48" s="979"/>
      <c r="AF48" s="979"/>
      <c r="AG48" s="980"/>
      <c r="AH48" s="984"/>
      <c r="AI48" s="985"/>
      <c r="AJ48" s="985"/>
      <c r="AK48" s="986"/>
      <c r="AL48" s="175"/>
    </row>
    <row r="49" spans="1:40" ht="39" customHeight="1">
      <c r="A49" s="28"/>
      <c r="B49" s="361"/>
      <c r="C49" s="375" t="s">
        <v>85</v>
      </c>
      <c r="D49" s="376"/>
      <c r="E49" s="1019">
        <v>4</v>
      </c>
      <c r="F49" s="1020"/>
      <c r="G49" s="50"/>
      <c r="H49" s="1021">
        <v>376050</v>
      </c>
      <c r="I49" s="1022"/>
      <c r="J49" s="1022"/>
      <c r="K49" s="1023"/>
      <c r="L49" s="1019">
        <v>0</v>
      </c>
      <c r="M49" s="1020"/>
      <c r="N49" s="50"/>
      <c r="O49" s="804">
        <v>4</v>
      </c>
      <c r="P49" s="805"/>
      <c r="Q49" s="804">
        <v>377550</v>
      </c>
      <c r="R49" s="805"/>
      <c r="S49" s="806"/>
      <c r="T49" s="439"/>
      <c r="U49" s="1027"/>
      <c r="V49" s="1012" t="s">
        <v>86</v>
      </c>
      <c r="W49" s="1013"/>
      <c r="X49" s="975">
        <v>0</v>
      </c>
      <c r="Y49" s="976"/>
      <c r="Z49" s="977"/>
      <c r="AA49" s="969" t="s">
        <v>33</v>
      </c>
      <c r="AB49" s="970"/>
      <c r="AC49" s="971"/>
      <c r="AD49" s="975">
        <v>0</v>
      </c>
      <c r="AE49" s="976"/>
      <c r="AF49" s="976"/>
      <c r="AG49" s="977"/>
      <c r="AH49" s="981">
        <v>0</v>
      </c>
      <c r="AI49" s="982"/>
      <c r="AJ49" s="982"/>
      <c r="AK49" s="983"/>
      <c r="AL49" s="175"/>
    </row>
    <row r="50" spans="1:40" ht="18.75" customHeight="1">
      <c r="A50" s="28"/>
      <c r="B50" s="311" t="s">
        <v>87</v>
      </c>
      <c r="C50" s="312"/>
      <c r="D50" s="313"/>
      <c r="E50" s="975">
        <v>0</v>
      </c>
      <c r="F50" s="976"/>
      <c r="G50" s="121"/>
      <c r="H50" s="969" t="s">
        <v>33</v>
      </c>
      <c r="I50" s="970"/>
      <c r="J50" s="970"/>
      <c r="K50" s="971"/>
      <c r="L50" s="975">
        <v>0</v>
      </c>
      <c r="M50" s="976"/>
      <c r="N50" s="121"/>
      <c r="O50" s="588">
        <v>0</v>
      </c>
      <c r="P50" s="589"/>
      <c r="Q50" s="588" t="s">
        <v>33</v>
      </c>
      <c r="R50" s="589"/>
      <c r="S50" s="819"/>
      <c r="T50" s="439"/>
      <c r="U50" s="1028"/>
      <c r="V50" s="1014"/>
      <c r="W50" s="1015"/>
      <c r="X50" s="978"/>
      <c r="Y50" s="979"/>
      <c r="Z50" s="980"/>
      <c r="AA50" s="972"/>
      <c r="AB50" s="973"/>
      <c r="AC50" s="974"/>
      <c r="AD50" s="978"/>
      <c r="AE50" s="979"/>
      <c r="AF50" s="979"/>
      <c r="AG50" s="980"/>
      <c r="AH50" s="984"/>
      <c r="AI50" s="985"/>
      <c r="AJ50" s="985"/>
      <c r="AK50" s="986"/>
      <c r="AL50" s="175"/>
    </row>
    <row r="51" spans="1:40" ht="18.75" customHeight="1">
      <c r="A51" s="28"/>
      <c r="B51" s="314"/>
      <c r="C51" s="315"/>
      <c r="D51" s="316"/>
      <c r="E51" s="978"/>
      <c r="F51" s="979"/>
      <c r="G51" s="50"/>
      <c r="H51" s="972"/>
      <c r="I51" s="973"/>
      <c r="J51" s="973"/>
      <c r="K51" s="974"/>
      <c r="L51" s="978"/>
      <c r="M51" s="979"/>
      <c r="N51" s="50"/>
      <c r="O51" s="590"/>
      <c r="P51" s="591"/>
      <c r="Q51" s="590"/>
      <c r="R51" s="591"/>
      <c r="S51" s="820"/>
      <c r="T51" s="439"/>
      <c r="U51" s="1004" t="s">
        <v>88</v>
      </c>
      <c r="V51" s="1005"/>
      <c r="W51" s="1006"/>
      <c r="X51" s="981">
        <v>0</v>
      </c>
      <c r="Y51" s="982"/>
      <c r="Z51" s="987"/>
      <c r="AA51" s="991" t="s">
        <v>33</v>
      </c>
      <c r="AB51" s="992"/>
      <c r="AC51" s="993"/>
      <c r="AD51" s="997">
        <v>291145</v>
      </c>
      <c r="AE51" s="998"/>
      <c r="AF51" s="998"/>
      <c r="AG51" s="999"/>
      <c r="AH51" s="981">
        <v>291145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0">
        <v>4</v>
      </c>
      <c r="F52" s="1011"/>
      <c r="G52" s="50"/>
      <c r="H52" s="1016">
        <v>376050</v>
      </c>
      <c r="I52" s="1017"/>
      <c r="J52" s="1017"/>
      <c r="K52" s="1018"/>
      <c r="L52" s="1010">
        <v>0</v>
      </c>
      <c r="M52" s="1011"/>
      <c r="N52" s="50"/>
      <c r="O52" s="824">
        <v>4</v>
      </c>
      <c r="P52" s="825"/>
      <c r="Q52" s="824">
        <v>377550</v>
      </c>
      <c r="R52" s="825"/>
      <c r="S52" s="829"/>
      <c r="T52" s="440"/>
      <c r="U52" s="1007"/>
      <c r="V52" s="1008"/>
      <c r="W52" s="1009"/>
      <c r="X52" s="988"/>
      <c r="Y52" s="989"/>
      <c r="Z52" s="990"/>
      <c r="AA52" s="994"/>
      <c r="AB52" s="995"/>
      <c r="AC52" s="996"/>
      <c r="AD52" s="1000"/>
      <c r="AE52" s="1001"/>
      <c r="AF52" s="1001"/>
      <c r="AG52" s="1002"/>
      <c r="AH52" s="988"/>
      <c r="AI52" s="989"/>
      <c r="AJ52" s="989"/>
      <c r="AK52" s="1003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0" t="s">
        <v>104</v>
      </c>
      <c r="C2" s="1131"/>
      <c r="D2" s="1131"/>
      <c r="E2" s="113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5" t="s">
        <v>46</v>
      </c>
      <c r="E5" s="805"/>
      <c r="F5" s="805"/>
      <c r="G5" s="805"/>
      <c r="H5" s="805"/>
      <c r="I5" s="11" t="s">
        <v>6</v>
      </c>
      <c r="J5" s="1106" t="s">
        <v>46</v>
      </c>
      <c r="K5" s="1107"/>
      <c r="L5" s="1107"/>
      <c r="M5" s="1107"/>
      <c r="N5" s="12" t="s">
        <v>7</v>
      </c>
      <c r="O5" s="804" t="s">
        <v>46</v>
      </c>
      <c r="P5" s="805"/>
      <c r="Q5" s="805"/>
      <c r="R5" s="805"/>
      <c r="S5" s="805"/>
      <c r="T5" s="805"/>
      <c r="U5" s="11" t="s">
        <v>6</v>
      </c>
      <c r="V5" s="804" t="s">
        <v>46</v>
      </c>
      <c r="W5" s="805"/>
      <c r="X5" s="805"/>
      <c r="Y5" s="805"/>
      <c r="Z5" s="805"/>
      <c r="AA5" s="805"/>
      <c r="AB5" s="13" t="s">
        <v>6</v>
      </c>
      <c r="AC5" s="1111" t="s">
        <v>8</v>
      </c>
      <c r="AD5" s="1112"/>
      <c r="AE5" s="1112"/>
      <c r="AF5" s="1112"/>
      <c r="AG5" s="805" t="s">
        <v>33</v>
      </c>
      <c r="AH5" s="805"/>
      <c r="AI5" s="805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5" t="s">
        <v>46</v>
      </c>
      <c r="E6" s="825"/>
      <c r="F6" s="825"/>
      <c r="G6" s="825"/>
      <c r="H6" s="825"/>
      <c r="I6" s="17" t="s">
        <v>6</v>
      </c>
      <c r="J6" s="1109" t="s">
        <v>46</v>
      </c>
      <c r="K6" s="1110"/>
      <c r="L6" s="1110"/>
      <c r="M6" s="1110"/>
      <c r="N6" s="18" t="s">
        <v>7</v>
      </c>
      <c r="O6" s="824" t="s">
        <v>46</v>
      </c>
      <c r="P6" s="825"/>
      <c r="Q6" s="825"/>
      <c r="R6" s="825"/>
      <c r="S6" s="825"/>
      <c r="T6" s="825"/>
      <c r="U6" s="17" t="s">
        <v>6</v>
      </c>
      <c r="V6" s="824" t="s">
        <v>46</v>
      </c>
      <c r="W6" s="825"/>
      <c r="X6" s="825"/>
      <c r="Y6" s="825"/>
      <c r="Z6" s="825"/>
      <c r="AA6" s="825"/>
      <c r="AB6" s="19" t="s">
        <v>6</v>
      </c>
      <c r="AC6" s="1111" t="s">
        <v>10</v>
      </c>
      <c r="AD6" s="1112"/>
      <c r="AE6" s="1112"/>
      <c r="AF6" s="1112"/>
      <c r="AG6" s="825" t="s">
        <v>33</v>
      </c>
      <c r="AH6" s="825"/>
      <c r="AI6" s="8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0" t="s">
        <v>101</v>
      </c>
      <c r="H8" s="1101"/>
      <c r="I8" s="1101"/>
      <c r="J8" s="1101"/>
      <c r="K8" s="1101"/>
      <c r="L8" s="1101"/>
      <c r="M8" s="1102"/>
      <c r="N8" s="1103" t="s">
        <v>13</v>
      </c>
      <c r="O8" s="1104"/>
      <c r="P8" s="1104"/>
      <c r="Q8" s="1104"/>
      <c r="R8" s="1105"/>
      <c r="S8" s="601" t="s">
        <v>14</v>
      </c>
      <c r="T8" s="604"/>
      <c r="U8" s="605" t="s">
        <v>15</v>
      </c>
      <c r="V8" s="598"/>
      <c r="W8" s="598"/>
      <c r="X8" s="598"/>
      <c r="Y8" s="599"/>
      <c r="Z8" s="1100" t="s">
        <v>12</v>
      </c>
      <c r="AA8" s="1101"/>
      <c r="AB8" s="1101"/>
      <c r="AC8" s="1101"/>
      <c r="AD8" s="1101"/>
      <c r="AE8" s="1102"/>
      <c r="AF8" s="1103" t="s">
        <v>102</v>
      </c>
      <c r="AG8" s="1104"/>
      <c r="AH8" s="1104"/>
      <c r="AI8" s="1104"/>
      <c r="AJ8" s="1104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1">
        <v>85568179</v>
      </c>
      <c r="H10" s="1062"/>
      <c r="I10" s="1062"/>
      <c r="J10" s="1062"/>
      <c r="K10" s="1062"/>
      <c r="L10" s="44"/>
      <c r="M10" s="45"/>
      <c r="N10" s="606">
        <v>76940053</v>
      </c>
      <c r="O10" s="607"/>
      <c r="P10" s="607"/>
      <c r="Q10" s="607"/>
      <c r="R10" s="20"/>
      <c r="S10" s="852">
        <f>IF(N10=0,IF(G10&gt;0,"皆増",0),IF(G10=0,"皆減",ROUND((G10-N10)/N10*100,1)))</f>
        <v>11.2</v>
      </c>
      <c r="T10" s="853"/>
      <c r="U10" s="610" t="s">
        <v>22</v>
      </c>
      <c r="V10" s="416"/>
      <c r="W10" s="416"/>
      <c r="X10" s="416"/>
      <c r="Y10" s="417"/>
      <c r="Z10" s="1098" t="s">
        <v>33</v>
      </c>
      <c r="AA10" s="1099"/>
      <c r="AB10" s="1099"/>
      <c r="AC10" s="1099"/>
      <c r="AD10" s="46"/>
      <c r="AE10" s="47"/>
      <c r="AF10" s="896" t="s">
        <v>33</v>
      </c>
      <c r="AG10" s="897"/>
      <c r="AH10" s="897"/>
      <c r="AI10" s="897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78"/>
      <c r="H11" s="979"/>
      <c r="I11" s="979"/>
      <c r="J11" s="979"/>
      <c r="K11" s="979"/>
      <c r="L11" s="49"/>
      <c r="M11" s="50"/>
      <c r="N11" s="518"/>
      <c r="O11" s="519"/>
      <c r="P11" s="519"/>
      <c r="Q11" s="519"/>
      <c r="R11" s="51"/>
      <c r="S11" s="854"/>
      <c r="T11" s="855"/>
      <c r="U11" s="596"/>
      <c r="V11" s="315"/>
      <c r="W11" s="315"/>
      <c r="X11" s="315"/>
      <c r="Y11" s="316"/>
      <c r="Z11" s="972"/>
      <c r="AA11" s="973"/>
      <c r="AB11" s="973"/>
      <c r="AC11" s="973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1">
        <v>81790087</v>
      </c>
      <c r="H12" s="1062"/>
      <c r="I12" s="1062"/>
      <c r="J12" s="1062"/>
      <c r="K12" s="1062"/>
      <c r="L12" s="44"/>
      <c r="M12" s="45"/>
      <c r="N12" s="606">
        <v>73165281</v>
      </c>
      <c r="O12" s="607"/>
      <c r="P12" s="607"/>
      <c r="Q12" s="607"/>
      <c r="R12" s="20"/>
      <c r="S12" s="1096">
        <f>IF(N12=0,IF(G12&gt;0,"皆増",0),IF(G12=0,"皆減",ROUND((G12-N12)/N12*100,1)))</f>
        <v>11.8</v>
      </c>
      <c r="T12" s="1097"/>
      <c r="U12" s="595" t="s">
        <v>25</v>
      </c>
      <c r="V12" s="312"/>
      <c r="W12" s="312"/>
      <c r="X12" s="312"/>
      <c r="Y12" s="313"/>
      <c r="Z12" s="1098" t="s">
        <v>33</v>
      </c>
      <c r="AA12" s="1099"/>
      <c r="AB12" s="1099"/>
      <c r="AC12" s="1099"/>
      <c r="AD12" s="55"/>
      <c r="AE12" s="56" t="s">
        <v>18</v>
      </c>
      <c r="AF12" s="896" t="s">
        <v>33</v>
      </c>
      <c r="AG12" s="897"/>
      <c r="AH12" s="897"/>
      <c r="AI12" s="897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78"/>
      <c r="H13" s="979"/>
      <c r="I13" s="979"/>
      <c r="J13" s="979"/>
      <c r="K13" s="979"/>
      <c r="L13" s="49"/>
      <c r="M13" s="50"/>
      <c r="N13" s="518"/>
      <c r="O13" s="519"/>
      <c r="P13" s="519"/>
      <c r="Q13" s="519"/>
      <c r="R13" s="51"/>
      <c r="S13" s="854"/>
      <c r="T13" s="855"/>
      <c r="U13" s="596"/>
      <c r="V13" s="315"/>
      <c r="W13" s="315"/>
      <c r="X13" s="315"/>
      <c r="Y13" s="316"/>
      <c r="Z13" s="972"/>
      <c r="AA13" s="973"/>
      <c r="AB13" s="973"/>
      <c r="AC13" s="973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124">
        <f>G10-G12</f>
        <v>3778092</v>
      </c>
      <c r="H14" s="1125"/>
      <c r="I14" s="1125"/>
      <c r="J14" s="1125"/>
      <c r="K14" s="1125"/>
      <c r="L14" s="44"/>
      <c r="M14" s="45"/>
      <c r="N14" s="516">
        <v>3774772</v>
      </c>
      <c r="O14" s="517"/>
      <c r="P14" s="517"/>
      <c r="Q14" s="517"/>
      <c r="R14" s="61"/>
      <c r="S14" s="1096">
        <f>IF(N14=0,IF(G14&gt;0,"皆増",0),IF(G14=0,"皆減",ROUND((G14-N14)/N14*100,1)))</f>
        <v>0.1</v>
      </c>
      <c r="T14" s="1097"/>
      <c r="U14" s="595" t="s">
        <v>28</v>
      </c>
      <c r="V14" s="312"/>
      <c r="W14" s="312"/>
      <c r="X14" s="312"/>
      <c r="Y14" s="313"/>
      <c r="Z14" s="1098" t="s">
        <v>33</v>
      </c>
      <c r="AA14" s="1099"/>
      <c r="AB14" s="1099"/>
      <c r="AC14" s="1099"/>
      <c r="AD14" s="62"/>
      <c r="AE14" s="56" t="s">
        <v>18</v>
      </c>
      <c r="AF14" s="896" t="s">
        <v>33</v>
      </c>
      <c r="AG14" s="897"/>
      <c r="AH14" s="897"/>
      <c r="AI14" s="897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128"/>
      <c r="H15" s="1129"/>
      <c r="I15" s="1129"/>
      <c r="J15" s="1129"/>
      <c r="K15" s="1129"/>
      <c r="L15" s="49"/>
      <c r="M15" s="50"/>
      <c r="N15" s="518"/>
      <c r="O15" s="519"/>
      <c r="P15" s="519"/>
      <c r="Q15" s="519"/>
      <c r="R15" s="51"/>
      <c r="S15" s="854"/>
      <c r="T15" s="855"/>
      <c r="U15" s="596"/>
      <c r="V15" s="315"/>
      <c r="W15" s="315"/>
      <c r="X15" s="315"/>
      <c r="Y15" s="316"/>
      <c r="Z15" s="972"/>
      <c r="AA15" s="973"/>
      <c r="AB15" s="973"/>
      <c r="AC15" s="973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1">
        <v>45192</v>
      </c>
      <c r="H16" s="1062"/>
      <c r="I16" s="1062"/>
      <c r="J16" s="1062"/>
      <c r="K16" s="1062"/>
      <c r="L16" s="44"/>
      <c r="M16" s="45"/>
      <c r="N16" s="606">
        <v>0</v>
      </c>
      <c r="O16" s="607"/>
      <c r="P16" s="607"/>
      <c r="Q16" s="607"/>
      <c r="R16" s="20"/>
      <c r="S16" s="1096" t="str">
        <f>IF(N16=0,IF(G16&gt;0,"皆増",0),IF(G16=0,"皆減",ROUND((G16-N16)/N16*100,1)))</f>
        <v>皆増</v>
      </c>
      <c r="T16" s="1097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78"/>
      <c r="H17" s="979"/>
      <c r="I17" s="979"/>
      <c r="J17" s="979"/>
      <c r="K17" s="979"/>
      <c r="L17" s="49"/>
      <c r="M17" s="50"/>
      <c r="N17" s="518"/>
      <c r="O17" s="519"/>
      <c r="P17" s="519"/>
      <c r="Q17" s="519"/>
      <c r="R17" s="51"/>
      <c r="S17" s="854"/>
      <c r="T17" s="855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124">
        <f>G14-G16</f>
        <v>3732900</v>
      </c>
      <c r="H18" s="1125"/>
      <c r="I18" s="1125"/>
      <c r="J18" s="1125"/>
      <c r="K18" s="1125"/>
      <c r="L18" s="44"/>
      <c r="M18" s="45"/>
      <c r="N18" s="516">
        <v>3774772</v>
      </c>
      <c r="O18" s="517"/>
      <c r="P18" s="517"/>
      <c r="Q18" s="517"/>
      <c r="R18" s="61"/>
      <c r="S18" s="1096">
        <f>IF(N18=0,IF(G18&gt;0,"皆増",0),IF(G18=0,"皆減",ROUND((G18-N18)/N18*100,1)))</f>
        <v>-1.1000000000000001</v>
      </c>
      <c r="T18" s="1097"/>
      <c r="U18" s="595" t="s">
        <v>37</v>
      </c>
      <c r="V18" s="312"/>
      <c r="W18" s="312"/>
      <c r="X18" s="312"/>
      <c r="Y18" s="313"/>
      <c r="Z18" s="1085" t="s">
        <v>33</v>
      </c>
      <c r="AA18" s="1086"/>
      <c r="AB18" s="1086"/>
      <c r="AC18" s="1086"/>
      <c r="AD18" s="1086"/>
      <c r="AE18" s="1087"/>
      <c r="AF18" s="574" t="s">
        <v>33</v>
      </c>
      <c r="AG18" s="575"/>
      <c r="AH18" s="575"/>
      <c r="AI18" s="575"/>
      <c r="AJ18" s="575"/>
      <c r="AK18" s="867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128"/>
      <c r="H19" s="1129"/>
      <c r="I19" s="1129"/>
      <c r="J19" s="1129"/>
      <c r="K19" s="1129"/>
      <c r="L19" s="49"/>
      <c r="M19" s="50"/>
      <c r="N19" s="518"/>
      <c r="O19" s="519"/>
      <c r="P19" s="519"/>
      <c r="Q19" s="519"/>
      <c r="R19" s="51"/>
      <c r="S19" s="854"/>
      <c r="T19" s="855"/>
      <c r="U19" s="596"/>
      <c r="V19" s="315"/>
      <c r="W19" s="315"/>
      <c r="X19" s="315"/>
      <c r="Y19" s="316"/>
      <c r="Z19" s="1088"/>
      <c r="AA19" s="1048"/>
      <c r="AB19" s="1048"/>
      <c r="AC19" s="1048"/>
      <c r="AD19" s="1048"/>
      <c r="AE19" s="1089"/>
      <c r="AF19" s="577"/>
      <c r="AG19" s="578"/>
      <c r="AH19" s="578"/>
      <c r="AI19" s="578"/>
      <c r="AJ19" s="578"/>
      <c r="AK19" s="868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1">
        <v>-41872</v>
      </c>
      <c r="H20" s="1062"/>
      <c r="I20" s="1062"/>
      <c r="J20" s="1062"/>
      <c r="K20" s="1062"/>
      <c r="L20" s="44"/>
      <c r="M20" s="45"/>
      <c r="N20" s="606">
        <v>154044</v>
      </c>
      <c r="O20" s="607"/>
      <c r="P20" s="607"/>
      <c r="Q20" s="607"/>
      <c r="R20" s="20"/>
      <c r="S20" s="1075"/>
      <c r="T20" s="1076"/>
      <c r="U20" s="524" t="s">
        <v>40</v>
      </c>
      <c r="V20" s="525"/>
      <c r="W20" s="525"/>
      <c r="X20" s="525"/>
      <c r="Y20" s="526"/>
      <c r="Z20" s="70"/>
      <c r="AA20" s="1092" t="s">
        <v>33</v>
      </c>
      <c r="AB20" s="1092"/>
      <c r="AC20" s="1092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78"/>
      <c r="H21" s="979"/>
      <c r="I21" s="979"/>
      <c r="J21" s="979"/>
      <c r="K21" s="979"/>
      <c r="L21" s="49"/>
      <c r="M21" s="50"/>
      <c r="N21" s="518"/>
      <c r="O21" s="519"/>
      <c r="P21" s="519"/>
      <c r="Q21" s="519"/>
      <c r="R21" s="51"/>
      <c r="S21" s="1090"/>
      <c r="T21" s="1091"/>
      <c r="U21" s="527"/>
      <c r="V21" s="528"/>
      <c r="W21" s="528"/>
      <c r="X21" s="528"/>
      <c r="Y21" s="529"/>
      <c r="Z21" s="75"/>
      <c r="AA21" s="1093"/>
      <c r="AB21" s="1093"/>
      <c r="AC21" s="1093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1">
        <v>6000467</v>
      </c>
      <c r="H22" s="1062"/>
      <c r="I22" s="1062"/>
      <c r="J22" s="1062"/>
      <c r="K22" s="1062"/>
      <c r="L22" s="44"/>
      <c r="M22" s="45"/>
      <c r="N22" s="606">
        <v>6230000</v>
      </c>
      <c r="O22" s="607"/>
      <c r="P22" s="607"/>
      <c r="Q22" s="607"/>
      <c r="R22" s="20"/>
      <c r="S22" s="1096">
        <f>IF(N22=0,IF(G22&gt;0,"皆増",0),IF(G22=0,"皆減",ROUND((G22-N22)/N22*100,1)))</f>
        <v>-3.7</v>
      </c>
      <c r="T22" s="1097"/>
      <c r="U22" s="524" t="s">
        <v>43</v>
      </c>
      <c r="V22" s="525"/>
      <c r="W22" s="525"/>
      <c r="X22" s="525"/>
      <c r="Y22" s="526"/>
      <c r="Z22" s="70"/>
      <c r="AA22" s="1079" t="s">
        <v>33</v>
      </c>
      <c r="AB22" s="1079"/>
      <c r="AC22" s="1079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78"/>
      <c r="H23" s="979"/>
      <c r="I23" s="979"/>
      <c r="J23" s="979"/>
      <c r="K23" s="979"/>
      <c r="L23" s="49"/>
      <c r="M23" s="50"/>
      <c r="N23" s="518"/>
      <c r="O23" s="519"/>
      <c r="P23" s="519"/>
      <c r="Q23" s="519"/>
      <c r="R23" s="51"/>
      <c r="S23" s="854"/>
      <c r="T23" s="855"/>
      <c r="U23" s="527"/>
      <c r="V23" s="528"/>
      <c r="W23" s="528"/>
      <c r="X23" s="528"/>
      <c r="Y23" s="529"/>
      <c r="Z23" s="75"/>
      <c r="AA23" s="1080"/>
      <c r="AB23" s="1080"/>
      <c r="AC23" s="1080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1">
        <v>0</v>
      </c>
      <c r="H24" s="1062"/>
      <c r="I24" s="1062"/>
      <c r="J24" s="1062"/>
      <c r="K24" s="1062"/>
      <c r="L24" s="44"/>
      <c r="M24" s="45"/>
      <c r="N24" s="606">
        <v>0</v>
      </c>
      <c r="O24" s="607"/>
      <c r="P24" s="607"/>
      <c r="Q24" s="607"/>
      <c r="R24" s="20"/>
      <c r="S24" s="852" t="s">
        <v>90</v>
      </c>
      <c r="T24" s="853"/>
      <c r="U24" s="524" t="s">
        <v>47</v>
      </c>
      <c r="V24" s="525"/>
      <c r="W24" s="525"/>
      <c r="X24" s="525"/>
      <c r="Y24" s="526"/>
      <c r="Z24" s="1081">
        <v>46122372</v>
      </c>
      <c r="AA24" s="1082"/>
      <c r="AB24" s="1082"/>
      <c r="AC24" s="1082"/>
      <c r="AD24" s="62"/>
      <c r="AE24" s="56" t="s">
        <v>18</v>
      </c>
      <c r="AF24" s="534">
        <v>42317796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78"/>
      <c r="H25" s="979"/>
      <c r="I25" s="979"/>
      <c r="J25" s="979"/>
      <c r="K25" s="979"/>
      <c r="L25" s="49"/>
      <c r="M25" s="50"/>
      <c r="N25" s="518"/>
      <c r="O25" s="519"/>
      <c r="P25" s="519"/>
      <c r="Q25" s="519"/>
      <c r="R25" s="51"/>
      <c r="S25" s="854"/>
      <c r="T25" s="855"/>
      <c r="U25" s="527"/>
      <c r="V25" s="528"/>
      <c r="W25" s="528"/>
      <c r="X25" s="528"/>
      <c r="Y25" s="529"/>
      <c r="Z25" s="1083"/>
      <c r="AA25" s="1084"/>
      <c r="AB25" s="1084"/>
      <c r="AC25" s="1084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1">
        <v>8772467</v>
      </c>
      <c r="H26" s="1062"/>
      <c r="I26" s="1062"/>
      <c r="J26" s="1062"/>
      <c r="K26" s="1062"/>
      <c r="L26" s="44"/>
      <c r="M26" s="45"/>
      <c r="N26" s="606">
        <v>7300000</v>
      </c>
      <c r="O26" s="607"/>
      <c r="P26" s="607"/>
      <c r="Q26" s="607"/>
      <c r="R26" s="20"/>
      <c r="S26" s="1120">
        <f>IF(N26=0,IF(G26&gt;0,"皆増",0),IF(G26=0,"皆減",ROUND((G26-N26)/N26*100,1)))</f>
        <v>20.2</v>
      </c>
      <c r="T26" s="1121"/>
      <c r="U26" s="524" t="s">
        <v>50</v>
      </c>
      <c r="V26" s="525"/>
      <c r="W26" s="525"/>
      <c r="X26" s="525"/>
      <c r="Y26" s="526"/>
      <c r="Z26" s="1081">
        <v>70357017</v>
      </c>
      <c r="AA26" s="1082"/>
      <c r="AB26" s="1082"/>
      <c r="AC26" s="1082"/>
      <c r="AD26" s="62"/>
      <c r="AE26" s="56" t="s">
        <v>18</v>
      </c>
      <c r="AF26" s="534">
        <v>71312440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78"/>
      <c r="H27" s="979"/>
      <c r="I27" s="979"/>
      <c r="J27" s="979"/>
      <c r="K27" s="979"/>
      <c r="L27" s="49"/>
      <c r="M27" s="50"/>
      <c r="N27" s="518"/>
      <c r="O27" s="519"/>
      <c r="P27" s="519"/>
      <c r="Q27" s="519"/>
      <c r="R27" s="51"/>
      <c r="S27" s="1122"/>
      <c r="T27" s="1123"/>
      <c r="U27" s="527"/>
      <c r="V27" s="528"/>
      <c r="W27" s="528"/>
      <c r="X27" s="528"/>
      <c r="Y27" s="529"/>
      <c r="Z27" s="1083"/>
      <c r="AA27" s="1084"/>
      <c r="AB27" s="1084"/>
      <c r="AC27" s="1084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124">
        <f>G20+G22+G24-G26</f>
        <v>-2813872</v>
      </c>
      <c r="H28" s="1125"/>
      <c r="I28" s="1125"/>
      <c r="J28" s="1125"/>
      <c r="K28" s="1125"/>
      <c r="L28" s="44"/>
      <c r="M28" s="45"/>
      <c r="N28" s="516">
        <v>-915956</v>
      </c>
      <c r="O28" s="517"/>
      <c r="P28" s="517"/>
      <c r="Q28" s="517"/>
      <c r="R28" s="61"/>
      <c r="S28" s="1075"/>
      <c r="T28" s="1076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126"/>
      <c r="H29" s="1127"/>
      <c r="I29" s="1127"/>
      <c r="J29" s="1127"/>
      <c r="K29" s="1127"/>
      <c r="L29" s="49"/>
      <c r="M29" s="50"/>
      <c r="N29" s="544"/>
      <c r="O29" s="545"/>
      <c r="P29" s="545"/>
      <c r="Q29" s="545"/>
      <c r="R29" s="81"/>
      <c r="S29" s="1077"/>
      <c r="T29" s="1078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10" t="s">
        <v>56</v>
      </c>
      <c r="T33" s="504"/>
      <c r="U33" s="504"/>
      <c r="V33" s="504"/>
      <c r="W33" s="504"/>
      <c r="X33" s="504"/>
      <c r="Y33" s="505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0" t="s">
        <v>33</v>
      </c>
      <c r="I34" s="970"/>
      <c r="J34" s="970"/>
      <c r="K34" s="970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 t="s">
        <v>60</v>
      </c>
      <c r="AG35" s="850" t="s">
        <v>46</v>
      </c>
      <c r="AH35" s="850"/>
      <c r="AI35" s="850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0" t="s">
        <v>33</v>
      </c>
      <c r="I36" s="970"/>
      <c r="J36" s="970"/>
      <c r="K36" s="970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5" t="s">
        <v>33</v>
      </c>
      <c r="AB36" s="1045"/>
      <c r="AC36" s="1045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6" t="s">
        <v>33</v>
      </c>
      <c r="J37" s="1046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485" t="s">
        <v>46</v>
      </c>
      <c r="AH37" s="485"/>
      <c r="AI37" s="48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1" t="s">
        <v>69</v>
      </c>
      <c r="F40" s="1042"/>
      <c r="G40" s="1042"/>
      <c r="H40" s="1042"/>
      <c r="I40" s="1042"/>
      <c r="J40" s="1042"/>
      <c r="K40" s="1042"/>
      <c r="L40" s="1042"/>
      <c r="M40" s="1042"/>
      <c r="N40" s="1043"/>
      <c r="O40" s="1041" t="s">
        <v>10</v>
      </c>
      <c r="P40" s="1042"/>
      <c r="Q40" s="1042"/>
      <c r="R40" s="1042"/>
      <c r="S40" s="1044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4" t="s">
        <v>75</v>
      </c>
      <c r="V42" s="1005"/>
      <c r="W42" s="1006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3"/>
      <c r="V43" s="1034"/>
      <c r="W43" s="1035"/>
      <c r="X43" s="391">
        <v>38320000</v>
      </c>
      <c r="Y43" s="392"/>
      <c r="Z43" s="393"/>
      <c r="AA43" s="896" t="s">
        <v>33</v>
      </c>
      <c r="AB43" s="897"/>
      <c r="AC43" s="898"/>
      <c r="AD43" s="896" t="s">
        <v>33</v>
      </c>
      <c r="AE43" s="897"/>
      <c r="AF43" s="897"/>
      <c r="AG43" s="898"/>
      <c r="AH43" s="391">
        <v>38320000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78">
        <v>1150</v>
      </c>
      <c r="F44" s="979"/>
      <c r="G44" s="50"/>
      <c r="H44" s="972">
        <v>296900</v>
      </c>
      <c r="I44" s="973"/>
      <c r="J44" s="973"/>
      <c r="K44" s="974"/>
      <c r="L44" s="978">
        <v>57</v>
      </c>
      <c r="M44" s="979"/>
      <c r="N44" s="50"/>
      <c r="O44" s="590">
        <v>1129</v>
      </c>
      <c r="P44" s="591"/>
      <c r="Q44" s="590">
        <v>300500</v>
      </c>
      <c r="R44" s="591"/>
      <c r="S44" s="820"/>
      <c r="T44" s="439"/>
      <c r="U44" s="1036"/>
      <c r="V44" s="1037"/>
      <c r="W44" s="1038"/>
      <c r="X44" s="394"/>
      <c r="Y44" s="395"/>
      <c r="Z44" s="396"/>
      <c r="AA44" s="590"/>
      <c r="AB44" s="591"/>
      <c r="AC44" s="478"/>
      <c r="AD44" s="590"/>
      <c r="AE44" s="591"/>
      <c r="AF44" s="591"/>
      <c r="AG44" s="478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4">
        <v>340</v>
      </c>
      <c r="F45" s="1025"/>
      <c r="G45" s="50"/>
      <c r="H45" s="1021">
        <v>294200</v>
      </c>
      <c r="I45" s="1022"/>
      <c r="J45" s="1022"/>
      <c r="K45" s="1023"/>
      <c r="L45" s="1024">
        <v>4</v>
      </c>
      <c r="M45" s="1025"/>
      <c r="N45" s="50"/>
      <c r="O45" s="804">
        <v>341</v>
      </c>
      <c r="P45" s="805"/>
      <c r="Q45" s="804">
        <v>297800</v>
      </c>
      <c r="R45" s="805"/>
      <c r="S45" s="806"/>
      <c r="T45" s="439"/>
      <c r="U45" s="1026" t="s">
        <v>80</v>
      </c>
      <c r="V45" s="1029" t="s">
        <v>81</v>
      </c>
      <c r="W45" s="1030"/>
      <c r="X45" s="975">
        <v>6000467</v>
      </c>
      <c r="Y45" s="976"/>
      <c r="Z45" s="977"/>
      <c r="AA45" s="969" t="s">
        <v>33</v>
      </c>
      <c r="AB45" s="970"/>
      <c r="AC45" s="971"/>
      <c r="AD45" s="969" t="s">
        <v>33</v>
      </c>
      <c r="AE45" s="970"/>
      <c r="AF45" s="970"/>
      <c r="AG45" s="971"/>
      <c r="AH45" s="981">
        <f>SUM(X45:AG46)</f>
        <v>6000467</v>
      </c>
      <c r="AI45" s="982"/>
      <c r="AJ45" s="982"/>
      <c r="AK45" s="983"/>
      <c r="AL45" s="175"/>
    </row>
    <row r="46" spans="1:40" ht="18.75" customHeight="1">
      <c r="A46" s="28"/>
      <c r="B46" s="360"/>
      <c r="C46" s="379" t="s">
        <v>82</v>
      </c>
      <c r="D46" s="313"/>
      <c r="E46" s="975">
        <v>0</v>
      </c>
      <c r="F46" s="976"/>
      <c r="G46" s="121"/>
      <c r="H46" s="969" t="s">
        <v>33</v>
      </c>
      <c r="I46" s="970"/>
      <c r="J46" s="970"/>
      <c r="K46" s="971"/>
      <c r="L46" s="975">
        <v>0</v>
      </c>
      <c r="M46" s="976"/>
      <c r="N46" s="121"/>
      <c r="O46" s="588">
        <v>0</v>
      </c>
      <c r="P46" s="589"/>
      <c r="Q46" s="588" t="s">
        <v>33</v>
      </c>
      <c r="R46" s="589"/>
      <c r="S46" s="819"/>
      <c r="T46" s="439"/>
      <c r="U46" s="1027"/>
      <c r="V46" s="1031"/>
      <c r="W46" s="1032"/>
      <c r="X46" s="978"/>
      <c r="Y46" s="979"/>
      <c r="Z46" s="980"/>
      <c r="AA46" s="972"/>
      <c r="AB46" s="973"/>
      <c r="AC46" s="974"/>
      <c r="AD46" s="972"/>
      <c r="AE46" s="973"/>
      <c r="AF46" s="973"/>
      <c r="AG46" s="974"/>
      <c r="AH46" s="984"/>
      <c r="AI46" s="985"/>
      <c r="AJ46" s="985"/>
      <c r="AK46" s="986"/>
      <c r="AL46" s="175"/>
    </row>
    <row r="47" spans="1:40" ht="18.75" customHeight="1">
      <c r="A47" s="28"/>
      <c r="B47" s="360"/>
      <c r="C47" s="380"/>
      <c r="D47" s="316"/>
      <c r="E47" s="978"/>
      <c r="F47" s="979"/>
      <c r="G47" s="50"/>
      <c r="H47" s="972"/>
      <c r="I47" s="973"/>
      <c r="J47" s="973"/>
      <c r="K47" s="974"/>
      <c r="L47" s="978"/>
      <c r="M47" s="979"/>
      <c r="N47" s="50"/>
      <c r="O47" s="590"/>
      <c r="P47" s="591"/>
      <c r="Q47" s="590"/>
      <c r="R47" s="591"/>
      <c r="S47" s="820"/>
      <c r="T47" s="439"/>
      <c r="U47" s="1027"/>
      <c r="V47" s="1029" t="s">
        <v>83</v>
      </c>
      <c r="W47" s="1030"/>
      <c r="X47" s="975">
        <v>8772467</v>
      </c>
      <c r="Y47" s="976"/>
      <c r="Z47" s="977"/>
      <c r="AA47" s="969" t="s">
        <v>33</v>
      </c>
      <c r="AB47" s="970"/>
      <c r="AC47" s="971"/>
      <c r="AD47" s="969" t="s">
        <v>33</v>
      </c>
      <c r="AE47" s="970"/>
      <c r="AF47" s="970"/>
      <c r="AG47" s="971"/>
      <c r="AH47" s="981">
        <f>SUM(X47:AG48)</f>
        <v>8772467</v>
      </c>
      <c r="AI47" s="982"/>
      <c r="AJ47" s="982"/>
      <c r="AK47" s="983"/>
      <c r="AL47" s="175"/>
    </row>
    <row r="48" spans="1:40" ht="39" customHeight="1">
      <c r="A48" s="28"/>
      <c r="B48" s="360"/>
      <c r="C48" s="375" t="s">
        <v>84</v>
      </c>
      <c r="D48" s="376"/>
      <c r="E48" s="1024">
        <v>0</v>
      </c>
      <c r="F48" s="1025"/>
      <c r="G48" s="50"/>
      <c r="H48" s="1021" t="s">
        <v>33</v>
      </c>
      <c r="I48" s="1022"/>
      <c r="J48" s="1022"/>
      <c r="K48" s="1023"/>
      <c r="L48" s="1024">
        <v>0</v>
      </c>
      <c r="M48" s="1025"/>
      <c r="N48" s="50"/>
      <c r="O48" s="804">
        <v>0</v>
      </c>
      <c r="P48" s="805"/>
      <c r="Q48" s="804" t="s">
        <v>33</v>
      </c>
      <c r="R48" s="805"/>
      <c r="S48" s="806"/>
      <c r="T48" s="439"/>
      <c r="U48" s="1027"/>
      <c r="V48" s="1031"/>
      <c r="W48" s="1032"/>
      <c r="X48" s="978"/>
      <c r="Y48" s="979"/>
      <c r="Z48" s="980"/>
      <c r="AA48" s="972"/>
      <c r="AB48" s="973"/>
      <c r="AC48" s="974"/>
      <c r="AD48" s="972"/>
      <c r="AE48" s="973"/>
      <c r="AF48" s="973"/>
      <c r="AG48" s="974"/>
      <c r="AH48" s="984"/>
      <c r="AI48" s="985"/>
      <c r="AJ48" s="985"/>
      <c r="AK48" s="986"/>
      <c r="AL48" s="175"/>
    </row>
    <row r="49" spans="1:40" ht="39" customHeight="1">
      <c r="A49" s="28"/>
      <c r="B49" s="361"/>
      <c r="C49" s="375" t="s">
        <v>85</v>
      </c>
      <c r="D49" s="376"/>
      <c r="E49" s="1019">
        <f>E44+E46+E48</f>
        <v>1150</v>
      </c>
      <c r="F49" s="1020"/>
      <c r="G49" s="50"/>
      <c r="H49" s="1021">
        <v>296900</v>
      </c>
      <c r="I49" s="1022"/>
      <c r="J49" s="1022"/>
      <c r="K49" s="1023"/>
      <c r="L49" s="1019">
        <f>L44+L46+L48</f>
        <v>57</v>
      </c>
      <c r="M49" s="1020"/>
      <c r="N49" s="50"/>
      <c r="O49" s="804">
        <v>1129</v>
      </c>
      <c r="P49" s="805"/>
      <c r="Q49" s="804">
        <v>300500</v>
      </c>
      <c r="R49" s="805"/>
      <c r="S49" s="806"/>
      <c r="T49" s="439"/>
      <c r="U49" s="1027"/>
      <c r="V49" s="1012" t="s">
        <v>86</v>
      </c>
      <c r="W49" s="1013"/>
      <c r="X49" s="975">
        <v>0</v>
      </c>
      <c r="Y49" s="976"/>
      <c r="Z49" s="977"/>
      <c r="AA49" s="969" t="s">
        <v>33</v>
      </c>
      <c r="AB49" s="970"/>
      <c r="AC49" s="971"/>
      <c r="AD49" s="969" t="s">
        <v>33</v>
      </c>
      <c r="AE49" s="970"/>
      <c r="AF49" s="970"/>
      <c r="AG49" s="971"/>
      <c r="AH49" s="981">
        <f>SUM(X49:AG50)</f>
        <v>0</v>
      </c>
      <c r="AI49" s="982"/>
      <c r="AJ49" s="982"/>
      <c r="AK49" s="983"/>
      <c r="AL49" s="175"/>
    </row>
    <row r="50" spans="1:40" ht="18.75" customHeight="1">
      <c r="A50" s="28"/>
      <c r="B50" s="311" t="s">
        <v>87</v>
      </c>
      <c r="C50" s="312"/>
      <c r="D50" s="313"/>
      <c r="E50" s="975">
        <v>0</v>
      </c>
      <c r="F50" s="976"/>
      <c r="G50" s="121"/>
      <c r="H50" s="969" t="s">
        <v>33</v>
      </c>
      <c r="I50" s="970"/>
      <c r="J50" s="970"/>
      <c r="K50" s="971"/>
      <c r="L50" s="975">
        <v>0</v>
      </c>
      <c r="M50" s="976"/>
      <c r="N50" s="121"/>
      <c r="O50" s="588">
        <v>0</v>
      </c>
      <c r="P50" s="589"/>
      <c r="Q50" s="588" t="s">
        <v>33</v>
      </c>
      <c r="R50" s="589"/>
      <c r="S50" s="819"/>
      <c r="T50" s="439"/>
      <c r="U50" s="1028"/>
      <c r="V50" s="1014"/>
      <c r="W50" s="1015"/>
      <c r="X50" s="978"/>
      <c r="Y50" s="979"/>
      <c r="Z50" s="980"/>
      <c r="AA50" s="972"/>
      <c r="AB50" s="973"/>
      <c r="AC50" s="974"/>
      <c r="AD50" s="972"/>
      <c r="AE50" s="973"/>
      <c r="AF50" s="973"/>
      <c r="AG50" s="974"/>
      <c r="AH50" s="984"/>
      <c r="AI50" s="985"/>
      <c r="AJ50" s="985"/>
      <c r="AK50" s="986"/>
      <c r="AL50" s="175"/>
    </row>
    <row r="51" spans="1:40" ht="18.75" customHeight="1">
      <c r="A51" s="28"/>
      <c r="B51" s="314"/>
      <c r="C51" s="315"/>
      <c r="D51" s="316"/>
      <c r="E51" s="978"/>
      <c r="F51" s="979"/>
      <c r="G51" s="50"/>
      <c r="H51" s="972"/>
      <c r="I51" s="973"/>
      <c r="J51" s="973"/>
      <c r="K51" s="974"/>
      <c r="L51" s="978"/>
      <c r="M51" s="979"/>
      <c r="N51" s="50"/>
      <c r="O51" s="590"/>
      <c r="P51" s="591"/>
      <c r="Q51" s="590"/>
      <c r="R51" s="591"/>
      <c r="S51" s="820"/>
      <c r="T51" s="439"/>
      <c r="U51" s="1004" t="s">
        <v>88</v>
      </c>
      <c r="V51" s="1005"/>
      <c r="W51" s="1006"/>
      <c r="X51" s="981">
        <f>X43+X45-X47+X49</f>
        <v>35548000</v>
      </c>
      <c r="Y51" s="982"/>
      <c r="Z51" s="987"/>
      <c r="AA51" s="991" t="s">
        <v>33</v>
      </c>
      <c r="AB51" s="992"/>
      <c r="AC51" s="993"/>
      <c r="AD51" s="1114" t="s">
        <v>33</v>
      </c>
      <c r="AE51" s="1115"/>
      <c r="AF51" s="1115"/>
      <c r="AG51" s="1116"/>
      <c r="AH51" s="981">
        <f>AH43+AH45-AH47+AH49</f>
        <v>35548000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0">
        <f>E49+E50</f>
        <v>1150</v>
      </c>
      <c r="F52" s="1011"/>
      <c r="G52" s="50"/>
      <c r="H52" s="1016">
        <v>296900</v>
      </c>
      <c r="I52" s="1017"/>
      <c r="J52" s="1017"/>
      <c r="K52" s="1018"/>
      <c r="L52" s="1010">
        <f>L49+L50</f>
        <v>57</v>
      </c>
      <c r="M52" s="1011"/>
      <c r="N52" s="50"/>
      <c r="O52" s="824">
        <v>1129</v>
      </c>
      <c r="P52" s="825"/>
      <c r="Q52" s="824">
        <v>300500</v>
      </c>
      <c r="R52" s="825"/>
      <c r="S52" s="829"/>
      <c r="T52" s="440"/>
      <c r="U52" s="1007"/>
      <c r="V52" s="1008"/>
      <c r="W52" s="1009"/>
      <c r="X52" s="988"/>
      <c r="Y52" s="989"/>
      <c r="Z52" s="990"/>
      <c r="AA52" s="994"/>
      <c r="AB52" s="995"/>
      <c r="AC52" s="996"/>
      <c r="AD52" s="1117"/>
      <c r="AE52" s="1118"/>
      <c r="AF52" s="1118"/>
      <c r="AG52" s="1119"/>
      <c r="AH52" s="988"/>
      <c r="AI52" s="989"/>
      <c r="AJ52" s="989"/>
      <c r="AK52" s="1003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港区・左</vt:lpstr>
      <vt:lpstr>港区・右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港区・右!Print_Area</vt:lpstr>
      <vt:lpstr>港区・左!Print_Area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2023-12-05T08:29:07Z</dcterms:modified>
</cp:coreProperties>
</file>