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ap22dc02\共有\01_各課\09_企業課\01_経理係\経理係\R5年度\4-共通\調査\6.1.16公営企業に係る経営比較分析表の分析等について2.2\"/>
    </mc:Choice>
  </mc:AlternateContent>
  <xr:revisionPtr revIDLastSave="0" documentId="13_ncr:1_{ADD708B5-1E35-4998-915B-12AB59227584}" xr6:coauthVersionLast="47" xr6:coauthVersionMax="47" xr10:uidLastSave="{00000000-0000-0000-0000-000000000000}"/>
  <workbookProtection workbookAlgorithmName="SHA-512" workbookHashValue="hpqmLrmu0Bl7BJ+OEY2TTarzifKyhJMRFleI97riy8cmkalzqrIIIUZf4c2WNXZKDcsr3ppMek//lPajSxkwWA==" workbookSaltValue="EW0+IfXPCU5MNVBtxt7dMQ==" workbookSpinCount="100000" lockStructure="1"/>
  <bookViews>
    <workbookView xWindow="-108" yWindow="-108" windowWidth="23256" windowHeight="12456"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N85"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BB8" i="4" s="1"/>
  <c r="S6" i="5"/>
  <c r="R6" i="5"/>
  <c r="AL8" i="4" s="1"/>
  <c r="Q6" i="5"/>
  <c r="P6" i="5"/>
  <c r="O6" i="5"/>
  <c r="I10" i="4" s="1"/>
  <c r="N6" i="5"/>
  <c r="B10" i="4" s="1"/>
  <c r="M6" i="5"/>
  <c r="AD8" i="4" s="1"/>
  <c r="L6" i="5"/>
  <c r="W8" i="4" s="1"/>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J85" i="4"/>
  <c r="I85" i="4"/>
  <c r="BB10" i="4"/>
  <c r="W10" i="4"/>
  <c r="P10" i="4"/>
  <c r="AT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<sst xmlns="http://schemas.openxmlformats.org/spreadsheetml/2006/main" count="228" uniqueCount="113">
  <si>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</si>
  <si>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</si>
  <si>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</si>
  <si>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</si>
  <si>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</si>
  <si>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</si>
  <si>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</si>
  <si>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</si>
  <si>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</si>
  <si>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</si>
  <si>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</si>
  <si>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</si>
  <si>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</si>
  <si>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</si>
  <si>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</si>
  <si>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</si>
  <si>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</si>
  <si>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</si>
  <si>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</si>
  <si>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</si>
  <si>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</si>
  <si>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</si>
  <si>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</si>
  <si>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</si>
  <si>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</si>
  <si>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</si>
  <si>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</si>
  <si>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</si>
  <si>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</si>
  <si>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</si>
  <si>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</si>
  <si>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</si>
  <si>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</si>
  <si>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</si>
  <si>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</si>
  <si>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</si>
  <si>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</si>
  <si>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</si>
  <si>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</si>
  <si>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</si>
  <si>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</si>
  <si>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</si>
  <si>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</si>
  <si>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</si>
  <si>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</si>
  <si>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</si>
  <si>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</si>
  <si>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</si>
  <si>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</si>
  <si>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</si>
  <si>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</si>
  <si>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</si>
  <si>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</si>
  <si>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</si>
  <si>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</si>
  <si>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</si>
  <si>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</si>
  <si>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</si>
  <si>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</si>
  <si>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</si>
  <si>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</si>
  <si>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</si>
  <si>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</si>
  <si>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</si>
  <si>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</si>
  <si>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</si>
  <si>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</si>
  <si>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</si>
  <si>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</si>
  <si>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</si>
  <si>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</si>
  <si>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</si>
  <si>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</si>
  <si>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</si>
  <si>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</si>
  <si>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</si>
  <si>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</si>
  <si>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</si>
  <si>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</si>
  <si>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</si>
  <si>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</si>
  <si>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</si>
  <si>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</si>
  <si>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</si>
  <si>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</si>
  <si>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</si>
  <si>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</si>
  <si>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</si>
  <si>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</si>
  <si>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</si>
  <si>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</si>
  <si>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</si>
  <si>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</si>
  <si>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東京都　八丈町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</si>
  <si>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</si>
  <si>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</si>
  <si>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</si>
  <si>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</si>
  <si>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</si>
  <si>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</si>
  <si>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</si>
  <si>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</si>
  <si>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</si>
  <si>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</si>
  <si>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</si>
  <si>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</si>
  <si>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</si>
  <si>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</si>
  <si>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</si>
  <si>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</si>
  <si>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老朽化した管路・機器等の更新により投資規模が高くなりつつある中、人口減少等により給水収益は減少している。また、物価高騰により、すべての費用が増加しており、経営は悪化している。今後は、投資規模を見直し経費削減に努めるとともに、令和５年１０月改定の水道料金の状況を見ながら、長期的に安定した経営を目指し、運営していく。</t>
    <rPh sb="56" eb="60">
      <t>ブッカコウトウ</t>
    </rPh>
    <rPh sb="68" eb="70">
      <t>ヒヨウ</t>
    </rPh>
    <rPh sb="71" eb="73">
      <t>ゾウカ</t>
    </rPh>
    <rPh sb="78" eb="80">
      <t>ケイエイ</t>
    </rPh>
    <rPh sb="81" eb="83">
      <t>アッカ</t>
    </rPh>
    <rPh sb="113" eb="115">
      <t>レイワ</t>
    </rPh>
    <rPh sb="116" eb="117">
      <t>ネン</t>
    </rPh>
    <rPh sb="119" eb="120">
      <t>ガツ</t>
    </rPh>
    <rPh sb="120" eb="122">
      <t>カイテイ</t>
    </rPh>
    <rPh sb="123" eb="127">
      <t>スイドウリョウキン</t>
    </rPh>
    <rPh sb="128" eb="130">
      <t>ジョウキョウ</t>
    </rPh>
    <rPh sb="131" eb="132">
      <t>ミ</t>
    </rPh>
    <rPh sb="136" eb="139">
      <t>チョウキテキ</t>
    </rPh>
    <rPh sb="147" eb="149">
      <t>メザ</t>
    </rPh>
    <rPh sb="151" eb="153">
      <t>ウンエイ</t>
    </rPh>
    <phoneticPr fontId="4"/>
  </si>
  <si>
    <t>　管路更新は順次実施しているが、令和４年度は浄水場更新に注力しており、③管路更新率は平均を下回ってしまった。
　管路延長が大きく、工事費も高額なため、更新が追いついておらず、②管路経年化率は平均より高く徐々に増加してしまっている。②管路経年化率の増加が抑えられるよう、今後も国・都の補助事業を活用し、老朽管更新を進める。</t>
    <rPh sb="1" eb="5">
      <t>カンロコウシン</t>
    </rPh>
    <rPh sb="6" eb="8">
      <t>ジュンジ</t>
    </rPh>
    <rPh sb="8" eb="10">
      <t>ジッシ</t>
    </rPh>
    <rPh sb="16" eb="18">
      <t>レイワ</t>
    </rPh>
    <rPh sb="19" eb="21">
      <t>ネンド</t>
    </rPh>
    <rPh sb="22" eb="25">
      <t>ジョウスイジョウ</t>
    </rPh>
    <rPh sb="25" eb="27">
      <t>コウシン</t>
    </rPh>
    <rPh sb="28" eb="30">
      <t>チュウリョク</t>
    </rPh>
    <rPh sb="45" eb="46">
      <t>シタ</t>
    </rPh>
    <rPh sb="46" eb="47">
      <t>マワ</t>
    </rPh>
    <rPh sb="65" eb="68">
      <t>コウジヒ</t>
    </rPh>
    <rPh sb="69" eb="71">
      <t>コウガク</t>
    </rPh>
    <rPh sb="101" eb="103">
      <t>ジョジョ</t>
    </rPh>
    <rPh sb="104" eb="106">
      <t>ゾウカ</t>
    </rPh>
    <rPh sb="116" eb="118">
      <t>カンロ</t>
    </rPh>
    <rPh sb="118" eb="122">
      <t>ケイネンカリツ</t>
    </rPh>
    <rPh sb="123" eb="125">
      <t>ゾウカ</t>
    </rPh>
    <rPh sb="126" eb="127">
      <t>オサ</t>
    </rPh>
    <phoneticPr fontId="4"/>
  </si>
  <si>
    <t xml:space="preserve">  令和2年度から令和4年度は新型コロナウイルス感染症による影響に対する住民の経済支援として水道料金を無料とした期間があったため、給水収益が大きく減少した。これにより④企業債残高対給水収益比率、⑤料金回収率は令和元年度以前から大きく変動している。しかし、無料とした額と同額を一般会計から補助を受けているため、実際の経営上は大きな変化は起きていない。しかし、令和4年度は水道施設電気代など様々な費用が高騰しており、①経常収支比率は悪化となった。
  老朽管の漏水修繕や更新に積極的に取り組んでいるが、老朽管が多く更新が追いついておらず、⑧有収率は低い値となっている。
　⑧有収率向上のため、計画的に管路の更新を進めながらも、今後さらに維持管理費削減に努める必要がある。また、⑦施設利用率は低い値となっており、観光客の来島などにより夏場に増加する水需要を想定したうえで、適切な施設規模への統廃合を検討する必要がある。</t>
    <rPh sb="9" eb="11">
      <t>レイワ</t>
    </rPh>
    <rPh sb="12" eb="14">
      <t>ネンド</t>
    </rPh>
    <rPh sb="33" eb="34">
      <t>タイ</t>
    </rPh>
    <rPh sb="178" eb="180">
      <t>レイワ</t>
    </rPh>
    <rPh sb="181" eb="183">
      <t>ネンド</t>
    </rPh>
    <rPh sb="184" eb="188">
      <t>スイドウシセツ</t>
    </rPh>
    <rPh sb="188" eb="191">
      <t>デンキダイ</t>
    </rPh>
    <rPh sb="193" eb="198">
      <t>サマザマナヒヨウ</t>
    </rPh>
    <rPh sb="199" eb="201">
      <t>コウトウ</t>
    </rPh>
    <rPh sb="214" eb="216">
      <t>アッカ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</si>
</sst>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1</c:v>
                </c:pt>
                <c:pt idx="1">
                  <c:v>1.3</c:v>
                </c:pt>
                <c:pt idx="2">
                  <c:v>1.1000000000000001</c:v>
                </c:pt>
                <c:pt idx="3">
                  <c:v>0.6</c:v>
                </c:pt>
                <c:pt idx="4">
                  <c:v>0.38</c:v>
                </c:pt>
              </c:numCache>
            </c:numRef>
          </c:val>
          <c:extLst>
            <c:ext xmlns:c16="http://schemas.microsoft.com/office/drawing/2014/chart" uri="{C3380CC4-5D6E-409C-BE32-E72D297353CC}">
              <c16:uniqueId val="{00000000-EC38-4D97-9E61-254A676E2619}"/>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EC38-4D97-9E61-254A676E2619}"/>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45.8</c:v>
                </c:pt>
                <c:pt idx="1">
                  <c:v>42.22</c:v>
                </c:pt>
                <c:pt idx="2">
                  <c:v>42.68</c:v>
                </c:pt>
                <c:pt idx="3">
                  <c:v>42.83</c:v>
                </c:pt>
                <c:pt idx="4">
                  <c:v>48.66</c:v>
                </c:pt>
              </c:numCache>
            </c:numRef>
          </c:val>
          <c:extLst>
            <c:ext xmlns:c16="http://schemas.microsoft.com/office/drawing/2014/chart" uri="{C3380CC4-5D6E-409C-BE32-E72D297353CC}">
              <c16:uniqueId val="{00000000-8E87-4A0A-A02A-2F5068B412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8E87-4A0A-A02A-2F5068B412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71.16</c:v>
                </c:pt>
                <c:pt idx="1">
                  <c:v>73.81</c:v>
                </c:pt>
                <c:pt idx="2">
                  <c:v>73.209999999999994</c:v>
                </c:pt>
                <c:pt idx="3">
                  <c:v>72.19</c:v>
                </c:pt>
                <c:pt idx="4">
                  <c:v>69.58</c:v>
                </c:pt>
              </c:numCache>
            </c:numRef>
          </c:val>
          <c:extLst>
            <c:ext xmlns:c16="http://schemas.microsoft.com/office/drawing/2014/chart" uri="{C3380CC4-5D6E-409C-BE32-E72D297353CC}">
              <c16:uniqueId val="{00000000-CEAC-48CB-93DF-6591165FA5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CEAC-48CB-93DF-6591165FA5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107.39</c:v>
                </c:pt>
                <c:pt idx="1">
                  <c:v>105.09</c:v>
                </c:pt>
                <c:pt idx="2">
                  <c:v>107.06</c:v>
                </c:pt>
                <c:pt idx="3">
                  <c:v>106.67</c:v>
                </c:pt>
                <c:pt idx="4">
                  <c:v>103.04</c:v>
                </c:pt>
              </c:numCache>
            </c:numRef>
          </c:val>
          <c:extLst>
            <c:ext xmlns:c16="http://schemas.microsoft.com/office/drawing/2014/chart" uri="{C3380CC4-5D6E-409C-BE32-E72D297353CC}">
              <c16:uniqueId val="{00000000-7BCB-4FDC-A100-BD4E997E517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7BCB-4FDC-A100-BD4E997E517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45.3</c:v>
                </c:pt>
                <c:pt idx="1">
                  <c:v>46.32</c:v>
                </c:pt>
                <c:pt idx="2">
                  <c:v>47.32</c:v>
                </c:pt>
                <c:pt idx="3">
                  <c:v>48.94</c:v>
                </c:pt>
                <c:pt idx="4">
                  <c:v>48.09</c:v>
                </c:pt>
              </c:numCache>
            </c:numRef>
          </c:val>
          <c:extLst>
            <c:ext xmlns:c16="http://schemas.microsoft.com/office/drawing/2014/chart" uri="{C3380CC4-5D6E-409C-BE32-E72D297353CC}">
              <c16:uniqueId val="{00000000-0E68-491E-BBB8-A8BDD936F6D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0E68-491E-BBB8-A8BDD936F6D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24.56</c:v>
                </c:pt>
                <c:pt idx="1">
                  <c:v>25.35</c:v>
                </c:pt>
                <c:pt idx="2">
                  <c:v>24.28</c:v>
                </c:pt>
                <c:pt idx="3">
                  <c:v>28.85</c:v>
                </c:pt>
                <c:pt idx="4">
                  <c:v>31.55</c:v>
                </c:pt>
              </c:numCache>
            </c:numRef>
          </c:val>
          <c:extLst>
            <c:ext xmlns:c16="http://schemas.microsoft.com/office/drawing/2014/chart" uri="{C3380CC4-5D6E-409C-BE32-E72D297353CC}">
              <c16:uniqueId val="{00000000-4471-4584-87C2-0579191AB3A0}"/>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4471-4584-87C2-0579191AB3A0}"/>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E8-4CF9-B299-9FF78F60D830}"/>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5AE8-4CF9-B299-9FF78F60D830}"/>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102.23</c:v>
                </c:pt>
                <c:pt idx="1">
                  <c:v>101.96</c:v>
                </c:pt>
                <c:pt idx="2">
                  <c:v>101.99</c:v>
                </c:pt>
                <c:pt idx="3">
                  <c:v>112.11</c:v>
                </c:pt>
                <c:pt idx="4">
                  <c:v>102.49</c:v>
                </c:pt>
              </c:numCache>
            </c:numRef>
          </c:val>
          <c:extLst>
            <c:ext xmlns:c16="http://schemas.microsoft.com/office/drawing/2014/chart" uri="{C3380CC4-5D6E-409C-BE32-E72D297353CC}">
              <c16:uniqueId val="{00000000-2A2E-437E-9E64-6680EAA365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2A2E-437E-9E64-6680EAA365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887.09</c:v>
                </c:pt>
                <c:pt idx="1">
                  <c:v>900.64</c:v>
                </c:pt>
                <c:pt idx="2">
                  <c:v>3437.33</c:v>
                </c:pt>
                <c:pt idx="3">
                  <c:v>3538.58</c:v>
                </c:pt>
                <c:pt idx="4">
                  <c:v>1672.92</c:v>
                </c:pt>
              </c:numCache>
            </c:numRef>
          </c:val>
          <c:extLst>
            <c:ext xmlns:c16="http://schemas.microsoft.com/office/drawing/2014/chart" uri="{C3380CC4-5D6E-409C-BE32-E72D297353CC}">
              <c16:uniqueId val="{00000000-4F52-41DB-B2B8-616C7D78CDF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4F52-41DB-B2B8-616C7D78CDF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94.89</c:v>
                </c:pt>
                <c:pt idx="1">
                  <c:v>89.99</c:v>
                </c:pt>
                <c:pt idx="2">
                  <c:v>22.65</c:v>
                </c:pt>
                <c:pt idx="3">
                  <c:v>24.75</c:v>
                </c:pt>
                <c:pt idx="4">
                  <c:v>52.47</c:v>
                </c:pt>
              </c:numCache>
            </c:numRef>
          </c:val>
          <c:extLst>
            <c:ext xmlns:c16="http://schemas.microsoft.com/office/drawing/2014/chart" uri="{C3380CC4-5D6E-409C-BE32-E72D297353CC}">
              <c16:uniqueId val="{00000000-4511-4D8C-B11B-D968D3A621A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4511-4D8C-B11B-D968D3A621A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235.04</c:v>
                </c:pt>
                <c:pt idx="1">
                  <c:v>251.71</c:v>
                </c:pt>
                <c:pt idx="2">
                  <c:v>262.11</c:v>
                </c:pt>
                <c:pt idx="3">
                  <c:v>232.71</c:v>
                </c:pt>
                <c:pt idx="4">
                  <c:v>234.23</c:v>
                </c:pt>
              </c:numCache>
            </c:numRef>
          </c:val>
          <c:extLst>
            <c:ext xmlns:c16="http://schemas.microsoft.com/office/drawing/2014/chart" uri="{C3380CC4-5D6E-409C-BE32-E72D297353CC}">
              <c16:uniqueId val="{00000000-A6B1-4A65-B35C-E3223959904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A6B1-4A65-B35C-E3223959904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12" zoomScale="70" zoomScaleNormal="70" workbookViewId="0">
      <selection activeCell="BL45" sqref="BL45:BZ46"/>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2">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2">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2" t="str">
        <f>データ!H6</f>
        <v>東京都　八丈町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2">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v>
      </c>
      <c r="AE8" s="44"/>
      <c r="AF8" s="44"/>
      <c r="AG8" s="44"/>
      <c r="AH8" s="44"/>
      <c r="AI8" s="44"/>
      <c r="AJ8" s="44"/>
      <c r="AK8" s="2"/>
      <c r="AL8" s="45">
        <f>データ!$R$6</f>
        <v>7053</v>
      </c>
      <c r="AM8" s="45"/>
      <c r="AN8" s="45"/>
      <c r="AO8" s="45"/>
      <c r="AP8" s="45"/>
      <c r="AQ8" s="45"/>
      <c r="AR8" s="45"/>
      <c r="AS8" s="45"/>
      <c r="AT8" s="46">
        <f>データ!$S$6</f>
        <v>72.239999999999995</v>
      </c>
      <c r="AU8" s="47"/>
      <c r="AV8" s="47"/>
      <c r="AW8" s="47"/>
      <c r="AX8" s="47"/>
      <c r="AY8" s="47"/>
      <c r="AZ8" s="47"/>
      <c r="BA8" s="47"/>
      <c r="BB8" s="48">
        <f>データ!$T$6</f>
        <v>97.63</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2">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2">
      <c r="A10" s="2"/>
      <c r="B10" s="46" t="str">
        <f>データ!$N$6</f>
        <v>-</v>
      </c>
      <c r="C10" s="47"/>
      <c r="D10" s="47"/>
      <c r="E10" s="47"/>
      <c r="F10" s="47"/>
      <c r="G10" s="47"/>
      <c r="H10" s="47"/>
      <c r="I10" s="46">
        <f>データ!$O$6</f>
        <v>60.44</v>
      </c>
      <c r="J10" s="47"/>
      <c r="K10" s="47"/>
      <c r="L10" s="47"/>
      <c r="M10" s="47"/>
      <c r="N10" s="47"/>
      <c r="O10" s="81"/>
      <c r="P10" s="48">
        <f>データ!$P$6</f>
        <v>99.71</v>
      </c>
      <c r="Q10" s="48"/>
      <c r="R10" s="48"/>
      <c r="S10" s="48"/>
      <c r="T10" s="48"/>
      <c r="U10" s="48"/>
      <c r="V10" s="48"/>
      <c r="W10" s="45">
        <f>データ!$Q$6</f>
        <v>3223</v>
      </c>
      <c r="X10" s="45"/>
      <c r="Y10" s="45"/>
      <c r="Z10" s="45"/>
      <c r="AA10" s="45"/>
      <c r="AB10" s="45"/>
      <c r="AC10" s="45"/>
      <c r="AD10" s="2"/>
      <c r="AE10" s="2"/>
      <c r="AF10" s="2"/>
      <c r="AG10" s="2"/>
      <c r="AH10" s="2"/>
      <c r="AI10" s="2"/>
      <c r="AJ10" s="2"/>
      <c r="AK10" s="2"/>
      <c r="AL10" s="45">
        <f>データ!$U$6</f>
        <v>6837</v>
      </c>
      <c r="AM10" s="45"/>
      <c r="AN10" s="45"/>
      <c r="AO10" s="45"/>
      <c r="AP10" s="45"/>
      <c r="AQ10" s="45"/>
      <c r="AR10" s="45"/>
      <c r="AS10" s="45"/>
      <c r="AT10" s="46">
        <f>データ!$V$6</f>
        <v>21.05</v>
      </c>
      <c r="AU10" s="47"/>
      <c r="AV10" s="47"/>
      <c r="AW10" s="47"/>
      <c r="AX10" s="47"/>
      <c r="AY10" s="47"/>
      <c r="AZ10" s="47"/>
      <c r="BA10" s="47"/>
      <c r="BB10" s="48">
        <f>データ!$W$6</f>
        <v>324.8</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2">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2">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2">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2">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110</v>
      </c>
      <c r="BM66" s="58"/>
      <c r="BN66" s="58"/>
      <c r="BO66" s="58"/>
      <c r="BP66" s="58"/>
      <c r="BQ66" s="58"/>
      <c r="BR66" s="58"/>
      <c r="BS66" s="58"/>
      <c r="BT66" s="58"/>
      <c r="BU66" s="58"/>
      <c r="BV66" s="58"/>
      <c r="BW66" s="58"/>
      <c r="BX66" s="58"/>
      <c r="BY66" s="58"/>
      <c r="BZ66" s="59"/>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Feh/3Yu4C0JcNs1R+fU4t2VjZtOWIeEeZzK1zmsWnE2DgYM1IujGYlj9J6urwa5aswBN+s93ZpSbvvz3iqEp0A==" saltValue="S+YOgRzxqDe7DRIm+438Ew=="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2" x14ac:dyDescent="0.2"/>
  <cols>
    <col min="2" max="144" width="11.8867187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2">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2022</v>
      </c>
      <c r="C6" s="20">
        <f t="shared" ref="C6:W6" si="3">C7</f>
        <v>134015</v>
      </c>
      <c r="D6" s="20">
        <f t="shared" si="3"/>
        <v>46</v>
      </c>
      <c r="E6" s="20">
        <f t="shared" si="3"/>
        <v>1</v>
      </c>
      <c r="F6" s="20">
        <f t="shared" si="3"/>
        <v>0</v>
      </c>
      <c r="G6" s="20">
        <f t="shared" si="3"/>
        <v>1</v>
      </c>
      <c r="H6" s="20" t="str">
        <f t="shared" si="3"/>
        <v>東京都　八丈町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60.44</v>
      </c>
      <c r="P6" s="21">
        <f t="shared" si="3"/>
        <v>99.71</v>
      </c>
      <c r="Q6" s="21">
        <f t="shared" si="3"/>
        <v>3223</v>
      </c>
      <c r="R6" s="21">
        <f t="shared" si="3"/>
        <v>7053</v>
      </c>
      <c r="S6" s="21">
        <f t="shared" si="3"/>
        <v>72.239999999999995</v>
      </c>
      <c r="T6" s="21">
        <f t="shared" si="3"/>
        <v>97.63</v>
      </c>
      <c r="U6" s="21">
        <f t="shared" si="3"/>
        <v>6837</v>
      </c>
      <c r="V6" s="21">
        <f t="shared" si="3"/>
        <v>21.05</v>
      </c>
      <c r="W6" s="21">
        <f t="shared" si="3"/>
        <v>324.8</v>
      </c>
      <c r="X6" s="22">
        <f>IF(X7="",NA(),X7)</f>
        <v>107.39</v>
      </c>
      <c r="Y6" s="22">
        <f t="shared" ref="Y6:AG6" si="4">IF(Y7="",NA(),Y7)</f>
        <v>105.09</v>
      </c>
      <c r="Z6" s="22">
        <f t="shared" si="4"/>
        <v>107.06</v>
      </c>
      <c r="AA6" s="22">
        <f t="shared" si="4"/>
        <v>106.67</v>
      </c>
      <c r="AB6" s="22">
        <f t="shared" si="4"/>
        <v>103.04</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102.23</v>
      </c>
      <c r="AU6" s="22">
        <f t="shared" ref="AU6:BC6" si="6">IF(AU7="",NA(),AU7)</f>
        <v>101.96</v>
      </c>
      <c r="AV6" s="22">
        <f t="shared" si="6"/>
        <v>101.99</v>
      </c>
      <c r="AW6" s="22">
        <f t="shared" si="6"/>
        <v>112.11</v>
      </c>
      <c r="AX6" s="22">
        <f t="shared" si="6"/>
        <v>102.49</v>
      </c>
      <c r="AY6" s="22">
        <f t="shared" si="6"/>
        <v>300.14</v>
      </c>
      <c r="AZ6" s="22">
        <f t="shared" si="6"/>
        <v>301.04000000000002</v>
      </c>
      <c r="BA6" s="22">
        <f t="shared" si="6"/>
        <v>305.08</v>
      </c>
      <c r="BB6" s="22">
        <f t="shared" si="6"/>
        <v>305.33999999999997</v>
      </c>
      <c r="BC6" s="22">
        <f t="shared" si="6"/>
        <v>310.01</v>
      </c>
      <c r="BD6" s="21" t="str">
        <f>IF(BD7="","",IF(BD7="-","【-】","【"&amp;SUBSTITUTE(TEXT(BD7,"#,##0.00"),"-","△")&amp;"】"))</f>
        <v>【252.29】</v>
      </c>
      <c r="BE6" s="22">
        <f>IF(BE7="",NA(),BE7)</f>
        <v>887.09</v>
      </c>
      <c r="BF6" s="22">
        <f t="shared" ref="BF6:BN6" si="7">IF(BF7="",NA(),BF7)</f>
        <v>900.64</v>
      </c>
      <c r="BG6" s="22">
        <f t="shared" si="7"/>
        <v>3437.33</v>
      </c>
      <c r="BH6" s="22">
        <f t="shared" si="7"/>
        <v>3538.58</v>
      </c>
      <c r="BI6" s="22">
        <f t="shared" si="7"/>
        <v>1672.92</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94.89</v>
      </c>
      <c r="BQ6" s="22">
        <f t="shared" ref="BQ6:BY6" si="8">IF(BQ7="",NA(),BQ7)</f>
        <v>89.99</v>
      </c>
      <c r="BR6" s="22">
        <f t="shared" si="8"/>
        <v>22.65</v>
      </c>
      <c r="BS6" s="22">
        <f t="shared" si="8"/>
        <v>24.75</v>
      </c>
      <c r="BT6" s="22">
        <f t="shared" si="8"/>
        <v>52.47</v>
      </c>
      <c r="BU6" s="22">
        <f t="shared" si="8"/>
        <v>84.77</v>
      </c>
      <c r="BV6" s="22">
        <f t="shared" si="8"/>
        <v>87.11</v>
      </c>
      <c r="BW6" s="22">
        <f t="shared" si="8"/>
        <v>82.78</v>
      </c>
      <c r="BX6" s="22">
        <f t="shared" si="8"/>
        <v>84.82</v>
      </c>
      <c r="BY6" s="22">
        <f t="shared" si="8"/>
        <v>82.29</v>
      </c>
      <c r="BZ6" s="21" t="str">
        <f>IF(BZ7="","",IF(BZ7="-","【-】","【"&amp;SUBSTITUTE(TEXT(BZ7,"#,##0.00"),"-","△")&amp;"】"))</f>
        <v>【97.47】</v>
      </c>
      <c r="CA6" s="22">
        <f>IF(CA7="",NA(),CA7)</f>
        <v>235.04</v>
      </c>
      <c r="CB6" s="22">
        <f t="shared" ref="CB6:CJ6" si="9">IF(CB7="",NA(),CB7)</f>
        <v>251.71</v>
      </c>
      <c r="CC6" s="22">
        <f t="shared" si="9"/>
        <v>262.11</v>
      </c>
      <c r="CD6" s="22">
        <f t="shared" si="9"/>
        <v>232.71</v>
      </c>
      <c r="CE6" s="22">
        <f t="shared" si="9"/>
        <v>234.23</v>
      </c>
      <c r="CF6" s="22">
        <f t="shared" si="9"/>
        <v>227.27</v>
      </c>
      <c r="CG6" s="22">
        <f t="shared" si="9"/>
        <v>223.98</v>
      </c>
      <c r="CH6" s="22">
        <f t="shared" si="9"/>
        <v>225.09</v>
      </c>
      <c r="CI6" s="22">
        <f t="shared" si="9"/>
        <v>224.82</v>
      </c>
      <c r="CJ6" s="22">
        <f t="shared" si="9"/>
        <v>230.85</v>
      </c>
      <c r="CK6" s="21" t="str">
        <f>IF(CK7="","",IF(CK7="-","【-】","【"&amp;SUBSTITUTE(TEXT(CK7,"#,##0.00"),"-","△")&amp;"】"))</f>
        <v>【174.75】</v>
      </c>
      <c r="CL6" s="22">
        <f>IF(CL7="",NA(),CL7)</f>
        <v>45.8</v>
      </c>
      <c r="CM6" s="22">
        <f t="shared" ref="CM6:CU6" si="10">IF(CM7="",NA(),CM7)</f>
        <v>42.22</v>
      </c>
      <c r="CN6" s="22">
        <f t="shared" si="10"/>
        <v>42.68</v>
      </c>
      <c r="CO6" s="22">
        <f t="shared" si="10"/>
        <v>42.83</v>
      </c>
      <c r="CP6" s="22">
        <f t="shared" si="10"/>
        <v>48.66</v>
      </c>
      <c r="CQ6" s="22">
        <f t="shared" si="10"/>
        <v>50.29</v>
      </c>
      <c r="CR6" s="22">
        <f t="shared" si="10"/>
        <v>49.64</v>
      </c>
      <c r="CS6" s="22">
        <f t="shared" si="10"/>
        <v>49.38</v>
      </c>
      <c r="CT6" s="22">
        <f t="shared" si="10"/>
        <v>50.09</v>
      </c>
      <c r="CU6" s="22">
        <f t="shared" si="10"/>
        <v>50.1</v>
      </c>
      <c r="CV6" s="21" t="str">
        <f>IF(CV7="","",IF(CV7="-","【-】","【"&amp;SUBSTITUTE(TEXT(CV7,"#,##0.00"),"-","△")&amp;"】"))</f>
        <v>【59.97】</v>
      </c>
      <c r="CW6" s="22">
        <f>IF(CW7="",NA(),CW7)</f>
        <v>71.16</v>
      </c>
      <c r="CX6" s="22">
        <f t="shared" ref="CX6:DF6" si="11">IF(CX7="",NA(),CX7)</f>
        <v>73.81</v>
      </c>
      <c r="CY6" s="22">
        <f t="shared" si="11"/>
        <v>73.209999999999994</v>
      </c>
      <c r="CZ6" s="22">
        <f t="shared" si="11"/>
        <v>72.19</v>
      </c>
      <c r="DA6" s="22">
        <f t="shared" si="11"/>
        <v>69.58</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45.3</v>
      </c>
      <c r="DI6" s="22">
        <f t="shared" ref="DI6:DQ6" si="12">IF(DI7="",NA(),DI7)</f>
        <v>46.32</v>
      </c>
      <c r="DJ6" s="22">
        <f t="shared" si="12"/>
        <v>47.32</v>
      </c>
      <c r="DK6" s="22">
        <f t="shared" si="12"/>
        <v>48.94</v>
      </c>
      <c r="DL6" s="22">
        <f t="shared" si="12"/>
        <v>48.09</v>
      </c>
      <c r="DM6" s="22">
        <f t="shared" si="12"/>
        <v>45.85</v>
      </c>
      <c r="DN6" s="22">
        <f t="shared" si="12"/>
        <v>47.31</v>
      </c>
      <c r="DO6" s="22">
        <f t="shared" si="12"/>
        <v>47.5</v>
      </c>
      <c r="DP6" s="22">
        <f t="shared" si="12"/>
        <v>48.41</v>
      </c>
      <c r="DQ6" s="22">
        <f t="shared" si="12"/>
        <v>50.02</v>
      </c>
      <c r="DR6" s="21" t="str">
        <f>IF(DR7="","",IF(DR7="-","【-】","【"&amp;SUBSTITUTE(TEXT(DR7,"#,##0.00"),"-","△")&amp;"】"))</f>
        <v>【51.51】</v>
      </c>
      <c r="DS6" s="22">
        <f>IF(DS7="",NA(),DS7)</f>
        <v>24.56</v>
      </c>
      <c r="DT6" s="22">
        <f t="shared" ref="DT6:EB6" si="13">IF(DT7="",NA(),DT7)</f>
        <v>25.35</v>
      </c>
      <c r="DU6" s="22">
        <f t="shared" si="13"/>
        <v>24.28</v>
      </c>
      <c r="DV6" s="22">
        <f t="shared" si="13"/>
        <v>28.85</v>
      </c>
      <c r="DW6" s="22">
        <f t="shared" si="13"/>
        <v>31.55</v>
      </c>
      <c r="DX6" s="22">
        <f t="shared" si="13"/>
        <v>14.13</v>
      </c>
      <c r="DY6" s="22">
        <f t="shared" si="13"/>
        <v>16.77</v>
      </c>
      <c r="DZ6" s="22">
        <f t="shared" si="13"/>
        <v>17.399999999999999</v>
      </c>
      <c r="EA6" s="22">
        <f t="shared" si="13"/>
        <v>18.64</v>
      </c>
      <c r="EB6" s="22">
        <f t="shared" si="13"/>
        <v>19.510000000000002</v>
      </c>
      <c r="EC6" s="21" t="str">
        <f>IF(EC7="","",IF(EC7="-","【-】","【"&amp;SUBSTITUTE(TEXT(EC7,"#,##0.00"),"-","△")&amp;"】"))</f>
        <v>【23.75】</v>
      </c>
      <c r="ED6" s="22">
        <f>IF(ED7="",NA(),ED7)</f>
        <v>1</v>
      </c>
      <c r="EE6" s="22">
        <f t="shared" ref="EE6:EM6" si="14">IF(EE7="",NA(),EE7)</f>
        <v>1.3</v>
      </c>
      <c r="EF6" s="22">
        <f t="shared" si="14"/>
        <v>1.1000000000000001</v>
      </c>
      <c r="EG6" s="22">
        <f t="shared" si="14"/>
        <v>0.6</v>
      </c>
      <c r="EH6" s="22">
        <f t="shared" si="14"/>
        <v>0.38</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2">
      <c r="A7" s="15"/>
      <c r="B7" s="24">
        <v>2022</v>
      </c>
      <c r="C7" s="24">
        <v>134015</v>
      </c>
      <c r="D7" s="24">
        <v>46</v>
      </c>
      <c r="E7" s="24">
        <v>1</v>
      </c>
      <c r="F7" s="24">
        <v>0</v>
      </c>
      <c r="G7" s="24">
        <v>1</v>
      </c>
      <c r="H7" s="24" t="s">
        <v>93</v>
      </c>
      <c r="I7" s="24" t="s">
        <v>94</v>
      </c>
      <c r="J7" s="24" t="s">
        <v>95</v>
      </c>
      <c r="K7" s="24" t="s">
        <v>96</v>
      </c>
      <c r="L7" s="24" t="s">
        <v>97</v>
      </c>
      <c r="M7" s="24" t="s">
        <v>98</v>
      </c>
      <c r="N7" s="25" t="s">
        <v>99</v>
      </c>
      <c r="O7" s="25">
        <v>60.44</v>
      </c>
      <c r="P7" s="25">
        <v>99.71</v>
      </c>
      <c r="Q7" s="25">
        <v>3223</v>
      </c>
      <c r="R7" s="25">
        <v>7053</v>
      </c>
      <c r="S7" s="25">
        <v>72.239999999999995</v>
      </c>
      <c r="T7" s="25">
        <v>97.63</v>
      </c>
      <c r="U7" s="25">
        <v>6837</v>
      </c>
      <c r="V7" s="25">
        <v>21.05</v>
      </c>
      <c r="W7" s="25">
        <v>324.8</v>
      </c>
      <c r="X7" s="25">
        <v>107.39</v>
      </c>
      <c r="Y7" s="25">
        <v>105.09</v>
      </c>
      <c r="Z7" s="25">
        <v>107.06</v>
      </c>
      <c r="AA7" s="25">
        <v>106.67</v>
      </c>
      <c r="AB7" s="25">
        <v>103.04</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102.23</v>
      </c>
      <c r="AU7" s="25">
        <v>101.96</v>
      </c>
      <c r="AV7" s="25">
        <v>101.99</v>
      </c>
      <c r="AW7" s="25">
        <v>112.11</v>
      </c>
      <c r="AX7" s="25">
        <v>102.49</v>
      </c>
      <c r="AY7" s="25">
        <v>300.14</v>
      </c>
      <c r="AZ7" s="25">
        <v>301.04000000000002</v>
      </c>
      <c r="BA7" s="25">
        <v>305.08</v>
      </c>
      <c r="BB7" s="25">
        <v>305.33999999999997</v>
      </c>
      <c r="BC7" s="25">
        <v>310.01</v>
      </c>
      <c r="BD7" s="25">
        <v>252.29</v>
      </c>
      <c r="BE7" s="25">
        <v>887.09</v>
      </c>
      <c r="BF7" s="25">
        <v>900.64</v>
      </c>
      <c r="BG7" s="25">
        <v>3437.33</v>
      </c>
      <c r="BH7" s="25">
        <v>3538.58</v>
      </c>
      <c r="BI7" s="25">
        <v>1672.92</v>
      </c>
      <c r="BJ7" s="25">
        <v>566.65</v>
      </c>
      <c r="BK7" s="25">
        <v>551.62</v>
      </c>
      <c r="BL7" s="25">
        <v>585.59</v>
      </c>
      <c r="BM7" s="25">
        <v>561.34</v>
      </c>
      <c r="BN7" s="25">
        <v>538.33000000000004</v>
      </c>
      <c r="BO7" s="25">
        <v>268.07</v>
      </c>
      <c r="BP7" s="25">
        <v>94.89</v>
      </c>
      <c r="BQ7" s="25">
        <v>89.99</v>
      </c>
      <c r="BR7" s="25">
        <v>22.65</v>
      </c>
      <c r="BS7" s="25">
        <v>24.75</v>
      </c>
      <c r="BT7" s="25">
        <v>52.47</v>
      </c>
      <c r="BU7" s="25">
        <v>84.77</v>
      </c>
      <c r="BV7" s="25">
        <v>87.11</v>
      </c>
      <c r="BW7" s="25">
        <v>82.78</v>
      </c>
      <c r="BX7" s="25">
        <v>84.82</v>
      </c>
      <c r="BY7" s="25">
        <v>82.29</v>
      </c>
      <c r="BZ7" s="25">
        <v>97.47</v>
      </c>
      <c r="CA7" s="25">
        <v>235.04</v>
      </c>
      <c r="CB7" s="25">
        <v>251.71</v>
      </c>
      <c r="CC7" s="25">
        <v>262.11</v>
      </c>
      <c r="CD7" s="25">
        <v>232.71</v>
      </c>
      <c r="CE7" s="25">
        <v>234.23</v>
      </c>
      <c r="CF7" s="25">
        <v>227.27</v>
      </c>
      <c r="CG7" s="25">
        <v>223.98</v>
      </c>
      <c r="CH7" s="25">
        <v>225.09</v>
      </c>
      <c r="CI7" s="25">
        <v>224.82</v>
      </c>
      <c r="CJ7" s="25">
        <v>230.85</v>
      </c>
      <c r="CK7" s="25">
        <v>174.75</v>
      </c>
      <c r="CL7" s="25">
        <v>45.8</v>
      </c>
      <c r="CM7" s="25">
        <v>42.22</v>
      </c>
      <c r="CN7" s="25">
        <v>42.68</v>
      </c>
      <c r="CO7" s="25">
        <v>42.83</v>
      </c>
      <c r="CP7" s="25">
        <v>48.66</v>
      </c>
      <c r="CQ7" s="25">
        <v>50.29</v>
      </c>
      <c r="CR7" s="25">
        <v>49.64</v>
      </c>
      <c r="CS7" s="25">
        <v>49.38</v>
      </c>
      <c r="CT7" s="25">
        <v>50.09</v>
      </c>
      <c r="CU7" s="25">
        <v>50.1</v>
      </c>
      <c r="CV7" s="25">
        <v>59.97</v>
      </c>
      <c r="CW7" s="25">
        <v>71.16</v>
      </c>
      <c r="CX7" s="25">
        <v>73.81</v>
      </c>
      <c r="CY7" s="25">
        <v>73.209999999999994</v>
      </c>
      <c r="CZ7" s="25">
        <v>72.19</v>
      </c>
      <c r="DA7" s="25">
        <v>69.58</v>
      </c>
      <c r="DB7" s="25">
        <v>77.73</v>
      </c>
      <c r="DC7" s="25">
        <v>78.09</v>
      </c>
      <c r="DD7" s="25">
        <v>78.010000000000005</v>
      </c>
      <c r="DE7" s="25">
        <v>77.599999999999994</v>
      </c>
      <c r="DF7" s="25">
        <v>77.3</v>
      </c>
      <c r="DG7" s="25">
        <v>89.76</v>
      </c>
      <c r="DH7" s="25">
        <v>45.3</v>
      </c>
      <c r="DI7" s="25">
        <v>46.32</v>
      </c>
      <c r="DJ7" s="25">
        <v>47.32</v>
      </c>
      <c r="DK7" s="25">
        <v>48.94</v>
      </c>
      <c r="DL7" s="25">
        <v>48.09</v>
      </c>
      <c r="DM7" s="25">
        <v>45.85</v>
      </c>
      <c r="DN7" s="25">
        <v>47.31</v>
      </c>
      <c r="DO7" s="25">
        <v>47.5</v>
      </c>
      <c r="DP7" s="25">
        <v>48.41</v>
      </c>
      <c r="DQ7" s="25">
        <v>50.02</v>
      </c>
      <c r="DR7" s="25">
        <v>51.51</v>
      </c>
      <c r="DS7" s="25">
        <v>24.56</v>
      </c>
      <c r="DT7" s="25">
        <v>25.35</v>
      </c>
      <c r="DU7" s="25">
        <v>24.28</v>
      </c>
      <c r="DV7" s="25">
        <v>28.85</v>
      </c>
      <c r="DW7" s="25">
        <v>31.55</v>
      </c>
      <c r="DX7" s="25">
        <v>14.13</v>
      </c>
      <c r="DY7" s="25">
        <v>16.77</v>
      </c>
      <c r="DZ7" s="25">
        <v>17.399999999999999</v>
      </c>
      <c r="EA7" s="25">
        <v>18.64</v>
      </c>
      <c r="EB7" s="25">
        <v>19.510000000000002</v>
      </c>
      <c r="EC7" s="25">
        <v>23.75</v>
      </c>
      <c r="ED7" s="25">
        <v>1</v>
      </c>
      <c r="EE7" s="25">
        <v>1.3</v>
      </c>
      <c r="EF7" s="25">
        <v>1.1000000000000001</v>
      </c>
      <c r="EG7" s="25">
        <v>0.6</v>
      </c>
      <c r="EH7" s="25">
        <v>0.38</v>
      </c>
      <c r="EI7" s="25">
        <v>0.52</v>
      </c>
      <c r="EJ7" s="25">
        <v>0.47</v>
      </c>
      <c r="EK7" s="25">
        <v>0.4</v>
      </c>
      <c r="EL7" s="25">
        <v>0.36</v>
      </c>
      <c r="EM7" s="25">
        <v>0.56999999999999995</v>
      </c>
      <c r="EN7" s="25">
        <v>0.67</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2">
      <c r="B11">
        <v>4</v>
      </c>
      <c r="C11">
        <v>3</v>
      </c>
      <c r="D11">
        <v>2</v>
      </c>
      <c r="E11">
        <v>1</v>
      </c>
      <c r="F11">
        <v>0</v>
      </c>
      <c r="G11" t="s">
        <v>105</v>
      </c>
    </row>
    <row r="12" spans="1:144" x14ac:dyDescent="0.2">
      <c r="B12">
        <v>1</v>
      </c>
      <c r="C12">
        <v>1</v>
      </c>
      <c r="D12">
        <v>2</v>
      </c>
      <c r="E12">
        <v>3</v>
      </c>
      <c r="F12">
        <v>4</v>
      </c>
      <c r="G12" t="s">
        <v>106</v>
      </c>
    </row>
    <row r="13" spans="1:144" x14ac:dyDescent="0.2">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岡野 豊広</cp:lastModifiedBy>
  <cp:lastPrinted>2024-01-25T07:10:27Z</cp:lastPrinted>
  <dcterms:created xsi:type="dcterms:W3CDTF">2023-12-05T00:52:12Z</dcterms:created>
  <dcterms:modified xsi:type="dcterms:W3CDTF">2024-01-25T07:18:50Z</dcterms:modified>
  <cp:category/>
</cp:coreProperties>
</file>