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練馬・左" sheetId="2" r:id="rId1"/>
    <sheet name="練馬・右" sheetId="3" r:id="rId2"/>
  </sheets>
  <definedNames>
    <definedName name="_xlnm.Print_Area" localSheetId="1">練馬・右!$A$1:$S$62</definedName>
    <definedName name="_xlnm.Print_Area" localSheetId="0">練馬・左!$A$1:$AL$52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<sst xmlns="http://schemas.openxmlformats.org/spreadsheetml/2006/main" count="345" uniqueCount="210">
  <si>
    <t>（練馬区）</t>
    <rPh sb="1" eb="3">
      <t>ネリマ</t>
    </rPh>
    <rPh sb="3" eb="4">
      <t>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</si>
  <si>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</si>
  <si>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</si>
  <si>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</si>
  <si>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</si>
  <si>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</si>
  <si>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</si>
  <si>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</si>
  <si>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</si>
  <si>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</si>
  <si>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</si>
  <si>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</si>
  <si>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</si>
  <si>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</si>
  <si>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</si>
  <si>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</si>
  <si>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</si>
  <si>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</si>
  <si>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</si>
  <si>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</si>
  <si>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</si>
  <si>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</si>
  <si>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</si>
  <si>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</si>
  <si>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</si>
  <si>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</si>
  <si>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</si>
  <si>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</si>
  <si>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</si>
  <si>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</si>
  <si>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</si>
  <si>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</si>
  <si>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</si>
  <si>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</si>
  <si>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</si>
  <si>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</si>
  <si>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</si>
  <si>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</si>
  <si>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</si>
  <si>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</si>
  <si>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</si>
  <si>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</si>
  <si>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</si>
  <si>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</si>
  <si>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</si>
  <si>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</si>
  <si>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</si>
  <si>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</si>
  <si>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</si>
  <si>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</si>
  <si>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</si>
  <si>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</si>
  <si>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</si>
  <si>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</si>
  <si>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</si>
  <si>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</si>
  <si>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</si>
  <si>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</si>
  <si>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</si>
  <si>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</si>
  <si>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</si>
  <si>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</si>
  <si>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</si>
  <si>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</si>
  <si>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</si>
  <si>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</si>
  <si>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</si>
  <si>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</si>
  <si>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</si>
  <si>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</si>
  <si>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</si>
  <si>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</si>
  <si>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</si>
  <si>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</si>
  <si>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</si>
  <si>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</si>
  <si>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</si>
  <si>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</si>
  <si>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</si>
  <si>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</si>
  <si>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</si>
  <si>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</si>
  <si>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</si>
  <si>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</si>
  <si>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</si>
  <si>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</si>
  <si>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</si>
  <si>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</si>
  <si>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</si>
  <si>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</si>
  <si>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</si>
  <si>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</si>
  <si>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</si>
  <si>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</si>
  <si>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</si>
  <si>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</si>
  <si>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</si>
  <si>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</si>
  <si>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</si>
  <si>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</si>
  <si>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</si>
  <si>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</si>
  <si>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練馬区</t>
    <rPh sb="0" eb="2">
      <t>ネリマ</t>
    </rPh>
    <rPh sb="2" eb="3">
      <t>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</si>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</sst>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5">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103" xfId="2" applyFont="1" applyFill="1" applyBorder="1" applyAlignment="1">
      <alignment horizontal="righ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125730</xdr:rowOff>
    </xdr:from>
    <xdr:to>
      <xdr:col>28</xdr:col>
      <xdr:colOff>133357</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58897"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8" t="s">
        <v>
0</v>
      </c>
      <c r="C2" s="498"/>
      <c r="D2" s="498"/>
      <c r="E2" s="498"/>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6" t="s">
        <v>
1</v>
      </c>
      <c r="C4" s="477"/>
      <c r="D4" s="477"/>
      <c r="E4" s="477"/>
      <c r="F4" s="477"/>
      <c r="G4" s="477"/>
      <c r="H4" s="477"/>
      <c r="I4" s="478"/>
      <c r="J4" s="479" t="s">
        <v>
2</v>
      </c>
      <c r="K4" s="477"/>
      <c r="L4" s="477"/>
      <c r="M4" s="477"/>
      <c r="N4" s="478"/>
      <c r="O4" s="479" t="s">
        <v>
3</v>
      </c>
      <c r="P4" s="477"/>
      <c r="Q4" s="477"/>
      <c r="R4" s="477"/>
      <c r="S4" s="477"/>
      <c r="T4" s="477"/>
      <c r="U4" s="478"/>
      <c r="V4" s="479" t="s">
        <v>
4</v>
      </c>
      <c r="W4" s="477"/>
      <c r="X4" s="477"/>
      <c r="Y4" s="477"/>
      <c r="Z4" s="477"/>
      <c r="AA4" s="477"/>
      <c r="AB4" s="478"/>
      <c r="AC4" s="479" t="s">
        <v>
5</v>
      </c>
      <c r="AD4" s="477"/>
      <c r="AE4" s="477"/>
      <c r="AF4" s="477"/>
      <c r="AG4" s="477"/>
      <c r="AH4" s="477"/>
      <c r="AI4" s="477"/>
      <c r="AJ4" s="477"/>
      <c r="AK4" s="499"/>
      <c r="AL4" s="8"/>
    </row>
    <row r="5" spans="1:38" s="17" customFormat="1" ht="28.5" customHeight="1" x14ac:dyDescent="0.2">
      <c r="A5" s="10"/>
      <c r="B5" s="11" t="s">
        <v>
6</v>
      </c>
      <c r="C5" s="12"/>
      <c r="D5" s="13"/>
      <c r="E5" s="282">
        <v>
752608</v>
      </c>
      <c r="F5" s="282"/>
      <c r="G5" s="282"/>
      <c r="H5" s="282"/>
      <c r="I5" s="14" t="s">
        <v>
7</v>
      </c>
      <c r="J5" s="493">
        <v>
48.08</v>
      </c>
      <c r="K5" s="494"/>
      <c r="L5" s="494"/>
      <c r="M5" s="494"/>
      <c r="N5" s="15" t="s">
        <v>
8</v>
      </c>
      <c r="O5" s="495">
        <v>
15653</v>
      </c>
      <c r="P5" s="490"/>
      <c r="Q5" s="490"/>
      <c r="R5" s="490"/>
      <c r="S5" s="490"/>
      <c r="T5" s="490"/>
      <c r="U5" s="14" t="s">
        <v>
7</v>
      </c>
      <c r="V5" s="495">
        <v>
752608</v>
      </c>
      <c r="W5" s="490"/>
      <c r="X5" s="490"/>
      <c r="Y5" s="490"/>
      <c r="Z5" s="490"/>
      <c r="AA5" s="490"/>
      <c r="AB5" s="16" t="s">
        <v>
7</v>
      </c>
      <c r="AC5" s="496" t="s">
        <v>
9</v>
      </c>
      <c r="AD5" s="497"/>
      <c r="AE5" s="497"/>
      <c r="AF5" s="497"/>
      <c r="AG5" s="490">
        <v>
740417</v>
      </c>
      <c r="AH5" s="490"/>
      <c r="AI5" s="490"/>
      <c r="AJ5" s="482" t="s">
        <v>
7</v>
      </c>
      <c r="AK5" s="483"/>
    </row>
    <row r="6" spans="1:38" s="17" customFormat="1" ht="28.5" customHeight="1" thickBot="1" x14ac:dyDescent="0.25">
      <c r="A6" s="10"/>
      <c r="B6" s="11" t="s">
        <v>
10</v>
      </c>
      <c r="C6" s="12"/>
      <c r="D6" s="18"/>
      <c r="E6" s="254">
        <v>
721722</v>
      </c>
      <c r="F6" s="254"/>
      <c r="G6" s="254"/>
      <c r="H6" s="254"/>
      <c r="I6" s="19" t="s">
        <v>
7</v>
      </c>
      <c r="J6" s="484">
        <v>
48.08</v>
      </c>
      <c r="K6" s="485"/>
      <c r="L6" s="485"/>
      <c r="M6" s="485"/>
      <c r="N6" s="20" t="s">
        <v>
8</v>
      </c>
      <c r="O6" s="486">
        <v>
15011</v>
      </c>
      <c r="P6" s="487"/>
      <c r="Q6" s="487"/>
      <c r="R6" s="487"/>
      <c r="S6" s="487"/>
      <c r="T6" s="487"/>
      <c r="U6" s="19" t="s">
        <v>
7</v>
      </c>
      <c r="V6" s="486">
        <v>
721722</v>
      </c>
      <c r="W6" s="487"/>
      <c r="X6" s="487"/>
      <c r="Y6" s="487"/>
      <c r="Z6" s="487"/>
      <c r="AA6" s="487"/>
      <c r="AB6" s="21" t="s">
        <v>
7</v>
      </c>
      <c r="AC6" s="488" t="s">
        <v>
11</v>
      </c>
      <c r="AD6" s="489"/>
      <c r="AE6" s="489"/>
      <c r="AF6" s="489"/>
      <c r="AG6" s="490">
        <v>
741588</v>
      </c>
      <c r="AH6" s="490"/>
      <c r="AI6" s="490"/>
      <c r="AJ6" s="491" t="s">
        <v>
7</v>
      </c>
      <c r="AK6" s="492"/>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6" t="s">
        <v>
12</v>
      </c>
      <c r="C8" s="477"/>
      <c r="D8" s="477"/>
      <c r="E8" s="477"/>
      <c r="F8" s="478"/>
      <c r="G8" s="479" t="s">
        <v>
13</v>
      </c>
      <c r="H8" s="477"/>
      <c r="I8" s="477"/>
      <c r="J8" s="477"/>
      <c r="K8" s="477"/>
      <c r="L8" s="477"/>
      <c r="M8" s="478"/>
      <c r="N8" s="470" t="s">
        <v>
14</v>
      </c>
      <c r="O8" s="471"/>
      <c r="P8" s="471"/>
      <c r="Q8" s="471"/>
      <c r="R8" s="472"/>
      <c r="S8" s="470" t="s">
        <v>
15</v>
      </c>
      <c r="T8" s="480"/>
      <c r="U8" s="481" t="s">
        <v>
16</v>
      </c>
      <c r="V8" s="477"/>
      <c r="W8" s="477"/>
      <c r="X8" s="477"/>
      <c r="Y8" s="478"/>
      <c r="Z8" s="479" t="s">
        <v>
13</v>
      </c>
      <c r="AA8" s="477"/>
      <c r="AB8" s="477"/>
      <c r="AC8" s="477"/>
      <c r="AD8" s="477"/>
      <c r="AE8" s="477"/>
      <c r="AF8" s="478"/>
      <c r="AG8" s="470" t="s">
        <v>
14</v>
      </c>
      <c r="AH8" s="471"/>
      <c r="AI8" s="471"/>
      <c r="AJ8" s="471"/>
      <c r="AK8" s="472"/>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3" t="s">
        <v>
19</v>
      </c>
      <c r="AJ9" s="473"/>
      <c r="AK9" s="474"/>
      <c r="AL9" s="44"/>
    </row>
    <row r="10" spans="1:38" ht="25.5" customHeight="1" x14ac:dyDescent="0.2">
      <c r="A10" s="29"/>
      <c r="B10" s="323" t="s">
        <v>
21</v>
      </c>
      <c r="C10" s="324"/>
      <c r="D10" s="324"/>
      <c r="E10" s="324"/>
      <c r="F10" s="325" t="s">
        <v>
22</v>
      </c>
      <c r="G10" s="291">
        <v>
354023547</v>
      </c>
      <c r="H10" s="292"/>
      <c r="I10" s="292"/>
      <c r="J10" s="292"/>
      <c r="K10" s="292"/>
      <c r="L10" s="45"/>
      <c r="M10" s="46"/>
      <c r="N10" s="291">
        <v>
270678435</v>
      </c>
      <c r="O10" s="292"/>
      <c r="P10" s="292"/>
      <c r="Q10" s="292"/>
      <c r="R10" s="47"/>
      <c r="S10" s="445">
        <f>
IF(N10=0,IF(G10&gt;0,"皆増",0),IF(G10=0,"皆減",ROUND((G10-N10)/N10*100,1)))</f>
        <v>
30.8</v>
      </c>
      <c r="T10" s="446"/>
      <c r="U10" s="475" t="s">
        <v>
23</v>
      </c>
      <c r="V10" s="324"/>
      <c r="W10" s="324"/>
      <c r="X10" s="324"/>
      <c r="Y10" s="325"/>
      <c r="Z10" s="291">
        <v>
158363903</v>
      </c>
      <c r="AA10" s="292"/>
      <c r="AB10" s="292"/>
      <c r="AC10" s="292"/>
      <c r="AD10" s="48"/>
      <c r="AE10" s="49"/>
      <c r="AF10" s="291">
        <v>
163295710</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344953360</v>
      </c>
      <c r="H12" s="237"/>
      <c r="I12" s="237"/>
      <c r="J12" s="237"/>
      <c r="K12" s="237"/>
      <c r="L12" s="45"/>
      <c r="M12" s="46"/>
      <c r="N12" s="236">
        <v>
264703844</v>
      </c>
      <c r="O12" s="237"/>
      <c r="P12" s="237"/>
      <c r="Q12" s="237"/>
      <c r="R12" s="47"/>
      <c r="S12" s="445">
        <f>
IF(N12=0,IF(G12&gt;0,"皆増",0),IF(G12=0,"皆減",ROUND((G12-N12)/N12*100,1)))</f>
        <v>
30.3</v>
      </c>
      <c r="T12" s="446"/>
      <c r="U12" s="468" t="s">
        <v>
26</v>
      </c>
      <c r="V12" s="268"/>
      <c r="W12" s="268"/>
      <c r="X12" s="268"/>
      <c r="Y12" s="269"/>
      <c r="Z12" s="291">
        <v>
77531996</v>
      </c>
      <c r="AA12" s="292"/>
      <c r="AB12" s="292"/>
      <c r="AC12" s="292"/>
      <c r="AD12" s="57"/>
      <c r="AE12" s="58" t="s">
        <v>
19</v>
      </c>
      <c r="AF12" s="291">
        <v>
73744099</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27</v>
      </c>
      <c r="C14" s="426"/>
      <c r="D14" s="426"/>
      <c r="E14" s="426"/>
      <c r="F14" s="269" t="s">
        <v>
28</v>
      </c>
      <c r="G14" s="236">
        <f>
G10-G12</f>
        <v>
9070187</v>
      </c>
      <c r="H14" s="237"/>
      <c r="I14" s="237"/>
      <c r="J14" s="237"/>
      <c r="K14" s="237"/>
      <c r="L14" s="45"/>
      <c r="M14" s="46"/>
      <c r="N14" s="236">
        <v>
5974591</v>
      </c>
      <c r="O14" s="237"/>
      <c r="P14" s="237"/>
      <c r="Q14" s="237"/>
      <c r="R14" s="63"/>
      <c r="S14" s="445">
        <f>
IF(N14=0,IF(G14&gt;0,"皆増",0),IF(G14=0,"皆減",ROUND((G14-N14)/N14*100,1)))</f>
        <v>
51.8</v>
      </c>
      <c r="T14" s="446"/>
      <c r="U14" s="468" t="s">
        <v>
29</v>
      </c>
      <c r="V14" s="268"/>
      <c r="W14" s="268"/>
      <c r="X14" s="268"/>
      <c r="Y14" s="269"/>
      <c r="Z14" s="291">
        <v>
169566390</v>
      </c>
      <c r="AA14" s="292"/>
      <c r="AB14" s="292"/>
      <c r="AC14" s="292"/>
      <c r="AD14" s="64"/>
      <c r="AE14" s="58" t="s">
        <v>
19</v>
      </c>
      <c r="AF14" s="291">
        <v>
174410652</v>
      </c>
      <c r="AG14" s="292"/>
      <c r="AH14" s="292"/>
      <c r="AI14" s="292"/>
      <c r="AJ14" s="64"/>
      <c r="AK14" s="59" t="s">
        <v>
19</v>
      </c>
      <c r="AL14" s="44"/>
    </row>
    <row r="15" spans="1:38" ht="25.5" customHeight="1" x14ac:dyDescent="0.2">
      <c r="A15" s="29"/>
      <c r="B15" s="465" t="s">
        <v>
30</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31</v>
      </c>
      <c r="C16" s="426"/>
      <c r="D16" s="426"/>
      <c r="E16" s="426"/>
      <c r="F16" s="269" t="s">
        <v>
32</v>
      </c>
      <c r="G16" s="291">
        <v>
374995</v>
      </c>
      <c r="H16" s="292"/>
      <c r="I16" s="292"/>
      <c r="J16" s="292"/>
      <c r="K16" s="292"/>
      <c r="L16" s="45"/>
      <c r="M16" s="46"/>
      <c r="N16" s="291">
        <v>
235431</v>
      </c>
      <c r="O16" s="292"/>
      <c r="P16" s="292"/>
      <c r="Q16" s="292"/>
      <c r="R16" s="47"/>
      <c r="S16" s="445">
        <f>
IF(N16=0,IF(G16&gt;0,"皆増",0),IF(G16=0,"皆減",ROUND((G16-N16)/N16*100,1)))</f>
        <v>
59.3</v>
      </c>
      <c r="T16" s="446"/>
      <c r="U16" s="449" t="s">
        <v>
33</v>
      </c>
      <c r="V16" s="450"/>
      <c r="W16" s="450"/>
      <c r="X16" s="450"/>
      <c r="Y16" s="451"/>
      <c r="Z16" s="273" t="s">
        <v>
34</v>
      </c>
      <c r="AA16" s="274"/>
      <c r="AB16" s="274"/>
      <c r="AC16" s="274"/>
      <c r="AD16" s="64"/>
      <c r="AE16" s="58" t="s">
        <v>
19</v>
      </c>
      <c r="AF16" s="273" t="s">
        <v>
34</v>
      </c>
      <c r="AG16" s="274"/>
      <c r="AH16" s="274"/>
      <c r="AI16" s="274"/>
      <c r="AJ16" s="64"/>
      <c r="AK16" s="59" t="s">
        <v>
19</v>
      </c>
    </row>
    <row r="17" spans="1:38" ht="25.5" customHeight="1" x14ac:dyDescent="0.2">
      <c r="A17" s="29"/>
      <c r="B17" s="465" t="s">
        <v>
35</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36</v>
      </c>
      <c r="C18" s="450"/>
      <c r="D18" s="450"/>
      <c r="E18" s="450"/>
      <c r="F18" s="269" t="s">
        <v>
37</v>
      </c>
      <c r="G18" s="236">
        <f>
G14-G16</f>
        <v>
8695192</v>
      </c>
      <c r="H18" s="237"/>
      <c r="I18" s="237"/>
      <c r="J18" s="237"/>
      <c r="K18" s="237"/>
      <c r="L18" s="45"/>
      <c r="M18" s="46"/>
      <c r="N18" s="236">
        <v>
5739160</v>
      </c>
      <c r="O18" s="237"/>
      <c r="P18" s="237"/>
      <c r="Q18" s="237"/>
      <c r="R18" s="63"/>
      <c r="S18" s="445">
        <f>
IF(N18=0,IF(G18&gt;0,"皆増",0),IF(G18=0,"皆減",ROUND((G18-N18)/N18*100,1)))</f>
        <v>
51.5</v>
      </c>
      <c r="T18" s="446"/>
      <c r="U18" s="468" t="s">
        <v>
38</v>
      </c>
      <c r="V18" s="268"/>
      <c r="W18" s="268"/>
      <c r="X18" s="268"/>
      <c r="Y18" s="269"/>
      <c r="Z18" s="459">
        <v>
0.47</v>
      </c>
      <c r="AA18" s="383"/>
      <c r="AB18" s="383"/>
      <c r="AC18" s="383"/>
      <c r="AD18" s="69"/>
      <c r="AE18" s="70"/>
      <c r="AF18" s="71"/>
      <c r="AG18" s="383">
        <v>
0.46</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39</v>
      </c>
      <c r="C20" s="268"/>
      <c r="D20" s="268"/>
      <c r="E20" s="268"/>
      <c r="F20" s="269" t="s">
        <v>
40</v>
      </c>
      <c r="G20" s="291">
        <v>
2956032</v>
      </c>
      <c r="H20" s="292"/>
      <c r="I20" s="292"/>
      <c r="J20" s="292"/>
      <c r="K20" s="292"/>
      <c r="L20" s="45"/>
      <c r="M20" s="46"/>
      <c r="N20" s="291">
        <v>
-380762</v>
      </c>
      <c r="O20" s="292"/>
      <c r="P20" s="292"/>
      <c r="Q20" s="292"/>
      <c r="R20" s="47"/>
      <c r="S20" s="427"/>
      <c r="T20" s="428"/>
      <c r="U20" s="449" t="s">
        <v>
41</v>
      </c>
      <c r="V20" s="450"/>
      <c r="W20" s="450"/>
      <c r="X20" s="450"/>
      <c r="Y20" s="451"/>
      <c r="Z20" s="455">
        <v>
5.0999999999999996</v>
      </c>
      <c r="AA20" s="375"/>
      <c r="AB20" s="375"/>
      <c r="AC20" s="375"/>
      <c r="AD20" s="77"/>
      <c r="AE20" s="78" t="s">
        <v>
20</v>
      </c>
      <c r="AF20" s="79"/>
      <c r="AG20" s="463">
        <v>
3.3</v>
      </c>
      <c r="AH20" s="463"/>
      <c r="AI20" s="463"/>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42</v>
      </c>
      <c r="C22" s="268"/>
      <c r="D22" s="268"/>
      <c r="E22" s="268"/>
      <c r="F22" s="269" t="s">
        <v>
43</v>
      </c>
      <c r="G22" s="291">
        <v>
50936</v>
      </c>
      <c r="H22" s="292"/>
      <c r="I22" s="292"/>
      <c r="J22" s="292"/>
      <c r="K22" s="292"/>
      <c r="L22" s="45"/>
      <c r="M22" s="46"/>
      <c r="N22" s="291">
        <v>
47628</v>
      </c>
      <c r="O22" s="292"/>
      <c r="P22" s="292"/>
      <c r="Q22" s="292"/>
      <c r="R22" s="47"/>
      <c r="S22" s="445">
        <f>
IF(N22=0,IF(G22&gt;0,"皆増",0),IF(G22=0,"皆減",ROUND((G22-N22)/N22*100,1)))</f>
        <v>
6.9</v>
      </c>
      <c r="T22" s="446"/>
      <c r="U22" s="449" t="s">
        <v>
44</v>
      </c>
      <c r="V22" s="450"/>
      <c r="W22" s="450"/>
      <c r="X22" s="450"/>
      <c r="Y22" s="451"/>
      <c r="Z22" s="455">
        <v>
85.9</v>
      </c>
      <c r="AA22" s="375"/>
      <c r="AB22" s="375"/>
      <c r="AC22" s="375"/>
      <c r="AD22" s="77"/>
      <c r="AE22" s="78" t="s">
        <v>
20</v>
      </c>
      <c r="AF22" s="79"/>
      <c r="AG22" s="457">
        <v>
83.1</v>
      </c>
      <c r="AH22" s="457"/>
      <c r="AI22" s="457"/>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5" t="s">
        <v>
47</v>
      </c>
      <c r="T24" s="446"/>
      <c r="U24" s="449" t="s">
        <v>
48</v>
      </c>
      <c r="V24" s="450"/>
      <c r="W24" s="450"/>
      <c r="X24" s="450"/>
      <c r="Y24" s="451"/>
      <c r="Z24" s="421">
        <v>
48849474</v>
      </c>
      <c r="AA24" s="422"/>
      <c r="AB24" s="422"/>
      <c r="AC24" s="422"/>
      <c r="AD24" s="64"/>
      <c r="AE24" s="58" t="s">
        <v>
19</v>
      </c>
      <c r="AF24" s="421">
        <v>
48705450</v>
      </c>
      <c r="AG24" s="422"/>
      <c r="AH24" s="422"/>
      <c r="AI24" s="422"/>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49</v>
      </c>
      <c r="C26" s="268"/>
      <c r="D26" s="268"/>
      <c r="E26" s="268"/>
      <c r="F26" s="269" t="s">
        <v>
50</v>
      </c>
      <c r="G26" s="291">
        <v>
4639000</v>
      </c>
      <c r="H26" s="292"/>
      <c r="I26" s="292"/>
      <c r="J26" s="292"/>
      <c r="K26" s="292"/>
      <c r="L26" s="45"/>
      <c r="M26" s="46"/>
      <c r="N26" s="291">
        <v>
550000</v>
      </c>
      <c r="O26" s="292"/>
      <c r="P26" s="292"/>
      <c r="Q26" s="292"/>
      <c r="R26" s="47"/>
      <c r="S26" s="445">
        <f>
IF(N26=0,IF(G26&gt;0,"皆増",0),IF(G26=0,"皆減",ROUND((G26-N26)/N26*100,1)))</f>
        <v>
743.5</v>
      </c>
      <c r="T26" s="446"/>
      <c r="U26" s="449" t="s">
        <v>
51</v>
      </c>
      <c r="V26" s="450"/>
      <c r="W26" s="450"/>
      <c r="X26" s="450"/>
      <c r="Y26" s="451"/>
      <c r="Z26" s="421">
        <v>
39954885</v>
      </c>
      <c r="AA26" s="422"/>
      <c r="AB26" s="422"/>
      <c r="AC26" s="422"/>
      <c r="AD26" s="64"/>
      <c r="AE26" s="58" t="s">
        <v>
19</v>
      </c>
      <c r="AF26" s="421">
        <v>
34651761</v>
      </c>
      <c r="AG26" s="422"/>
      <c r="AH26" s="422"/>
      <c r="AI26" s="422"/>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52</v>
      </c>
      <c r="C28" s="426"/>
      <c r="D28" s="426"/>
      <c r="E28" s="426"/>
      <c r="F28" s="269" t="s">
        <v>
53</v>
      </c>
      <c r="G28" s="236">
        <f>
G20+G22+G24-G26</f>
        <v>
-1632032</v>
      </c>
      <c r="H28" s="237"/>
      <c r="I28" s="237"/>
      <c r="J28" s="237"/>
      <c r="K28" s="237"/>
      <c r="L28" s="45"/>
      <c r="M28" s="46"/>
      <c r="N28" s="236">
        <v>
-883134</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54</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55</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56</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57</v>
      </c>
      <c r="T33" s="413"/>
      <c r="U33" s="413"/>
      <c r="V33" s="413"/>
      <c r="W33" s="413"/>
      <c r="X33" s="413"/>
      <c r="Y33" s="414"/>
      <c r="Z33" s="415" t="s">
        <v>
58</v>
      </c>
      <c r="AA33" s="413"/>
      <c r="AB33" s="413"/>
      <c r="AC33" s="413"/>
      <c r="AD33" s="413"/>
      <c r="AE33" s="413"/>
      <c r="AF33" s="414"/>
      <c r="AG33" s="416" t="s">
        <v>
59</v>
      </c>
      <c r="AH33" s="417"/>
      <c r="AI33" s="417"/>
      <c r="AJ33" s="417"/>
      <c r="AK33" s="420"/>
      <c r="AL33" s="96"/>
    </row>
    <row r="34" spans="1:40" ht="26.25" customHeight="1" x14ac:dyDescent="0.2">
      <c r="A34" s="29"/>
      <c r="B34" s="267" t="s">
        <v>
60</v>
      </c>
      <c r="C34" s="268"/>
      <c r="D34" s="268"/>
      <c r="E34" s="268"/>
      <c r="F34" s="269"/>
      <c r="G34" s="98"/>
      <c r="H34" s="383" t="s">
        <v>
47</v>
      </c>
      <c r="I34" s="383"/>
      <c r="J34" s="383"/>
      <c r="K34" s="383"/>
      <c r="L34" s="99" t="s">
        <v>
61</v>
      </c>
      <c r="M34" s="46"/>
      <c r="N34" s="100"/>
      <c r="O34" s="383" t="s">
        <v>
62</v>
      </c>
      <c r="P34" s="383"/>
      <c r="Q34" s="383"/>
      <c r="R34" s="101" t="s">
        <v>
61</v>
      </c>
      <c r="S34" s="384" t="s">
        <v>
63</v>
      </c>
      <c r="T34" s="385"/>
      <c r="U34" s="385"/>
      <c r="V34" s="385"/>
      <c r="W34" s="385"/>
      <c r="X34" s="385"/>
      <c r="Y34" s="386"/>
      <c r="Z34" s="79"/>
      <c r="AA34" s="375">
        <v>
-3.1</v>
      </c>
      <c r="AB34" s="375"/>
      <c r="AC34" s="375"/>
      <c r="AD34" s="391" t="s">
        <v>
64</v>
      </c>
      <c r="AE34" s="392"/>
      <c r="AF34" s="77"/>
      <c r="AG34" s="102"/>
      <c r="AH34" s="375">
        <v>
-3.6</v>
      </c>
      <c r="AI34" s="375"/>
      <c r="AJ34" s="103" t="s">
        <v>
61</v>
      </c>
      <c r="AK34" s="104"/>
      <c r="AL34" s="44"/>
    </row>
    <row r="35" spans="1:40" ht="26.25" customHeight="1" x14ac:dyDescent="0.2">
      <c r="A35" s="29"/>
      <c r="B35" s="270"/>
      <c r="C35" s="271"/>
      <c r="D35" s="271"/>
      <c r="E35" s="271"/>
      <c r="F35" s="272"/>
      <c r="G35" s="105" t="s">
        <v>
65</v>
      </c>
      <c r="H35" s="393">
        <v>
11.25</v>
      </c>
      <c r="I35" s="393"/>
      <c r="J35" s="393"/>
      <c r="K35" s="393"/>
      <c r="L35" s="106" t="s">
        <v>
66</v>
      </c>
      <c r="M35" s="52"/>
      <c r="N35" s="107" t="s">
        <v>
65</v>
      </c>
      <c r="O35" s="394">
        <v>
11.25</v>
      </c>
      <c r="P35" s="394"/>
      <c r="Q35" s="394"/>
      <c r="R35" s="108" t="s">
        <v>
66</v>
      </c>
      <c r="S35" s="398"/>
      <c r="T35" s="399"/>
      <c r="U35" s="399"/>
      <c r="V35" s="399"/>
      <c r="W35" s="399"/>
      <c r="X35" s="399"/>
      <c r="Y35" s="400"/>
      <c r="Z35" s="83" t="s">
        <v>
65</v>
      </c>
      <c r="AA35" s="395">
        <v>
25</v>
      </c>
      <c r="AB35" s="395"/>
      <c r="AC35" s="395"/>
      <c r="AD35" s="396" t="s">
        <v>
67</v>
      </c>
      <c r="AE35" s="397"/>
      <c r="AF35" s="83" t="s">
        <v>
65</v>
      </c>
      <c r="AG35" s="109" t="s">
        <v>
68</v>
      </c>
      <c r="AH35" s="395">
        <v>
25</v>
      </c>
      <c r="AI35" s="395"/>
      <c r="AJ35" s="110" t="s">
        <v>
66</v>
      </c>
      <c r="AK35" s="111"/>
    </row>
    <row r="36" spans="1:40" ht="26.25" customHeight="1" x14ac:dyDescent="0.2">
      <c r="A36" s="29"/>
      <c r="B36" s="267" t="s">
        <v>
69</v>
      </c>
      <c r="C36" s="268"/>
      <c r="D36" s="268"/>
      <c r="E36" s="268"/>
      <c r="F36" s="269"/>
      <c r="G36" s="98"/>
      <c r="H36" s="383" t="s">
        <v>
47</v>
      </c>
      <c r="I36" s="383"/>
      <c r="J36" s="383"/>
      <c r="K36" s="383"/>
      <c r="L36" s="99" t="s">
        <v>
61</v>
      </c>
      <c r="M36" s="46"/>
      <c r="N36" s="100"/>
      <c r="O36" s="383" t="s">
        <v>
62</v>
      </c>
      <c r="P36" s="383"/>
      <c r="Q36" s="383"/>
      <c r="R36" s="101" t="s">
        <v>
61</v>
      </c>
      <c r="S36" s="384" t="s">
        <v>
70</v>
      </c>
      <c r="T36" s="385"/>
      <c r="U36" s="385"/>
      <c r="V36" s="385"/>
      <c r="W36" s="385"/>
      <c r="X36" s="385"/>
      <c r="Y36" s="386"/>
      <c r="Z36" s="79"/>
      <c r="AA36" s="390" t="s">
        <v>
62</v>
      </c>
      <c r="AB36" s="390"/>
      <c r="AC36" s="390"/>
      <c r="AD36" s="391" t="s">
        <v>
64</v>
      </c>
      <c r="AE36" s="392"/>
      <c r="AF36" s="112"/>
      <c r="AG36" s="102"/>
      <c r="AH36" s="375" t="s">
        <v>
62</v>
      </c>
      <c r="AI36" s="375"/>
      <c r="AJ36" s="113" t="s">
        <v>
61</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45670959</v>
      </c>
      <c r="Y43" s="292"/>
      <c r="Z43" s="293"/>
      <c r="AA43" s="291">
        <v>
2701107</v>
      </c>
      <c r="AB43" s="292"/>
      <c r="AC43" s="293"/>
      <c r="AD43" s="308">
        <v>
45750624</v>
      </c>
      <c r="AE43" s="309"/>
      <c r="AF43" s="309"/>
      <c r="AG43" s="310"/>
      <c r="AH43" s="291">
        <v>
94122690</v>
      </c>
      <c r="AI43" s="292"/>
      <c r="AJ43" s="292"/>
      <c r="AK43" s="294"/>
    </row>
    <row r="44" spans="1:40" ht="39" customHeight="1" x14ac:dyDescent="0.2">
      <c r="A44" s="29"/>
      <c r="B44" s="373"/>
      <c r="C44" s="296" t="s">
        <v>
87</v>
      </c>
      <c r="D44" s="272"/>
      <c r="E44" s="263">
        <v>
4264</v>
      </c>
      <c r="F44" s="264"/>
      <c r="G44" s="52"/>
      <c r="H44" s="276">
        <v>
308581</v>
      </c>
      <c r="I44" s="277"/>
      <c r="J44" s="277"/>
      <c r="K44" s="278"/>
      <c r="L44" s="263">
        <v>
128</v>
      </c>
      <c r="M44" s="264"/>
      <c r="N44" s="52"/>
      <c r="O44" s="276">
        <v>
4287</v>
      </c>
      <c r="P44" s="277"/>
      <c r="Q44" s="276">
        <v>
310195</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485</v>
      </c>
      <c r="F45" s="282"/>
      <c r="G45" s="52"/>
      <c r="H45" s="283">
        <v>
296482</v>
      </c>
      <c r="I45" s="284"/>
      <c r="J45" s="284"/>
      <c r="K45" s="285"/>
      <c r="L45" s="281">
        <v>
0</v>
      </c>
      <c r="M45" s="282"/>
      <c r="N45" s="52"/>
      <c r="O45" s="283">
        <v>
524</v>
      </c>
      <c r="P45" s="284"/>
      <c r="Q45" s="283">
        <v>
297527</v>
      </c>
      <c r="R45" s="284"/>
      <c r="S45" s="286"/>
      <c r="T45" s="341"/>
      <c r="U45" s="297" t="s">
        <v>
89</v>
      </c>
      <c r="V45" s="287" t="s">
        <v>
90</v>
      </c>
      <c r="W45" s="288"/>
      <c r="X45" s="291">
        <v>
2920936</v>
      </c>
      <c r="Y45" s="292"/>
      <c r="Z45" s="293"/>
      <c r="AA45" s="236">
        <v>
13651</v>
      </c>
      <c r="AB45" s="237"/>
      <c r="AC45" s="238"/>
      <c r="AD45" s="291">
        <v>
411489</v>
      </c>
      <c r="AE45" s="292"/>
      <c r="AF45" s="292"/>
      <c r="AG45" s="293"/>
      <c r="AH45" s="291">
        <v>
3346076</v>
      </c>
      <c r="AI45" s="292"/>
      <c r="AJ45" s="292"/>
      <c r="AK45" s="294"/>
    </row>
    <row r="46" spans="1:40" ht="18.75" customHeight="1" x14ac:dyDescent="0.2">
      <c r="A46" s="29"/>
      <c r="B46" s="373"/>
      <c r="C46" s="295" t="s">
        <v>
91</v>
      </c>
      <c r="D46" s="269"/>
      <c r="E46" s="236">
        <v>
28</v>
      </c>
      <c r="F46" s="237"/>
      <c r="G46" s="136"/>
      <c r="H46" s="273">
        <v>
343761</v>
      </c>
      <c r="I46" s="274"/>
      <c r="J46" s="274"/>
      <c r="K46" s="275"/>
      <c r="L46" s="236">
        <v>
0</v>
      </c>
      <c r="M46" s="237"/>
      <c r="N46" s="136"/>
      <c r="O46" s="273">
        <v>
29</v>
      </c>
      <c r="P46" s="274"/>
      <c r="Q46" s="273">
        <v>
340190</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4639000</v>
      </c>
      <c r="Y47" s="237"/>
      <c r="Z47" s="238"/>
      <c r="AA47" s="236">
        <v>
0</v>
      </c>
      <c r="AB47" s="237"/>
      <c r="AC47" s="238"/>
      <c r="AD47" s="236">
        <v>
725346</v>
      </c>
      <c r="AE47" s="237"/>
      <c r="AF47" s="237"/>
      <c r="AG47" s="238"/>
      <c r="AH47" s="236">
        <v>
5364346</v>
      </c>
      <c r="AI47" s="237"/>
      <c r="AJ47" s="237"/>
      <c r="AK47" s="248"/>
    </row>
    <row r="48" spans="1:40" ht="39" customHeight="1" x14ac:dyDescent="0.2">
      <c r="A48" s="29"/>
      <c r="B48" s="373"/>
      <c r="C48" s="279" t="s">
        <v>
93</v>
      </c>
      <c r="D48" s="280"/>
      <c r="E48" s="281">
        <v>
0</v>
      </c>
      <c r="F48" s="282"/>
      <c r="G48" s="52"/>
      <c r="H48" s="283" t="s">
        <v>
94</v>
      </c>
      <c r="I48" s="284"/>
      <c r="J48" s="284"/>
      <c r="K48" s="285"/>
      <c r="L48" s="281">
        <v>
0</v>
      </c>
      <c r="M48" s="282"/>
      <c r="N48" s="52"/>
      <c r="O48" s="283">
        <v>
0</v>
      </c>
      <c r="P48" s="284"/>
      <c r="Q48" s="283" t="s">
        <v>
95</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96</v>
      </c>
      <c r="D49" s="280"/>
      <c r="E49" s="281">
        <f>
E44+E46+E48</f>
        <v>
4292</v>
      </c>
      <c r="F49" s="282"/>
      <c r="G49" s="52"/>
      <c r="H49" s="283">
        <v>
308810</v>
      </c>
      <c r="I49" s="284"/>
      <c r="J49" s="284"/>
      <c r="K49" s="285"/>
      <c r="L49" s="281">
        <f>
L44+L46+L48</f>
        <v>
128</v>
      </c>
      <c r="M49" s="282"/>
      <c r="N49" s="52"/>
      <c r="O49" s="283">
        <v>
4316</v>
      </c>
      <c r="P49" s="284"/>
      <c r="Q49" s="283">
        <v>
310396</v>
      </c>
      <c r="R49" s="284"/>
      <c r="S49" s="286"/>
      <c r="T49" s="341"/>
      <c r="U49" s="298"/>
      <c r="V49" s="259" t="s">
        <v>
97</v>
      </c>
      <c r="W49" s="260"/>
      <c r="X49" s="236">
        <v>
0</v>
      </c>
      <c r="Y49" s="237"/>
      <c r="Z49" s="238"/>
      <c r="AA49" s="236">
        <v>
0</v>
      </c>
      <c r="AB49" s="237"/>
      <c r="AC49" s="238"/>
      <c r="AD49" s="236">
        <v>
-85136</v>
      </c>
      <c r="AE49" s="237"/>
      <c r="AF49" s="237"/>
      <c r="AG49" s="238"/>
      <c r="AH49" s="236">
        <v>
-85136</v>
      </c>
      <c r="AI49" s="237"/>
      <c r="AJ49" s="237"/>
      <c r="AK49" s="248"/>
    </row>
    <row r="50" spans="1:40" ht="18.75" customHeight="1" x14ac:dyDescent="0.2">
      <c r="A50" s="29"/>
      <c r="B50" s="267" t="s">
        <v>
98</v>
      </c>
      <c r="C50" s="268"/>
      <c r="D50" s="269"/>
      <c r="E50" s="236">
        <v>
188</v>
      </c>
      <c r="F50" s="237"/>
      <c r="G50" s="136"/>
      <c r="H50" s="273">
        <v>
300248</v>
      </c>
      <c r="I50" s="274"/>
      <c r="J50" s="274"/>
      <c r="K50" s="275"/>
      <c r="L50" s="236">
        <v>
11</v>
      </c>
      <c r="M50" s="237"/>
      <c r="N50" s="136"/>
      <c r="O50" s="273">
        <v>
197</v>
      </c>
      <c r="P50" s="274"/>
      <c r="Q50" s="273">
        <v>
302929</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99</v>
      </c>
      <c r="V51" s="303"/>
      <c r="W51" s="304"/>
      <c r="X51" s="236">
        <f>
X43+X45-X47+X49</f>
        <v>
43952895</v>
      </c>
      <c r="Y51" s="237"/>
      <c r="Z51" s="238"/>
      <c r="AA51" s="236">
        <f>
AA43+AA45-AA47+AA49</f>
        <v>
2714758</v>
      </c>
      <c r="AB51" s="237"/>
      <c r="AC51" s="238"/>
      <c r="AD51" s="242">
        <f>
AD43+AD45-AD47+AD49</f>
        <v>
45351631</v>
      </c>
      <c r="AE51" s="243"/>
      <c r="AF51" s="243"/>
      <c r="AG51" s="244"/>
      <c r="AH51" s="236">
        <f>
AH43+AH45-AH47+AH49</f>
        <v>
92019284</v>
      </c>
      <c r="AI51" s="237"/>
      <c r="AJ51" s="237"/>
      <c r="AK51" s="248"/>
      <c r="AM51" s="1"/>
      <c r="AN51" s="1"/>
    </row>
    <row r="52" spans="1:40" ht="39.75" customHeight="1" thickBot="1" x14ac:dyDescent="0.25">
      <c r="A52" s="29"/>
      <c r="B52" s="250" t="s">
        <v>
76</v>
      </c>
      <c r="C52" s="251"/>
      <c r="D52" s="252"/>
      <c r="E52" s="253">
        <f>
E49+E50</f>
        <v>
4480</v>
      </c>
      <c r="F52" s="254"/>
      <c r="G52" s="116"/>
      <c r="H52" s="255">
        <v>
308451</v>
      </c>
      <c r="I52" s="256"/>
      <c r="J52" s="256"/>
      <c r="K52" s="257"/>
      <c r="L52" s="253">
        <f>
L49+L50</f>
        <v>
139</v>
      </c>
      <c r="M52" s="254"/>
      <c r="N52" s="116"/>
      <c r="O52" s="255">
        <v>
4513</v>
      </c>
      <c r="P52" s="256"/>
      <c r="Q52" s="255">
        <v>
310070</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100</v>
      </c>
      <c r="N1" s="141" t="s">
        <v>
101</v>
      </c>
      <c r="O1" s="142"/>
      <c r="P1" s="655" t="s">
        <v>
102</v>
      </c>
      <c r="Q1" s="656"/>
      <c r="R1" s="656"/>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7" t="s">
        <v>
103</v>
      </c>
      <c r="C3" s="658"/>
      <c r="D3" s="658"/>
      <c r="E3" s="658"/>
      <c r="F3" s="659"/>
      <c r="G3" s="660" t="s">
        <v>
104</v>
      </c>
      <c r="H3" s="661"/>
      <c r="I3" s="661"/>
      <c r="J3" s="661"/>
      <c r="K3" s="661"/>
      <c r="L3" s="661"/>
      <c r="M3" s="661"/>
      <c r="N3" s="661"/>
      <c r="O3" s="661"/>
      <c r="P3" s="661"/>
      <c r="Q3" s="661"/>
      <c r="R3" s="662"/>
      <c r="S3" s="144"/>
      <c r="T3" s="144"/>
    </row>
    <row r="4" spans="1:20" ht="26.25" customHeight="1" x14ac:dyDescent="0.2">
      <c r="A4" s="146"/>
      <c r="B4" s="663" t="s">
        <v>
12</v>
      </c>
      <c r="C4" s="612"/>
      <c r="D4" s="147" t="s">
        <v>
105</v>
      </c>
      <c r="E4" s="147" t="s">
        <v>
106</v>
      </c>
      <c r="F4" s="148" t="s">
        <v>
107</v>
      </c>
      <c r="G4" s="610" t="s">
        <v>
12</v>
      </c>
      <c r="H4" s="611"/>
      <c r="I4" s="612"/>
      <c r="J4" s="664" t="s">
        <v>
105</v>
      </c>
      <c r="K4" s="612"/>
      <c r="L4" s="147" t="s">
        <v>
106</v>
      </c>
      <c r="M4" s="664" t="s">
        <v>
107</v>
      </c>
      <c r="N4" s="612"/>
      <c r="O4" s="147" t="s">
        <v>
108</v>
      </c>
      <c r="P4" s="664" t="s">
        <v>
109</v>
      </c>
      <c r="Q4" s="612"/>
      <c r="R4" s="149" t="s">
        <v>
110</v>
      </c>
      <c r="S4" s="150"/>
      <c r="T4" s="150"/>
    </row>
    <row r="5" spans="1:20" s="158" customFormat="1" ht="12" customHeight="1" x14ac:dyDescent="0.2">
      <c r="A5" s="151"/>
      <c r="B5" s="152"/>
      <c r="C5" s="153"/>
      <c r="D5" s="154" t="s">
        <v>
18</v>
      </c>
      <c r="E5" s="154" t="s">
        <v>
20</v>
      </c>
      <c r="F5" s="155" t="s">
        <v>
20</v>
      </c>
      <c r="G5" s="156"/>
      <c r="H5" s="153"/>
      <c r="I5" s="155"/>
      <c r="J5" s="646" t="s">
        <v>
19</v>
      </c>
      <c r="K5" s="647"/>
      <c r="L5" s="154" t="s">
        <v>
20</v>
      </c>
      <c r="M5" s="646" t="s">
        <v>
20</v>
      </c>
      <c r="N5" s="648"/>
      <c r="O5" s="154" t="s">
        <v>
18</v>
      </c>
      <c r="P5" s="646" t="s">
        <v>
19</v>
      </c>
      <c r="Q5" s="648"/>
      <c r="R5" s="157" t="s">
        <v>
20</v>
      </c>
    </row>
    <row r="6" spans="1:20" ht="21" customHeight="1" x14ac:dyDescent="0.2">
      <c r="A6" s="146"/>
      <c r="B6" s="649" t="s">
        <v>
111</v>
      </c>
      <c r="C6" s="650"/>
      <c r="D6" s="159">
        <v>
69278731</v>
      </c>
      <c r="E6" s="160">
        <f t="shared" ref="E6:E33" si="0">
ROUND(D6/$D$33*100,1)</f>
        <v>
19.600000000000001</v>
      </c>
      <c r="F6" s="161">
        <v>
2.6437760729300943</v>
      </c>
      <c r="G6" s="651" t="s">
        <v>
112</v>
      </c>
      <c r="H6" s="652"/>
      <c r="I6" s="653"/>
      <c r="J6" s="585">
        <v>
44653162</v>
      </c>
      <c r="K6" s="654"/>
      <c r="L6" s="162">
        <f t="shared" ref="L6:L13" si="1">
ROUND(J6/$J$33*100,1)</f>
        <v>
12.9</v>
      </c>
      <c r="M6" s="636">
        <v>
4.2650077974896163</v>
      </c>
      <c r="N6" s="637"/>
      <c r="O6" s="159">
        <v>
41258441</v>
      </c>
      <c r="P6" s="585">
        <v>
40752572</v>
      </c>
      <c r="Q6" s="654"/>
      <c r="R6" s="163">
        <f t="shared" ref="R6:R13" si="2">
ROUND(P6/$P$27*100,1)</f>
        <v>
23.8</v>
      </c>
    </row>
    <row r="7" spans="1:20" ht="21.9" customHeight="1" x14ac:dyDescent="0.2">
      <c r="A7" s="146"/>
      <c r="B7" s="595" t="s">
        <v>
113</v>
      </c>
      <c r="C7" s="596"/>
      <c r="D7" s="159">
        <v>
1050291</v>
      </c>
      <c r="E7" s="164">
        <f t="shared" si="0"/>
        <v>
0.3</v>
      </c>
      <c r="F7" s="161">
        <v>
1.8602282976598037</v>
      </c>
      <c r="G7" s="165" t="s">
        <v>
114</v>
      </c>
      <c r="H7" s="645" t="s">
        <v>
115</v>
      </c>
      <c r="I7" s="642"/>
      <c r="J7" s="548">
        <v>
28669436</v>
      </c>
      <c r="K7" s="579"/>
      <c r="L7" s="162">
        <f t="shared" si="1"/>
        <v>
8.3000000000000007</v>
      </c>
      <c r="M7" s="636">
        <v>
-2.396088685468698</v>
      </c>
      <c r="N7" s="637"/>
      <c r="O7" s="159">
        <v>
26585550</v>
      </c>
      <c r="P7" s="548">
        <v>
26584622</v>
      </c>
      <c r="Q7" s="579"/>
      <c r="R7" s="166">
        <f t="shared" si="2"/>
        <v>
15.5</v>
      </c>
    </row>
    <row r="8" spans="1:20" ht="21.9" customHeight="1" x14ac:dyDescent="0.2">
      <c r="A8" s="146"/>
      <c r="B8" s="595" t="s">
        <v>
116</v>
      </c>
      <c r="C8" s="596"/>
      <c r="D8" s="159">
        <v>
197200</v>
      </c>
      <c r="E8" s="164">
        <f t="shared" si="0"/>
        <v>
0.1</v>
      </c>
      <c r="F8" s="161">
        <v>
-5.0078036185668324</v>
      </c>
      <c r="G8" s="167"/>
      <c r="H8" s="645" t="s">
        <v>
117</v>
      </c>
      <c r="I8" s="642"/>
      <c r="J8" s="548">
        <v>
3514637</v>
      </c>
      <c r="K8" s="579"/>
      <c r="L8" s="162">
        <f t="shared" si="1"/>
        <v>
1</v>
      </c>
      <c r="M8" s="636">
        <v>
5.2257542606610832</v>
      </c>
      <c r="N8" s="637"/>
      <c r="O8" s="159">
        <v>
3514637</v>
      </c>
      <c r="P8" s="548">
        <v>
2998621</v>
      </c>
      <c r="Q8" s="579"/>
      <c r="R8" s="166">
        <f t="shared" si="2"/>
        <v>
1.8</v>
      </c>
    </row>
    <row r="9" spans="1:20" ht="21.9" customHeight="1" x14ac:dyDescent="0.2">
      <c r="A9" s="146"/>
      <c r="B9" s="595" t="s">
        <v>
118</v>
      </c>
      <c r="C9" s="596"/>
      <c r="D9" s="159">
        <v>
953405</v>
      </c>
      <c r="E9" s="164">
        <f t="shared" si="0"/>
        <v>
0.3</v>
      </c>
      <c r="F9" s="161">
        <v>
-7.6146308044578088</v>
      </c>
      <c r="G9" s="610" t="s">
        <v>
119</v>
      </c>
      <c r="H9" s="611"/>
      <c r="I9" s="612"/>
      <c r="J9" s="548">
        <v>
103003926</v>
      </c>
      <c r="K9" s="579"/>
      <c r="L9" s="162">
        <f t="shared" si="1"/>
        <v>
29.9</v>
      </c>
      <c r="M9" s="636">
        <v>
4.3308263152425175</v>
      </c>
      <c r="N9" s="637"/>
      <c r="O9" s="159">
        <v>
41320511</v>
      </c>
      <c r="P9" s="548">
        <v>
40949103</v>
      </c>
      <c r="Q9" s="579"/>
      <c r="R9" s="166">
        <f t="shared" si="2"/>
        <v>
23.9</v>
      </c>
    </row>
    <row r="10" spans="1:20" ht="28.5" customHeight="1" x14ac:dyDescent="0.2">
      <c r="A10" s="146"/>
      <c r="B10" s="624" t="s">
        <v>
120</v>
      </c>
      <c r="C10" s="625"/>
      <c r="D10" s="159">
        <v>
1109667</v>
      </c>
      <c r="E10" s="164">
        <f t="shared" si="0"/>
        <v>
0.3</v>
      </c>
      <c r="F10" s="161">
        <v>
74.362169339189052</v>
      </c>
      <c r="G10" s="610" t="s">
        <v>
121</v>
      </c>
      <c r="H10" s="611"/>
      <c r="I10" s="612"/>
      <c r="J10" s="548">
        <v>
4649508</v>
      </c>
      <c r="K10" s="579"/>
      <c r="L10" s="162">
        <f t="shared" si="1"/>
        <v>
1.3</v>
      </c>
      <c r="M10" s="636">
        <v>
-7.4967401585017104</v>
      </c>
      <c r="N10" s="637"/>
      <c r="O10" s="159">
        <v>
4649508</v>
      </c>
      <c r="P10" s="548">
        <v>
4649508</v>
      </c>
      <c r="Q10" s="579"/>
      <c r="R10" s="166">
        <f t="shared" si="2"/>
        <v>
2.7</v>
      </c>
    </row>
    <row r="11" spans="1:20" ht="21.9" customHeight="1" x14ac:dyDescent="0.2">
      <c r="A11" s="146"/>
      <c r="B11" s="624" t="s">
        <v>
122</v>
      </c>
      <c r="C11" s="625"/>
      <c r="D11" s="159">
        <v>
14673245</v>
      </c>
      <c r="E11" s="164">
        <f t="shared" si="0"/>
        <v>
4.0999999999999996</v>
      </c>
      <c r="F11" s="161">
        <v>
27.11239725837526</v>
      </c>
      <c r="G11" s="168"/>
      <c r="H11" s="641" t="s">
        <v>
123</v>
      </c>
      <c r="I11" s="642"/>
      <c r="J11" s="548">
        <v>
4649508</v>
      </c>
      <c r="K11" s="579"/>
      <c r="L11" s="162">
        <f t="shared" si="1"/>
        <v>
1.3</v>
      </c>
      <c r="M11" s="636">
        <v>
-7.4967401585017104</v>
      </c>
      <c r="N11" s="637"/>
      <c r="O11" s="159">
        <v>
4649508</v>
      </c>
      <c r="P11" s="548">
        <v>
4649508</v>
      </c>
      <c r="Q11" s="579"/>
      <c r="R11" s="166">
        <f t="shared" si="2"/>
        <v>
2.7</v>
      </c>
    </row>
    <row r="12" spans="1:20" ht="21.9" customHeight="1" x14ac:dyDescent="0.2">
      <c r="A12" s="146"/>
      <c r="B12" s="643" t="s">
        <v>
124</v>
      </c>
      <c r="C12" s="644"/>
      <c r="D12" s="159">
        <v>
0</v>
      </c>
      <c r="E12" s="169">
        <f t="shared" si="0"/>
        <v>
0</v>
      </c>
      <c r="F12" s="161" t="s">
        <v>
62</v>
      </c>
      <c r="G12" s="167" t="s">
        <v>
114</v>
      </c>
      <c r="H12" s="641" t="s">
        <v>
125</v>
      </c>
      <c r="I12" s="642"/>
      <c r="J12" s="548">
        <v>
0</v>
      </c>
      <c r="K12" s="579"/>
      <c r="L12" s="162">
        <f t="shared" si="1"/>
        <v>
0</v>
      </c>
      <c r="M12" s="636" t="s">
        <v>
62</v>
      </c>
      <c r="N12" s="637"/>
      <c r="O12" s="159">
        <v>
0</v>
      </c>
      <c r="P12" s="548">
        <v>
0</v>
      </c>
      <c r="Q12" s="579"/>
      <c r="R12" s="166">
        <f t="shared" si="2"/>
        <v>
0</v>
      </c>
    </row>
    <row r="13" spans="1:20" ht="21.9" customHeight="1" x14ac:dyDescent="0.2">
      <c r="A13" s="146"/>
      <c r="B13" s="624" t="s">
        <v>
126</v>
      </c>
      <c r="C13" s="625"/>
      <c r="D13" s="159">
        <v>
88</v>
      </c>
      <c r="E13" s="170">
        <f t="shared" si="0"/>
        <v>
0</v>
      </c>
      <c r="F13" s="161">
        <v>
-99.970855040256481</v>
      </c>
      <c r="G13" s="610" t="s">
        <v>
127</v>
      </c>
      <c r="H13" s="611"/>
      <c r="I13" s="612"/>
      <c r="J13" s="548">
        <f>
J6+J9+J10</f>
        <v>
152306596</v>
      </c>
      <c r="K13" s="579"/>
      <c r="L13" s="162">
        <f t="shared" si="1"/>
        <v>
44.2</v>
      </c>
      <c r="M13" s="636">
        <v>
3.9060246661264695</v>
      </c>
      <c r="N13" s="637"/>
      <c r="O13" s="171">
        <f>
O6+O9+O10</f>
        <v>
87228460</v>
      </c>
      <c r="P13" s="548">
        <f>
P6+P9+P10</f>
        <v>
86351183</v>
      </c>
      <c r="Q13" s="579"/>
      <c r="R13" s="166">
        <f t="shared" si="2"/>
        <v>
50.4</v>
      </c>
    </row>
    <row r="14" spans="1:20" ht="27.75" customHeight="1" x14ac:dyDescent="0.2">
      <c r="A14" s="146"/>
      <c r="B14" s="624" t="s">
        <v>
128</v>
      </c>
      <c r="C14" s="625"/>
      <c r="D14" s="159">
        <v>
183126</v>
      </c>
      <c r="E14" s="170">
        <f t="shared" si="0"/>
        <v>
0.1</v>
      </c>
      <c r="F14" s="161">
        <v>
71.639860533123382</v>
      </c>
      <c r="G14" s="638"/>
      <c r="H14" s="639"/>
      <c r="I14" s="639"/>
      <c r="J14" s="639"/>
      <c r="K14" s="639"/>
      <c r="L14" s="639"/>
      <c r="M14" s="639"/>
      <c r="N14" s="639"/>
      <c r="O14" s="639"/>
      <c r="P14" s="639"/>
      <c r="Q14" s="639"/>
      <c r="R14" s="640"/>
    </row>
    <row r="15" spans="1:20" ht="21.9" customHeight="1" x14ac:dyDescent="0.2">
      <c r="A15" s="146"/>
      <c r="B15" s="632" t="s">
        <v>
129</v>
      </c>
      <c r="C15" s="633"/>
      <c r="D15" s="159">
        <v>
608873</v>
      </c>
      <c r="E15" s="169">
        <f t="shared" si="0"/>
        <v>
0.2</v>
      </c>
      <c r="F15" s="161">
        <v>
-68.421301033704978</v>
      </c>
      <c r="G15" s="610" t="s">
        <v>
130</v>
      </c>
      <c r="H15" s="611"/>
      <c r="I15" s="612"/>
      <c r="J15" s="548">
        <v>
46173767</v>
      </c>
      <c r="K15" s="579"/>
      <c r="L15" s="162">
        <f t="shared" ref="L15:L30" si="3">
ROUND(J15/$J$33*100,1)</f>
        <v>
13.4</v>
      </c>
      <c r="M15" s="580">
        <v>
5.5556948778071336</v>
      </c>
      <c r="N15" s="613"/>
      <c r="O15" s="159">
        <v>
39612847</v>
      </c>
      <c r="P15" s="548">
        <v>
33337277</v>
      </c>
      <c r="Q15" s="579"/>
      <c r="R15" s="172">
        <f>
ROUND(P15/$P$27*100,1)</f>
        <v>
19.5</v>
      </c>
    </row>
    <row r="16" spans="1:20" ht="21.9" customHeight="1" x14ac:dyDescent="0.2">
      <c r="A16" s="146"/>
      <c r="B16" s="634" t="s">
        <v>
131</v>
      </c>
      <c r="C16" s="635"/>
      <c r="D16" s="159">
        <v>
84257745</v>
      </c>
      <c r="E16" s="164">
        <f t="shared" si="0"/>
        <v>
23.8</v>
      </c>
      <c r="F16" s="161">
        <v>
-9.309050800711864</v>
      </c>
      <c r="G16" s="610" t="s">
        <v>
132</v>
      </c>
      <c r="H16" s="611"/>
      <c r="I16" s="612"/>
      <c r="J16" s="548">
        <v>
2990163</v>
      </c>
      <c r="K16" s="579"/>
      <c r="L16" s="162">
        <f t="shared" si="3"/>
        <v>
0.9</v>
      </c>
      <c r="M16" s="580">
        <v>
3.8248157644006548</v>
      </c>
      <c r="N16" s="613"/>
      <c r="O16" s="159">
        <v>
2885660</v>
      </c>
      <c r="P16" s="548">
        <v>
2885660</v>
      </c>
      <c r="Q16" s="579"/>
      <c r="R16" s="166">
        <f>
ROUND(P16/$P$27*100,1)</f>
        <v>
1.7</v>
      </c>
    </row>
    <row r="17" spans="1:21" ht="21.9" customHeight="1" x14ac:dyDescent="0.2">
      <c r="A17" s="146"/>
      <c r="B17" s="173"/>
      <c r="C17" s="174" t="s">
        <v>
133</v>
      </c>
      <c r="D17" s="159">
        <v>
80831907</v>
      </c>
      <c r="E17" s="164">
        <f t="shared" si="0"/>
        <v>
22.8</v>
      </c>
      <c r="F17" s="161">
        <v>
-9.7370710617366782</v>
      </c>
      <c r="G17" s="610" t="s">
        <v>
134</v>
      </c>
      <c r="H17" s="611"/>
      <c r="I17" s="612"/>
      <c r="J17" s="548">
        <v>
92306443</v>
      </c>
      <c r="K17" s="579"/>
      <c r="L17" s="162">
        <f t="shared" si="3"/>
        <v>
26.8</v>
      </c>
      <c r="M17" s="580">
        <v>
497.51462271268372</v>
      </c>
      <c r="N17" s="613"/>
      <c r="O17" s="159">
        <v>
12832513</v>
      </c>
      <c r="P17" s="548">
        <v>
7342391</v>
      </c>
      <c r="Q17" s="579"/>
      <c r="R17" s="166">
        <f>
ROUND(P17/$P$27*100,1)</f>
        <v>
4.3</v>
      </c>
    </row>
    <row r="18" spans="1:21" ht="21.9" customHeight="1" x14ac:dyDescent="0.2">
      <c r="A18" s="146"/>
      <c r="B18" s="175"/>
      <c r="C18" s="174" t="s">
        <v>
135</v>
      </c>
      <c r="D18" s="159">
        <v>
3425838</v>
      </c>
      <c r="E18" s="164">
        <f t="shared" si="0"/>
        <v>
1</v>
      </c>
      <c r="F18" s="161">
        <v>
2.1161944090975342</v>
      </c>
      <c r="G18" s="610" t="s">
        <v>
42</v>
      </c>
      <c r="H18" s="611"/>
      <c r="I18" s="612"/>
      <c r="J18" s="548">
        <v>
476076</v>
      </c>
      <c r="K18" s="579"/>
      <c r="L18" s="162">
        <f t="shared" si="3"/>
        <v>
0.1</v>
      </c>
      <c r="M18" s="580">
        <v>
-90.381030217129748</v>
      </c>
      <c r="N18" s="613"/>
      <c r="O18" s="159">
        <v>
89431</v>
      </c>
      <c r="P18" s="626"/>
      <c r="Q18" s="627"/>
      <c r="R18" s="628"/>
    </row>
    <row r="19" spans="1:21" ht="28.5" customHeight="1" x14ac:dyDescent="0.2">
      <c r="A19" s="146"/>
      <c r="B19" s="624" t="s">
        <v>
136</v>
      </c>
      <c r="C19" s="625"/>
      <c r="D19" s="159">
        <v>
70856</v>
      </c>
      <c r="E19" s="164">
        <f t="shared" si="0"/>
        <v>
0</v>
      </c>
      <c r="F19" s="161">
        <v>
11.012580882698545</v>
      </c>
      <c r="G19" s="610" t="s">
        <v>
137</v>
      </c>
      <c r="H19" s="611"/>
      <c r="I19" s="612"/>
      <c r="J19" s="548">
        <v>
0</v>
      </c>
      <c r="K19" s="579"/>
      <c r="L19" s="162">
        <f t="shared" si="3"/>
        <v>
0</v>
      </c>
      <c r="M19" s="580" t="s">
        <v>
62</v>
      </c>
      <c r="N19" s="613"/>
      <c r="O19" s="159">
        <v>
0</v>
      </c>
      <c r="P19" s="629"/>
      <c r="Q19" s="630"/>
      <c r="R19" s="631"/>
    </row>
    <row r="20" spans="1:21" ht="21.9" customHeight="1" x14ac:dyDescent="0.2">
      <c r="A20" s="176" t="s">
        <v>
138</v>
      </c>
      <c r="B20" s="595" t="s">
        <v>
139</v>
      </c>
      <c r="C20" s="596"/>
      <c r="D20" s="171">
        <f>
SUM(D6:D16)+D19</f>
        <v>
172383227</v>
      </c>
      <c r="E20" s="164">
        <f t="shared" si="0"/>
        <v>
48.7</v>
      </c>
      <c r="F20" s="161">
        <v>
-2.7468002685555257</v>
      </c>
      <c r="G20" s="610" t="s">
        <v>
140</v>
      </c>
      <c r="H20" s="611"/>
      <c r="I20" s="612"/>
      <c r="J20" s="548">
        <v>
2066863</v>
      </c>
      <c r="K20" s="579"/>
      <c r="L20" s="162">
        <f t="shared" si="3"/>
        <v>
0.6</v>
      </c>
      <c r="M20" s="580">
        <v>
35.287506643731064</v>
      </c>
      <c r="N20" s="613"/>
      <c r="O20" s="159">
        <v>
1646814</v>
      </c>
      <c r="P20" s="548">
        <v>
0</v>
      </c>
      <c r="Q20" s="579"/>
      <c r="R20" s="166">
        <f>
ROUND(P20/$P$27*100,1)</f>
        <v>
0</v>
      </c>
    </row>
    <row r="21" spans="1:21" ht="21.9" customHeight="1" x14ac:dyDescent="0.2">
      <c r="A21" s="146"/>
      <c r="B21" s="595" t="s">
        <v>
141</v>
      </c>
      <c r="C21" s="596"/>
      <c r="D21" s="159">
        <v>
1057750</v>
      </c>
      <c r="E21" s="169">
        <f t="shared" si="0"/>
        <v>
0.3</v>
      </c>
      <c r="F21" s="161">
        <v>
-36.656176733908033</v>
      </c>
      <c r="G21" s="610" t="s">
        <v>
142</v>
      </c>
      <c r="H21" s="611"/>
      <c r="I21" s="612"/>
      <c r="J21" s="548">
        <v>
22181399</v>
      </c>
      <c r="K21" s="579"/>
      <c r="L21" s="162">
        <f t="shared" si="3"/>
        <v>
6.4</v>
      </c>
      <c r="M21" s="580">
        <v>
-1.380922351222186</v>
      </c>
      <c r="N21" s="613"/>
      <c r="O21" s="159">
        <v>
18846186</v>
      </c>
      <c r="P21" s="548">
        <v>
17260868</v>
      </c>
      <c r="Q21" s="579"/>
      <c r="R21" s="166">
        <f>
ROUND(P21/$P$27*100,1)</f>
        <v>
10.1</v>
      </c>
    </row>
    <row r="22" spans="1:21" ht="21.9" customHeight="1" x14ac:dyDescent="0.2">
      <c r="A22" s="146"/>
      <c r="B22" s="595" t="s">
        <v>
143</v>
      </c>
      <c r="C22" s="596"/>
      <c r="D22" s="159">
        <v>
3470188</v>
      </c>
      <c r="E22" s="164">
        <f t="shared" si="0"/>
        <v>
1</v>
      </c>
      <c r="F22" s="161">
        <v>
-16.930829871108529</v>
      </c>
      <c r="G22" s="621" t="s">
        <v>
144</v>
      </c>
      <c r="H22" s="622"/>
      <c r="I22" s="623"/>
      <c r="J22" s="548">
        <v>
0</v>
      </c>
      <c r="K22" s="579"/>
      <c r="L22" s="162">
        <f t="shared" si="3"/>
        <v>
0</v>
      </c>
      <c r="M22" s="580" t="s">
        <v>
62</v>
      </c>
      <c r="N22" s="613"/>
      <c r="O22" s="159">
        <v>
0</v>
      </c>
      <c r="P22" s="548">
        <v>
0</v>
      </c>
      <c r="Q22" s="579"/>
      <c r="R22" s="166">
        <f>
ROUND(P22/$P$27*100,1)</f>
        <v>
0</v>
      </c>
    </row>
    <row r="23" spans="1:21" ht="21.9" customHeight="1" x14ac:dyDescent="0.2">
      <c r="A23" s="146"/>
      <c r="B23" s="595" t="s">
        <v>
145</v>
      </c>
      <c r="C23" s="596"/>
      <c r="D23" s="159">
        <v>
912068</v>
      </c>
      <c r="E23" s="164">
        <f t="shared" si="0"/>
        <v>
0.3</v>
      </c>
      <c r="F23" s="161">
        <v>
-0.92345060500625153</v>
      </c>
      <c r="G23" s="610" t="s">
        <v>
146</v>
      </c>
      <c r="H23" s="611"/>
      <c r="I23" s="612"/>
      <c r="J23" s="548">
        <f>
SUM(J15:K22)</f>
        <v>
166194711</v>
      </c>
      <c r="K23" s="579"/>
      <c r="L23" s="162">
        <f t="shared" si="3"/>
        <v>
48.2</v>
      </c>
      <c r="M23" s="580">
        <v>
82.549272984269777</v>
      </c>
      <c r="N23" s="613"/>
      <c r="O23" s="177">
        <f>
SUM(O15:O22)</f>
        <v>
75913451</v>
      </c>
      <c r="P23" s="548">
        <f>
SUM(P15:Q22)</f>
        <v>
60826196</v>
      </c>
      <c r="Q23" s="579"/>
      <c r="R23" s="166">
        <f>
ROUND(P23/$P$27*100,1)</f>
        <v>
35.5</v>
      </c>
    </row>
    <row r="24" spans="1:21" ht="21.9" customHeight="1" x14ac:dyDescent="0.2">
      <c r="A24" s="146"/>
      <c r="B24" s="595" t="s">
        <v>
147</v>
      </c>
      <c r="C24" s="596"/>
      <c r="D24" s="159">
        <v>
130645603</v>
      </c>
      <c r="E24" s="164">
        <f t="shared" si="0"/>
        <v>
36.9</v>
      </c>
      <c r="F24" s="161">
        <v>
157.46819973496338</v>
      </c>
      <c r="G24" s="610" t="s">
        <v>
148</v>
      </c>
      <c r="H24" s="611"/>
      <c r="I24" s="612"/>
      <c r="J24" s="548">
        <v>
26452053</v>
      </c>
      <c r="K24" s="579"/>
      <c r="L24" s="162">
        <f t="shared" si="3"/>
        <v>
7.7</v>
      </c>
      <c r="M24" s="580">
        <v>
-2.3250880566073202</v>
      </c>
      <c r="N24" s="613"/>
      <c r="O24" s="159">
        <v>
15508279</v>
      </c>
      <c r="P24" s="178" t="s">
        <v>
149</v>
      </c>
      <c r="Q24" s="179"/>
      <c r="R24" s="180"/>
    </row>
    <row r="25" spans="1:21" ht="21.9" customHeight="1" x14ac:dyDescent="0.2">
      <c r="A25" s="146"/>
      <c r="B25" s="595" t="s">
        <v>
150</v>
      </c>
      <c r="C25" s="596"/>
      <c r="D25" s="159">
        <v>
29002184</v>
      </c>
      <c r="E25" s="164">
        <f t="shared" si="0"/>
        <v>
8.1999999999999993</v>
      </c>
      <c r="F25" s="161">
        <v>
25.635130898049397</v>
      </c>
      <c r="G25" s="165"/>
      <c r="H25" s="181"/>
      <c r="I25" s="182" t="s">
        <v>
151</v>
      </c>
      <c r="J25" s="548">
        <v>
5180590</v>
      </c>
      <c r="K25" s="579"/>
      <c r="L25" s="162">
        <f t="shared" si="3"/>
        <v>
1.5</v>
      </c>
      <c r="M25" s="580">
        <v>
81.402163061971905</v>
      </c>
      <c r="N25" s="613"/>
      <c r="O25" s="159">
        <v>
1024049</v>
      </c>
      <c r="P25" s="616">
        <v>
147177379</v>
      </c>
      <c r="Q25" s="617"/>
      <c r="R25" s="183" t="s">
        <v>
18</v>
      </c>
    </row>
    <row r="26" spans="1:21" ht="21.9" customHeight="1" x14ac:dyDescent="0.2">
      <c r="A26" s="146"/>
      <c r="B26" s="595" t="s">
        <v>
152</v>
      </c>
      <c r="C26" s="596"/>
      <c r="D26" s="159">
        <v>
440554</v>
      </c>
      <c r="E26" s="164">
        <f t="shared" si="0"/>
        <v>
0.1</v>
      </c>
      <c r="F26" s="161">
        <v>
-67.633026282728508</v>
      </c>
      <c r="G26" s="168"/>
      <c r="H26" s="184"/>
      <c r="I26" s="185" t="s">
        <v>
153</v>
      </c>
      <c r="J26" s="548">
        <v>
21271463</v>
      </c>
      <c r="K26" s="579"/>
      <c r="L26" s="162">
        <f t="shared" si="3"/>
        <v>
6.2</v>
      </c>
      <c r="M26" s="580">
        <v>
-12.195249309539703</v>
      </c>
      <c r="N26" s="613"/>
      <c r="O26" s="159">
        <v>
14484230</v>
      </c>
      <c r="P26" s="186" t="s">
        <v>
154</v>
      </c>
      <c r="Q26" s="187"/>
      <c r="R26" s="183"/>
    </row>
    <row r="27" spans="1:21" ht="21.9" customHeight="1" x14ac:dyDescent="0.2">
      <c r="A27" s="146"/>
      <c r="B27" s="595" t="s">
        <v>
155</v>
      </c>
      <c r="C27" s="596"/>
      <c r="D27" s="159">
        <v>
352504</v>
      </c>
      <c r="E27" s="164">
        <f t="shared" si="0"/>
        <v>
0.1</v>
      </c>
      <c r="F27" s="161">
        <v>
246.98349263222136</v>
      </c>
      <c r="G27" s="188"/>
      <c r="H27" s="189" t="s">
        <v>
156</v>
      </c>
      <c r="I27" s="190"/>
      <c r="J27" s="548">
        <v>
1051434</v>
      </c>
      <c r="K27" s="579"/>
      <c r="L27" s="162">
        <f t="shared" si="3"/>
        <v>
0.3</v>
      </c>
      <c r="M27" s="580">
        <v>
1.1383224317045018</v>
      </c>
      <c r="N27" s="613"/>
      <c r="O27" s="159">
        <v>
1051434</v>
      </c>
      <c r="P27" s="616">
        <v>
171276080</v>
      </c>
      <c r="Q27" s="617"/>
      <c r="R27" s="183" t="s">
        <v>
18</v>
      </c>
      <c r="U27" s="1"/>
    </row>
    <row r="28" spans="1:21" ht="21.9" customHeight="1" x14ac:dyDescent="0.2">
      <c r="A28" s="146"/>
      <c r="B28" s="595" t="s">
        <v>
157</v>
      </c>
      <c r="C28" s="596"/>
      <c r="D28" s="159">
        <v>
5450379</v>
      </c>
      <c r="E28" s="170">
        <f t="shared" si="0"/>
        <v>
1.5</v>
      </c>
      <c r="F28" s="161">
        <v>
534.41490643321822</v>
      </c>
      <c r="G28" s="610" t="s">
        <v>
158</v>
      </c>
      <c r="H28" s="611"/>
      <c r="I28" s="612"/>
      <c r="J28" s="548">
        <v>
0</v>
      </c>
      <c r="K28" s="579"/>
      <c r="L28" s="162">
        <f t="shared" si="3"/>
        <v>
0</v>
      </c>
      <c r="M28" s="580" t="s">
        <v>
62</v>
      </c>
      <c r="N28" s="613"/>
      <c r="O28" s="159">
        <v>
0</v>
      </c>
      <c r="P28" s="616"/>
      <c r="Q28" s="617"/>
      <c r="R28" s="183"/>
      <c r="U28" s="44"/>
    </row>
    <row r="29" spans="1:21" ht="21.9" customHeight="1" x14ac:dyDescent="0.2">
      <c r="A29" s="146"/>
      <c r="B29" s="595" t="s">
        <v>
159</v>
      </c>
      <c r="C29" s="596"/>
      <c r="D29" s="159">
        <v>
3104591</v>
      </c>
      <c r="E29" s="164">
        <f t="shared" si="0"/>
        <v>
0.9</v>
      </c>
      <c r="F29" s="161">
        <v>
-3.2951270209075139</v>
      </c>
      <c r="G29" s="610" t="s">
        <v>
160</v>
      </c>
      <c r="H29" s="611"/>
      <c r="I29" s="612"/>
      <c r="J29" s="548">
        <v>
0</v>
      </c>
      <c r="K29" s="579"/>
      <c r="L29" s="162">
        <f t="shared" si="3"/>
        <v>
0</v>
      </c>
      <c r="M29" s="580" t="s">
        <v>
62</v>
      </c>
      <c r="N29" s="613"/>
      <c r="O29" s="159">
        <v>
0</v>
      </c>
      <c r="P29" s="618" t="s">
        <v>
161</v>
      </c>
      <c r="Q29" s="619"/>
      <c r="R29" s="620"/>
      <c r="U29" s="1"/>
    </row>
    <row r="30" spans="1:21" ht="21.9" customHeight="1" x14ac:dyDescent="0.2">
      <c r="A30" s="146"/>
      <c r="B30" s="595" t="s">
        <v>
162</v>
      </c>
      <c r="C30" s="596"/>
      <c r="D30" s="159">
        <v>
2813199</v>
      </c>
      <c r="E30" s="164">
        <f t="shared" si="0"/>
        <v>
0.8</v>
      </c>
      <c r="F30" s="161">
        <v>
-3.8706333086392077</v>
      </c>
      <c r="G30" s="610" t="s">
        <v>
163</v>
      </c>
      <c r="H30" s="611"/>
      <c r="I30" s="612"/>
      <c r="J30" s="548">
        <f>
J24+J28+J29</f>
        <v>
26452053</v>
      </c>
      <c r="K30" s="579"/>
      <c r="L30" s="162">
        <f t="shared" si="3"/>
        <v>
7.7</v>
      </c>
      <c r="M30" s="580">
        <v>
-2.3250880566073202</v>
      </c>
      <c r="N30" s="613"/>
      <c r="O30" s="177">
        <f>
O24+O28+O29</f>
        <v>
15508279</v>
      </c>
      <c r="P30" s="618"/>
      <c r="Q30" s="619"/>
      <c r="R30" s="620"/>
      <c r="U30" s="1"/>
    </row>
    <row r="31" spans="1:21" ht="21.9" customHeight="1" x14ac:dyDescent="0.2">
      <c r="A31" s="146"/>
      <c r="B31" s="595" t="s">
        <v>
164</v>
      </c>
      <c r="C31" s="596"/>
      <c r="D31" s="159">
        <v>
4391300</v>
      </c>
      <c r="E31" s="164">
        <f t="shared" si="0"/>
        <v>
1.2</v>
      </c>
      <c r="F31" s="161">
        <v>
0.41847701806540133</v>
      </c>
      <c r="M31" s="44"/>
      <c r="N31" s="44"/>
      <c r="O31" s="191"/>
      <c r="P31" s="614">
        <v>
85.9</v>
      </c>
      <c r="Q31" s="615"/>
      <c r="R31" s="192" t="s">
        <v>
61</v>
      </c>
      <c r="U31" s="193"/>
    </row>
    <row r="32" spans="1:21" ht="21.9" customHeight="1" x14ac:dyDescent="0.2">
      <c r="A32" s="146"/>
      <c r="B32" s="595" t="s">
        <v>
165</v>
      </c>
      <c r="C32" s="596"/>
      <c r="D32" s="159">
        <f>
SUM(D21:D31)</f>
        <v>
181640320</v>
      </c>
      <c r="E32" s="170">
        <f t="shared" si="0"/>
        <v>
51.3</v>
      </c>
      <c r="F32" s="161">
        <v>
94.420659245855958</v>
      </c>
      <c r="M32" s="44"/>
      <c r="N32" s="44"/>
      <c r="O32" s="194"/>
      <c r="P32" s="597"/>
      <c r="Q32" s="598"/>
      <c r="R32" s="146"/>
    </row>
    <row r="33" spans="1:20" ht="21.9" customHeight="1" thickBot="1" x14ac:dyDescent="0.25">
      <c r="A33" s="146"/>
      <c r="B33" s="599" t="s">
        <v>
76</v>
      </c>
      <c r="C33" s="600"/>
      <c r="D33" s="195">
        <f>
D20+D32</f>
        <v>
354023547</v>
      </c>
      <c r="E33" s="196">
        <f t="shared" si="0"/>
        <v>
100</v>
      </c>
      <c r="F33" s="161">
        <v>
30.791190291904858</v>
      </c>
      <c r="G33" s="601" t="s">
        <v>
166</v>
      </c>
      <c r="H33" s="602"/>
      <c r="I33" s="603"/>
      <c r="J33" s="604">
        <f>
J13+J23+J30</f>
        <v>
344953360</v>
      </c>
      <c r="K33" s="605"/>
      <c r="L33" s="197">
        <f>
ROUND(J33/$J$33*100,1)</f>
        <v>
100</v>
      </c>
      <c r="M33" s="606">
        <v>
30.316717274419329</v>
      </c>
      <c r="N33" s="607"/>
      <c r="O33" s="198">
        <f>
O13+O23+O30</f>
        <v>
178650190</v>
      </c>
      <c r="P33" s="608"/>
      <c r="Q33" s="609"/>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7" t="s">
        <v>
167</v>
      </c>
      <c r="C35" s="588"/>
      <c r="D35" s="588"/>
      <c r="E35" s="588"/>
      <c r="F35" s="588"/>
      <c r="G35" s="588"/>
      <c r="H35" s="588"/>
      <c r="I35" s="588"/>
      <c r="J35" s="589"/>
      <c r="K35" s="590" t="s">
        <v>
168</v>
      </c>
      <c r="L35" s="591"/>
      <c r="M35" s="591"/>
      <c r="N35" s="591"/>
      <c r="O35" s="591"/>
      <c r="P35" s="591"/>
      <c r="Q35" s="591"/>
      <c r="R35" s="592"/>
    </row>
    <row r="36" spans="1:20" s="205" customFormat="1" ht="20.100000000000001" customHeight="1" x14ac:dyDescent="0.2">
      <c r="B36" s="553" t="s">
        <v>
12</v>
      </c>
      <c r="C36" s="554"/>
      <c r="D36" s="206" t="s">
        <v>
105</v>
      </c>
      <c r="E36" s="206" t="s">
        <v>
106</v>
      </c>
      <c r="F36" s="206" t="s">
        <v>
107</v>
      </c>
      <c r="G36" s="570" t="s">
        <v>
108</v>
      </c>
      <c r="H36" s="569"/>
      <c r="I36" s="554"/>
      <c r="J36" s="207" t="s">
        <v>
106</v>
      </c>
      <c r="K36" s="568" t="s">
        <v>
12</v>
      </c>
      <c r="L36" s="569"/>
      <c r="M36" s="554"/>
      <c r="N36" s="570" t="s">
        <v>
169</v>
      </c>
      <c r="O36" s="554"/>
      <c r="P36" s="208" t="s">
        <v>
170</v>
      </c>
      <c r="Q36" s="593" t="s">
        <v>
171</v>
      </c>
      <c r="R36" s="594"/>
    </row>
    <row r="37" spans="1:20" s="219" customFormat="1" ht="20.100000000000001" customHeight="1" x14ac:dyDescent="0.2">
      <c r="A37" s="209"/>
      <c r="B37" s="210"/>
      <c r="C37" s="211"/>
      <c r="D37" s="212" t="s">
        <v>
18</v>
      </c>
      <c r="E37" s="213" t="s">
        <v>
20</v>
      </c>
      <c r="F37" s="213" t="s">
        <v>
20</v>
      </c>
      <c r="G37" s="214"/>
      <c r="H37" s="214"/>
      <c r="I37" s="215" t="s">
        <v>
18</v>
      </c>
      <c r="J37" s="216" t="s">
        <v>
20</v>
      </c>
      <c r="K37" s="568" t="s">
        <v>
172</v>
      </c>
      <c r="L37" s="569"/>
      <c r="M37" s="554"/>
      <c r="N37" s="548">
        <v>
65369250</v>
      </c>
      <c r="O37" s="579"/>
      <c r="P37" s="217">
        <f t="shared" ref="P37:P43" si="4">
ROUND(N37/$N$43*100,1)</f>
        <v>
94.4</v>
      </c>
      <c r="Q37" s="580">
        <v>
2.6045579831413614</v>
      </c>
      <c r="R37" s="581"/>
      <c r="S37" s="218"/>
      <c r="T37" s="218"/>
    </row>
    <row r="38" spans="1:20" ht="20.100000000000001" customHeight="1" x14ac:dyDescent="0.2">
      <c r="A38" s="146"/>
      <c r="B38" s="523" t="s">
        <v>
173</v>
      </c>
      <c r="C38" s="524"/>
      <c r="D38" s="220">
        <v>
992757</v>
      </c>
      <c r="E38" s="160">
        <f t="shared" ref="E38:E51" si="5">
ROUND(D38/$D$51*100,1)</f>
        <v>
0.3</v>
      </c>
      <c r="F38" s="221">
        <v>
-1.5170874460592232</v>
      </c>
      <c r="G38" s="585">
        <v>
992757</v>
      </c>
      <c r="H38" s="586"/>
      <c r="I38" s="509"/>
      <c r="J38" s="222">
        <f t="shared" ref="J38:J51" si="6">
ROUND(G38/$G$51*100,1)</f>
        <v>
0.6</v>
      </c>
      <c r="K38" s="568" t="s">
        <v>
174</v>
      </c>
      <c r="L38" s="569"/>
      <c r="M38" s="554"/>
      <c r="N38" s="548">
        <v>
388045</v>
      </c>
      <c r="O38" s="579"/>
      <c r="P38" s="217">
        <f t="shared" si="4"/>
        <v>
0.6</v>
      </c>
      <c r="Q38" s="580">
        <v>
5.9361017305440065</v>
      </c>
      <c r="R38" s="581"/>
      <c r="S38" s="96"/>
      <c r="T38" s="96"/>
    </row>
    <row r="39" spans="1:20" ht="20.100000000000001" customHeight="1" x14ac:dyDescent="0.2">
      <c r="A39" s="146"/>
      <c r="B39" s="553" t="s">
        <v>
175</v>
      </c>
      <c r="C39" s="554"/>
      <c r="D39" s="171">
        <v>
95000946</v>
      </c>
      <c r="E39" s="160">
        <f t="shared" si="5"/>
        <v>
27.5</v>
      </c>
      <c r="F39" s="221">
        <v>
286.57615069450969</v>
      </c>
      <c r="G39" s="548">
        <v>
17241138</v>
      </c>
      <c r="H39" s="549"/>
      <c r="I39" s="550"/>
      <c r="J39" s="223">
        <f t="shared" si="6"/>
        <v>
9.6999999999999993</v>
      </c>
      <c r="K39" s="568" t="s">
        <v>
176</v>
      </c>
      <c r="L39" s="569"/>
      <c r="M39" s="554"/>
      <c r="N39" s="548">
        <v>
3500319</v>
      </c>
      <c r="O39" s="579"/>
      <c r="P39" s="217">
        <f t="shared" si="4"/>
        <v>
5.0999999999999996</v>
      </c>
      <c r="Q39" s="580">
        <v>
3.2236765276596544</v>
      </c>
      <c r="R39" s="581"/>
    </row>
    <row r="40" spans="1:20" ht="20.100000000000001" customHeight="1" x14ac:dyDescent="0.2">
      <c r="A40" s="146"/>
      <c r="B40" s="553" t="s">
        <v>
177</v>
      </c>
      <c r="C40" s="554"/>
      <c r="D40" s="171">
        <v>
159438626</v>
      </c>
      <c r="E40" s="160">
        <f t="shared" si="5"/>
        <v>
46.2</v>
      </c>
      <c r="F40" s="221">
        <v>
3.6989292355894774</v>
      </c>
      <c r="G40" s="548">
        <v>
86609605</v>
      </c>
      <c r="H40" s="549"/>
      <c r="I40" s="550"/>
      <c r="J40" s="223">
        <f t="shared" si="6"/>
        <v>
48.5</v>
      </c>
      <c r="K40" s="568" t="s">
        <v>
178</v>
      </c>
      <c r="L40" s="569"/>
      <c r="M40" s="554"/>
      <c r="N40" s="548">
        <v>
0</v>
      </c>
      <c r="O40" s="579"/>
      <c r="P40" s="217">
        <f t="shared" si="4"/>
        <v>
0</v>
      </c>
      <c r="Q40" s="580" t="s">
        <v>
62</v>
      </c>
      <c r="R40" s="581"/>
    </row>
    <row r="41" spans="1:20" ht="20.100000000000001" customHeight="1" x14ac:dyDescent="0.2">
      <c r="A41" s="146"/>
      <c r="B41" s="553" t="s">
        <v>
179</v>
      </c>
      <c r="C41" s="554"/>
      <c r="D41" s="220">
        <v>
22188621</v>
      </c>
      <c r="E41" s="160">
        <f t="shared" si="5"/>
        <v>
6.4</v>
      </c>
      <c r="F41" s="221">
        <v>
11.008666718563983</v>
      </c>
      <c r="G41" s="548">
        <v>
18435466</v>
      </c>
      <c r="H41" s="549"/>
      <c r="I41" s="550"/>
      <c r="J41" s="223">
        <f t="shared" si="6"/>
        <v>
10.3</v>
      </c>
      <c r="K41" s="568" t="s">
        <v>
180</v>
      </c>
      <c r="L41" s="569"/>
      <c r="M41" s="554"/>
      <c r="N41" s="548">
        <v>
21117</v>
      </c>
      <c r="O41" s="579"/>
      <c r="P41" s="217">
        <f t="shared" si="4"/>
        <v>
0</v>
      </c>
      <c r="Q41" s="580">
        <v>
-22.186601812956003</v>
      </c>
      <c r="R41" s="581"/>
    </row>
    <row r="42" spans="1:20" ht="20.100000000000001" customHeight="1" x14ac:dyDescent="0.2">
      <c r="A42" s="146"/>
      <c r="B42" s="553" t="s">
        <v>
181</v>
      </c>
      <c r="C42" s="554"/>
      <c r="D42" s="171">
        <v>
589418</v>
      </c>
      <c r="E42" s="160">
        <f t="shared" si="5"/>
        <v>
0.2</v>
      </c>
      <c r="F42" s="221">
        <v>
-13.234755087770949</v>
      </c>
      <c r="G42" s="548">
        <v>
575042</v>
      </c>
      <c r="H42" s="549"/>
      <c r="I42" s="550"/>
      <c r="J42" s="223">
        <f t="shared" si="6"/>
        <v>
0.3</v>
      </c>
      <c r="K42" s="568" t="s">
        <v>
182</v>
      </c>
      <c r="L42" s="569"/>
      <c r="M42" s="554"/>
      <c r="N42" s="548">
        <v>
0</v>
      </c>
      <c r="O42" s="579"/>
      <c r="P42" s="170">
        <f t="shared" si="4"/>
        <v>
0</v>
      </c>
      <c r="Q42" s="580" t="s">
        <v>
62</v>
      </c>
      <c r="R42" s="581"/>
    </row>
    <row r="43" spans="1:20" ht="20.100000000000001" customHeight="1" x14ac:dyDescent="0.2">
      <c r="A43" s="146"/>
      <c r="B43" s="553" t="s">
        <v>
183</v>
      </c>
      <c r="C43" s="554"/>
      <c r="D43" s="171">
        <v>
1277149</v>
      </c>
      <c r="E43" s="160">
        <f t="shared" si="5"/>
        <v>
0.4</v>
      </c>
      <c r="F43" s="221">
        <v>
13.643150528908441</v>
      </c>
      <c r="G43" s="548">
        <v>
741196</v>
      </c>
      <c r="H43" s="549"/>
      <c r="I43" s="550"/>
      <c r="J43" s="223">
        <f t="shared" si="6"/>
        <v>
0.4</v>
      </c>
      <c r="K43" s="568" t="s">
        <v>
76</v>
      </c>
      <c r="L43" s="569"/>
      <c r="M43" s="554"/>
      <c r="N43" s="548">
        <f>
SUM(N37:O42)</f>
        <v>
69278731</v>
      </c>
      <c r="O43" s="579"/>
      <c r="P43" s="170">
        <f t="shared" si="4"/>
        <v>
100</v>
      </c>
      <c r="Q43" s="580">
        <v>
2.6437760729300943</v>
      </c>
      <c r="R43" s="581"/>
    </row>
    <row r="44" spans="1:20" ht="20.100000000000001" customHeight="1" x14ac:dyDescent="0.2">
      <c r="A44" s="146"/>
      <c r="B44" s="553" t="s">
        <v>
184</v>
      </c>
      <c r="C44" s="554"/>
      <c r="D44" s="220">
        <v>
3501126</v>
      </c>
      <c r="E44" s="160">
        <f t="shared" si="5"/>
        <v>
1</v>
      </c>
      <c r="F44" s="221">
        <v>
14.590989368067021</v>
      </c>
      <c r="G44" s="548">
        <v>
3384151</v>
      </c>
      <c r="H44" s="549"/>
      <c r="I44" s="550"/>
      <c r="J44" s="223">
        <f t="shared" si="6"/>
        <v>
1.9</v>
      </c>
      <c r="K44" s="582" t="s">
        <v>
185</v>
      </c>
      <c r="L44" s="583"/>
      <c r="M44" s="583"/>
      <c r="N44" s="583"/>
      <c r="O44" s="583"/>
      <c r="P44" s="583"/>
      <c r="Q44" s="583"/>
      <c r="R44" s="584"/>
    </row>
    <row r="45" spans="1:20" ht="20.100000000000001" customHeight="1" x14ac:dyDescent="0.2">
      <c r="A45" s="146"/>
      <c r="B45" s="553" t="s">
        <v>
186</v>
      </c>
      <c r="C45" s="554"/>
      <c r="D45" s="171">
        <v>
18330355</v>
      </c>
      <c r="E45" s="160">
        <f t="shared" si="5"/>
        <v>
5.3</v>
      </c>
      <c r="F45" s="221">
        <v>
-1.6082525513189176</v>
      </c>
      <c r="G45" s="548">
        <v>
14415747</v>
      </c>
      <c r="H45" s="549"/>
      <c r="I45" s="550"/>
      <c r="J45" s="223">
        <f t="shared" si="6"/>
        <v>
8.1</v>
      </c>
      <c r="K45" s="568" t="s">
        <v>
187</v>
      </c>
      <c r="L45" s="569"/>
      <c r="M45" s="554"/>
      <c r="N45" s="570" t="s">
        <v>
188</v>
      </c>
      <c r="O45" s="554"/>
      <c r="P45" s="571" t="s">
        <v>
189</v>
      </c>
      <c r="Q45" s="572"/>
      <c r="R45" s="573"/>
      <c r="S45" s="224"/>
      <c r="T45" s="224"/>
    </row>
    <row r="46" spans="1:20" ht="20.100000000000001" customHeight="1" thickBot="1" x14ac:dyDescent="0.25">
      <c r="A46" s="146"/>
      <c r="B46" s="553" t="s">
        <v>
190</v>
      </c>
      <c r="C46" s="554"/>
      <c r="D46" s="171">
        <v>
1163612</v>
      </c>
      <c r="E46" s="160">
        <f t="shared" si="5"/>
        <v>
0.3</v>
      </c>
      <c r="F46" s="221">
        <v>
-20.546201675094945</v>
      </c>
      <c r="G46" s="548">
        <v>
911362</v>
      </c>
      <c r="H46" s="549"/>
      <c r="I46" s="550"/>
      <c r="J46" s="223">
        <f t="shared" si="6"/>
        <v>
0.5</v>
      </c>
      <c r="K46" s="574">
        <v>
99</v>
      </c>
      <c r="L46" s="575"/>
      <c r="M46" s="576"/>
      <c r="N46" s="577">
        <v>
48.7</v>
      </c>
      <c r="O46" s="576"/>
      <c r="P46" s="577">
        <v>
97.9</v>
      </c>
      <c r="Q46" s="575"/>
      <c r="R46" s="578"/>
      <c r="S46" s="225"/>
      <c r="T46" s="225"/>
    </row>
    <row r="47" spans="1:20" ht="20.100000000000001" customHeight="1" thickTop="1" x14ac:dyDescent="0.2">
      <c r="A47" s="146"/>
      <c r="B47" s="553" t="s">
        <v>
191</v>
      </c>
      <c r="C47" s="554"/>
      <c r="D47" s="220">
        <v>
37811913</v>
      </c>
      <c r="E47" s="160">
        <f t="shared" si="5"/>
        <v>
11</v>
      </c>
      <c r="F47" s="221">
        <v>
6.8293711605634284</v>
      </c>
      <c r="G47" s="548">
        <v>
30684889</v>
      </c>
      <c r="H47" s="549"/>
      <c r="I47" s="550"/>
      <c r="J47" s="223">
        <f t="shared" si="6"/>
        <v>
17.2</v>
      </c>
      <c r="K47" s="555" t="s">
        <v>
192</v>
      </c>
      <c r="L47" s="556"/>
      <c r="M47" s="556"/>
      <c r="N47" s="556"/>
      <c r="O47" s="556"/>
      <c r="P47" s="556"/>
      <c r="Q47" s="556"/>
      <c r="R47" s="557"/>
    </row>
    <row r="48" spans="1:20" ht="20.100000000000001" customHeight="1" x14ac:dyDescent="0.2">
      <c r="A48" s="146"/>
      <c r="B48" s="553" t="s">
        <v>
193</v>
      </c>
      <c r="C48" s="554"/>
      <c r="D48" s="171">
        <v>
0</v>
      </c>
      <c r="E48" s="160">
        <f t="shared" si="5"/>
        <v>
0</v>
      </c>
      <c r="F48" s="221" t="s">
        <v>
62</v>
      </c>
      <c r="G48" s="548">
        <v>
0</v>
      </c>
      <c r="H48" s="549"/>
      <c r="I48" s="550"/>
      <c r="J48" s="223">
        <f t="shared" si="6"/>
        <v>
0</v>
      </c>
      <c r="K48" s="530" t="s">
        <v>
12</v>
      </c>
      <c r="L48" s="558"/>
      <c r="M48" s="512"/>
      <c r="N48" s="560" t="s">
        <v>
194</v>
      </c>
      <c r="O48" s="561"/>
      <c r="P48" s="564" t="s">
        <v>
171</v>
      </c>
      <c r="Q48" s="566" t="s">
        <v>
195</v>
      </c>
      <c r="R48" s="567"/>
      <c r="S48" s="226"/>
      <c r="T48" s="226"/>
    </row>
    <row r="49" spans="1:20" ht="20.100000000000001" customHeight="1" x14ac:dyDescent="0.2">
      <c r="A49" s="146"/>
      <c r="B49" s="553" t="s">
        <v>
121</v>
      </c>
      <c r="C49" s="554"/>
      <c r="D49" s="171">
        <v>
4658837</v>
      </c>
      <c r="E49" s="160">
        <f t="shared" si="5"/>
        <v>
1.4</v>
      </c>
      <c r="F49" s="221">
        <v>
-7.4440696472480488</v>
      </c>
      <c r="G49" s="548">
        <v>
4658837</v>
      </c>
      <c r="H49" s="549"/>
      <c r="I49" s="550"/>
      <c r="J49" s="223">
        <f t="shared" si="6"/>
        <v>
2.6</v>
      </c>
      <c r="K49" s="526"/>
      <c r="L49" s="559"/>
      <c r="M49" s="524"/>
      <c r="N49" s="562"/>
      <c r="O49" s="563"/>
      <c r="P49" s="565"/>
      <c r="Q49" s="551" t="s">
        <v>
196</v>
      </c>
      <c r="R49" s="552"/>
      <c r="S49" s="96"/>
      <c r="T49" s="96"/>
    </row>
    <row r="50" spans="1:20" ht="20.100000000000001" customHeight="1" x14ac:dyDescent="0.2">
      <c r="A50" s="146"/>
      <c r="B50" s="553" t="s">
        <v>
197</v>
      </c>
      <c r="C50" s="554"/>
      <c r="D50" s="220">
        <v>
0</v>
      </c>
      <c r="E50" s="160">
        <f t="shared" si="5"/>
        <v>
0</v>
      </c>
      <c r="F50" s="221" t="s">
        <v>
62</v>
      </c>
      <c r="G50" s="548">
        <v>
0</v>
      </c>
      <c r="H50" s="549"/>
      <c r="I50" s="550"/>
      <c r="J50" s="223">
        <f t="shared" si="6"/>
        <v>
0</v>
      </c>
      <c r="K50" s="530" t="s">
        <v>
198</v>
      </c>
      <c r="L50" s="512"/>
      <c r="M50" s="227" t="s">
        <v>
199</v>
      </c>
      <c r="N50" s="520">
        <v>
62462240</v>
      </c>
      <c r="O50" s="521"/>
      <c r="P50" s="228">
        <v>
-3.2993164314980885</v>
      </c>
      <c r="Q50" s="520">
        <v>
5410717</v>
      </c>
      <c r="R50" s="522"/>
      <c r="S50" s="17"/>
      <c r="T50" s="17"/>
    </row>
    <row r="51" spans="1:20" ht="20.100000000000001" customHeight="1" x14ac:dyDescent="0.2">
      <c r="A51" s="146"/>
      <c r="B51" s="531" t="s">
        <v>
76</v>
      </c>
      <c r="C51" s="532"/>
      <c r="D51" s="535">
        <f>
SUM(D38:D50)</f>
        <v>
344953360</v>
      </c>
      <c r="E51" s="537">
        <f t="shared" si="5"/>
        <v>
100</v>
      </c>
      <c r="F51" s="538">
        <v>
30.316717274419329</v>
      </c>
      <c r="G51" s="540">
        <f>
SUM(G38:I50)</f>
        <v>
178650190</v>
      </c>
      <c r="H51" s="541"/>
      <c r="I51" s="542"/>
      <c r="J51" s="546">
        <f t="shared" si="6"/>
        <v>
100</v>
      </c>
      <c r="K51" s="526" t="s">
        <v>
200</v>
      </c>
      <c r="L51" s="524"/>
      <c r="M51" s="229" t="s">
        <v>
201</v>
      </c>
      <c r="N51" s="527">
        <v>
62006225</v>
      </c>
      <c r="O51" s="528"/>
      <c r="P51" s="221">
        <v>
-3.2808188946222874</v>
      </c>
      <c r="Q51" s="527">
        <v>
0</v>
      </c>
      <c r="R51" s="529"/>
      <c r="S51" s="17"/>
      <c r="T51" s="17"/>
    </row>
    <row r="52" spans="1:20" ht="20.100000000000001" customHeight="1" thickBot="1" x14ac:dyDescent="0.25">
      <c r="A52" s="146"/>
      <c r="B52" s="533"/>
      <c r="C52" s="534"/>
      <c r="D52" s="536"/>
      <c r="E52" s="536">
        <f>
ROUND(D52/$D$51*100,1)</f>
        <v>
0</v>
      </c>
      <c r="F52" s="539" t="e">
        <v>
#DIV/0!</v>
      </c>
      <c r="G52" s="543"/>
      <c r="H52" s="544"/>
      <c r="I52" s="545"/>
      <c r="J52" s="547">
        <f>
ROUND(G52/$G$51*100,1)</f>
        <v>
0</v>
      </c>
      <c r="K52" s="530" t="s">
        <v>
202</v>
      </c>
      <c r="L52" s="512"/>
      <c r="M52" s="227" t="s">
        <v>
199</v>
      </c>
      <c r="N52" s="520">
        <v>
10821606</v>
      </c>
      <c r="O52" s="521"/>
      <c r="P52" s="228">
        <v>
2.0994552075872979</v>
      </c>
      <c r="Q52" s="520">
        <v>
1930548</v>
      </c>
      <c r="R52" s="522"/>
      <c r="S52" s="17"/>
      <c r="T52" s="17"/>
    </row>
    <row r="53" spans="1:20" ht="20.100000000000001" customHeight="1" x14ac:dyDescent="0.2">
      <c r="B53" s="230" t="s">
        <v>
203</v>
      </c>
      <c r="C53" s="214"/>
      <c r="D53" s="214"/>
      <c r="E53" s="214"/>
      <c r="F53" s="214"/>
      <c r="G53" s="214"/>
      <c r="H53" s="214"/>
      <c r="I53" s="214"/>
      <c r="J53" s="231"/>
      <c r="K53" s="523" t="s">
        <v>
200</v>
      </c>
      <c r="L53" s="524"/>
      <c r="M53" s="229" t="s">
        <v>
201</v>
      </c>
      <c r="N53" s="508">
        <v>
10821606</v>
      </c>
      <c r="O53" s="509"/>
      <c r="P53" s="232">
        <v>
2.298481575109879</v>
      </c>
      <c r="Q53" s="508">
        <v>
23319</v>
      </c>
      <c r="R53" s="510"/>
      <c r="S53" s="17"/>
      <c r="T53" s="17"/>
    </row>
    <row r="54" spans="1:20" ht="20.100000000000001" customHeight="1" x14ac:dyDescent="0.2">
      <c r="B54" s="214"/>
      <c r="C54" s="214"/>
      <c r="D54" s="214"/>
      <c r="E54" s="214"/>
      <c r="F54" s="214"/>
      <c r="G54" s="214"/>
      <c r="H54" s="214"/>
      <c r="I54" s="214"/>
      <c r="J54" s="214"/>
      <c r="K54" s="511" t="s">
        <v>
204</v>
      </c>
      <c r="L54" s="512"/>
      <c r="M54" s="227" t="s">
        <v>
199</v>
      </c>
      <c r="N54" s="520">
        <v>
59182508</v>
      </c>
      <c r="O54" s="521"/>
      <c r="P54" s="228">
        <v>
2.6443804253702567</v>
      </c>
      <c r="Q54" s="520">
        <v>
8599970</v>
      </c>
      <c r="R54" s="522"/>
      <c r="S54" s="17"/>
      <c r="T54" s="17"/>
    </row>
    <row r="55" spans="1:20" ht="20.100000000000001" customHeight="1" x14ac:dyDescent="0.2">
      <c r="B55" s="214"/>
      <c r="C55" s="214"/>
      <c r="D55" s="214"/>
      <c r="E55" s="214"/>
      <c r="F55" s="214"/>
      <c r="G55" s="214"/>
      <c r="H55" s="214"/>
      <c r="I55" s="214"/>
      <c r="J55" s="214"/>
      <c r="K55" s="523" t="s">
        <v>
205</v>
      </c>
      <c r="L55" s="524"/>
      <c r="M55" s="229" t="s">
        <v>
201</v>
      </c>
      <c r="N55" s="508">
        <v>
58249253</v>
      </c>
      <c r="O55" s="509"/>
      <c r="P55" s="221">
        <v>
2.0026199161680061</v>
      </c>
      <c r="Q55" s="508">
        <v>
0</v>
      </c>
      <c r="R55" s="510"/>
      <c r="S55" s="17"/>
      <c r="T55" s="17"/>
    </row>
    <row r="56" spans="1:20" ht="20.100000000000001" customHeight="1" x14ac:dyDescent="0.2">
      <c r="B56" s="214"/>
      <c r="C56" s="214"/>
      <c r="D56" s="214"/>
      <c r="E56" s="214"/>
      <c r="F56" s="214"/>
      <c r="G56" s="214"/>
      <c r="H56" s="214"/>
      <c r="I56" s="214"/>
      <c r="J56" s="214"/>
      <c r="K56" s="511" t="s">
        <v>
204</v>
      </c>
      <c r="L56" s="512"/>
      <c r="M56" s="227" t="s">
        <v>
199</v>
      </c>
      <c r="N56" s="513" t="s">
        <v>
206</v>
      </c>
      <c r="O56" s="525"/>
      <c r="P56" s="228" t="s">
        <v>
206</v>
      </c>
      <c r="Q56" s="513" t="s">
        <v>
206</v>
      </c>
      <c r="R56" s="516"/>
    </row>
    <row r="57" spans="1:20" ht="20.100000000000001" customHeight="1" x14ac:dyDescent="0.2">
      <c r="B57" s="214"/>
      <c r="C57" s="214"/>
      <c r="D57" s="214"/>
      <c r="E57" s="214"/>
      <c r="F57" s="214"/>
      <c r="G57" s="214"/>
      <c r="H57" s="214"/>
      <c r="I57" s="214"/>
      <c r="J57" s="214"/>
      <c r="K57" s="506" t="s">
        <v>
207</v>
      </c>
      <c r="L57" s="507"/>
      <c r="M57" s="229" t="s">
        <v>
201</v>
      </c>
      <c r="N57" s="517" t="s">
        <v>
206</v>
      </c>
      <c r="O57" s="518"/>
      <c r="P57" s="232" t="s">
        <v>
62</v>
      </c>
      <c r="Q57" s="517" t="s">
        <v>
206</v>
      </c>
      <c r="R57" s="519"/>
    </row>
    <row r="58" spans="1:20" ht="20.100000000000001" customHeight="1" x14ac:dyDescent="0.2">
      <c r="B58" s="214"/>
      <c r="C58" s="214"/>
      <c r="D58" s="214"/>
      <c r="E58" s="214"/>
      <c r="F58" s="214"/>
      <c r="G58" s="214"/>
      <c r="H58" s="214"/>
      <c r="I58" s="214"/>
      <c r="J58" s="214"/>
      <c r="K58" s="511" t="s">
        <v>
208</v>
      </c>
      <c r="L58" s="512"/>
      <c r="M58" s="227" t="s">
        <v>
199</v>
      </c>
      <c r="N58" s="520">
        <v>
143637</v>
      </c>
      <c r="O58" s="521"/>
      <c r="P58" s="228">
        <v>
-13.965607087024493</v>
      </c>
      <c r="Q58" s="520">
        <v>
143417</v>
      </c>
      <c r="R58" s="522"/>
    </row>
    <row r="59" spans="1:20" ht="20.100000000000001" customHeight="1" x14ac:dyDescent="0.2">
      <c r="B59" s="214"/>
      <c r="C59" s="214"/>
      <c r="D59" s="214"/>
      <c r="E59" s="214"/>
      <c r="F59" s="214"/>
      <c r="G59" s="214"/>
      <c r="H59" s="214"/>
      <c r="I59" s="214"/>
      <c r="J59" s="214"/>
      <c r="K59" s="506" t="s">
        <v>
207</v>
      </c>
      <c r="L59" s="507"/>
      <c r="M59" s="229" t="s">
        <v>
201</v>
      </c>
      <c r="N59" s="508">
        <v>
143637</v>
      </c>
      <c r="O59" s="509"/>
      <c r="P59" s="221">
        <v>
-13.965607087024493</v>
      </c>
      <c r="Q59" s="508">
        <v>
0</v>
      </c>
      <c r="R59" s="510"/>
    </row>
    <row r="60" spans="1:20" ht="20.100000000000001" customHeight="1" x14ac:dyDescent="0.2">
      <c r="B60" s="214"/>
      <c r="C60" s="214"/>
      <c r="D60" s="214"/>
      <c r="E60" s="214"/>
      <c r="F60" s="214"/>
      <c r="G60" s="214"/>
      <c r="H60" s="214"/>
      <c r="I60" s="214"/>
      <c r="J60" s="214"/>
      <c r="K60" s="511" t="s">
        <v>
208</v>
      </c>
      <c r="L60" s="512"/>
      <c r="M60" s="227" t="s">
        <v>
199</v>
      </c>
      <c r="N60" s="513">
        <v>
430312</v>
      </c>
      <c r="O60" s="514"/>
      <c r="P60" s="233">
        <v>
-10.815611288774853</v>
      </c>
      <c r="Q60" s="515">
        <v>
152435</v>
      </c>
      <c r="R60" s="516"/>
    </row>
    <row r="61" spans="1:20" ht="20.100000000000001" customHeight="1" thickBot="1" x14ac:dyDescent="0.25">
      <c r="B61" s="214"/>
      <c r="C61" s="214"/>
      <c r="D61" s="214"/>
      <c r="E61" s="214"/>
      <c r="F61" s="214"/>
      <c r="G61" s="214"/>
      <c r="H61" s="214"/>
      <c r="I61" s="214"/>
      <c r="J61" s="214"/>
      <c r="K61" s="500" t="s">
        <v>
209</v>
      </c>
      <c r="L61" s="501"/>
      <c r="M61" s="234" t="s">
        <v>
201</v>
      </c>
      <c r="N61" s="502">
        <v>
430312</v>
      </c>
      <c r="O61" s="503"/>
      <c r="P61" s="235">
        <v>
-10.815611288774853</v>
      </c>
      <c r="Q61" s="504">
        <v>
62714</v>
      </c>
      <c r="R61" s="505"/>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練馬・左</vt:lpstr>
      <vt:lpstr>練馬・右</vt:lpstr>
      <vt:lpstr>練馬・右!Print_Area</vt:lpstr>
      <vt:lpstr>練馬・左!Print_Area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2021-12-14T05:07:11Z</dcterms:modified>
</cp:coreProperties>
</file>