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BdUQIcULhc2l1xkAyqsW+JckQu6d69RxhZADXSMWxQ1dAtFpZeeIxX9SSSM9e4j16brMlYVhE/IF3EC226VYZQ==" workbookSaltValue="9B8RzzW+uAzrHuqKZ2oqFQ==" workbookSpinCount="100000" lockStructure="1"/>
  <bookViews>
    <workbookView xWindow="0" yWindow="0" windowWidth="20490" windowHeight="69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AL8" i="4" s="1"/>
  <c r="R6" i="5"/>
  <c r="AD10" i="4" s="1"/>
  <c r="Q6" i="5"/>
  <c r="P6" i="5"/>
  <c r="P10" i="4" s="1"/>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BB10" i="4"/>
  <c r="AT10" i="4"/>
  <c r="W10" i="4"/>
  <c r="AD8" i="4"/>
  <c r="W8" i="4"/>
  <c r="P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<sst xmlns="http://schemas.openxmlformats.org/spreadsheetml/2006/main" count="247" uniqueCount="121">
  <si>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</si>
  <si>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</si>
  <si>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</si>
  <si>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</si>
  <si>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</si>
  <si>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</si>
  <si>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</si>
  <si>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</si>
  <si>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</si>
  <si>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</si>
  <si>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</si>
  <si>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</si>
  <si>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</si>
  <si>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</si>
  <si>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</si>
  <si>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</si>
  <si>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</si>
  <si>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</si>
  <si>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</si>
  <si>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</si>
  <si>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</si>
  <si>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</si>
  <si>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</si>
  <si>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</si>
  <si>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</si>
  <si>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</si>
  <si>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</si>
  <si>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</si>
  <si>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</si>
  <si>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</si>
  <si>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</si>
  <si>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</si>
  <si>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</si>
  <si>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</si>
  <si>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</si>
  <si>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</si>
  <si>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</si>
  <si>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</si>
  <si>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</si>
  <si>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</si>
  <si>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</si>
  <si>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</si>
  <si>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</si>
  <si>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</si>
  <si>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</si>
  <si>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</si>
  <si>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</si>
  <si>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</si>
  <si>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</si>
  <si>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</si>
  <si>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</si>
  <si>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</si>
  <si>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</si>
  <si>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</si>
  <si>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</si>
  <si>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</si>
  <si>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</si>
  <si>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</si>
  <si>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</si>
  <si>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</si>
  <si>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</si>
  <si>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</si>
  <si>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</si>
  <si>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</si>
  <si>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</si>
  <si>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</si>
  <si>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</si>
  <si>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</si>
  <si>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</si>
  <si>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</si>
  <si>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</si>
  <si>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</si>
  <si>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</si>
  <si>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</si>
  <si>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</si>
  <si>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</si>
  <si>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</si>
  <si>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</si>
  <si>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</si>
  <si>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</si>
  <si>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</si>
  <si>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</si>
  <si>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</si>
  <si>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</si>
  <si>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</si>
  <si>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</si>
  <si>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</si>
  <si>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</si>
  <si>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</si>
  <si>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</si>
  <si>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</si>
  <si>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</si>
  <si>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</si>
  <si>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</si>
  <si>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</si>
  <si>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</si>
  <si>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</si>
  <si>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</si>
  <si>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</si>
  <si>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</si>
  <si>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</si>
  <si>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</si>
  <si>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</si>
  <si>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</si>
  <si>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</si>
  <si>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</si>
  <si>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</si>
  <si>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</si>
  <si>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</si>
  <si>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</si>
  <si>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</si>
  <si>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</si>
  <si>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</si>
  <si>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</si>
  <si>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</si>
  <si>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</si>
  <si>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</si>
  <si>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</si>
  <si>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状況を改善するには、料金収入を増やし経費回収率を上げるか、経費を削減して汚水処理減価を下げるかの二つの方法しかない。上記1．の分析のとおり汚水処理減価を下げることは困難であるため、料金収入を増やすことが必要である。ただし、一度に大幅な料金改定は難しいので令和3年度に料金改定の検討を行なっており、令和4年度より料金改定の改善を図る予定である。</t>
    <phoneticPr fontId="4"/>
  </si>
  <si>
    <t>　施設整備（浄化槽）開始から20年以上経ち、個別排水処理施設の機器等はすでに耐用年数を大きく経過している状況であり、今後躯体入替を含めた維持管理費は増大するものと思われる。経営戦略にのっとって対応していく。</t>
    <rPh sb="86" eb="88">
      <t>ケイエイ</t>
    </rPh>
    <rPh sb="88" eb="90">
      <t>センリャク</t>
    </rPh>
    <rPh sb="96" eb="98">
      <t>タイオウ</t>
    </rPh>
    <phoneticPr fontId="4"/>
  </si>
  <si>
    <t>　⑤経費回収率、⑥汚泥処理原価などは類似団体平均値を大きく乖離している。人口が少なく、事業規模が極めて小さいため、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泥処理原価ともに大きな改善を図ることは難しい。特に、⑥汚泥処理原価については、令和元年度より汚泥再生処理センターが稼働し、稼働にかかる経費が増加のため、2倍以上の原価となっている。①収益的収支比率が、100％超となっている。しかし、企業債償還金も含めて経費のほとんどを一般会計からの繰入金で賄っており、汚泥再生処理センターが稼働により今まで以上に一般会計の負担は大きい。⑦施設利用率が40%弱となっている。個別排水処理施設整備事業以外で整備した浄化槽もありこれ以上の利用率向上を望むことは難しい。⑧水洗化率について、個別排水処理施設整備事業以外で整備した浄化槽もありこれをあわせると水洗化率は100%となる、個別排水処理施設のみで水洗化率をこれ以上引き上げることは難しい。</t>
    <rPh sb="288" eb="289">
      <t>コ</t>
    </rPh>
    <rPh sb="370" eb="372">
      <t>シセツ</t>
    </rPh>
    <rPh sb="372" eb="374">
      <t>リヨウ</t>
    </rPh>
    <rPh sb="374" eb="375">
      <t>リツ</t>
    </rPh>
    <rPh sb="379" eb="380">
      <t>ジャク</t>
    </rPh>
    <rPh sb="387" eb="389">
      <t>コベツ</t>
    </rPh>
    <rPh sb="389" eb="391">
      <t>ハイスイ</t>
    </rPh>
    <rPh sb="391" eb="393">
      <t>ショリ</t>
    </rPh>
    <rPh sb="393" eb="395">
      <t>シセツ</t>
    </rPh>
    <rPh sb="395" eb="397">
      <t>セイビ</t>
    </rPh>
    <rPh sb="397" eb="399">
      <t>ジギョウ</t>
    </rPh>
    <rPh sb="399" eb="401">
      <t>イガイ</t>
    </rPh>
    <rPh sb="402" eb="404">
      <t>セイビ</t>
    </rPh>
    <rPh sb="406" eb="409">
      <t>ジョウカソウ</t>
    </rPh>
    <rPh sb="414" eb="416">
      <t>イジョウ</t>
    </rPh>
    <rPh sb="417" eb="419">
      <t>リヨウ</t>
    </rPh>
    <rPh sb="419" eb="420">
      <t>リツ</t>
    </rPh>
    <rPh sb="420" eb="422">
      <t>コウジョウ</t>
    </rPh>
    <rPh sb="423" eb="424">
      <t>ノゾ</t>
    </rPh>
    <rPh sb="428" eb="429">
      <t>ムズカ</t>
    </rPh>
    <rPh sb="433" eb="436">
      <t>スイセンカ</t>
    </rPh>
    <rPh sb="436" eb="437">
      <t>リツ</t>
    </rPh>
    <rPh sb="475" eb="478">
      <t>スイセンカ</t>
    </rPh>
    <rPh sb="478" eb="479">
      <t>リツ</t>
    </rPh>
    <rPh sb="488" eb="492">
      <t>コベツハイスイ</t>
    </rPh>
    <rPh sb="492" eb="494">
      <t>ショリ</t>
    </rPh>
    <rPh sb="494" eb="496">
      <t>シセツ</t>
    </rPh>
    <rPh sb="499" eb="502">
      <t>スイセンカ</t>
    </rPh>
    <rPh sb="502" eb="503">
      <t>リツ</t>
    </rPh>
    <rPh sb="506" eb="508">
      <t>イジョウ</t>
    </rPh>
    <rPh sb="508" eb="509">
      <t>ヒ</t>
    </rPh>
    <rPh sb="510" eb="511">
      <t>ア</t>
    </rPh>
    <rPh sb="516" eb="517">
      <t>ムズカ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</si>
</sst>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4-466A-886E-F6CE5AAF9A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A4-466A-886E-F6CE5AAF9A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37.67</c:v>
                </c:pt>
                <c:pt idx="1">
                  <c:v>38.36</c:v>
                </c:pt>
                <c:pt idx="2">
                  <c:v>41.1</c:v>
                </c:pt>
                <c:pt idx="3">
                  <c:v>32.880000000000003</c:v>
                </c:pt>
                <c:pt idx="4">
                  <c:v>39.729999999999997</c:v>
                </c:pt>
              </c:numCache>
            </c:numRef>
          </c:val>
          <c:extLst>
            <c:ext xmlns:c16="http://schemas.microsoft.com/office/drawing/2014/chart" uri="{C3380CC4-5D6E-409C-BE32-E72D297353CC}">
              <c16:uniqueId val="{00000000-F68B-4FD3-B2C6-7F7DB7AF812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132.99</c:v>
                </c:pt>
                <c:pt idx="1">
                  <c:v>51.71</c:v>
                </c:pt>
                <c:pt idx="2">
                  <c:v>50.56</c:v>
                </c:pt>
                <c:pt idx="3">
                  <c:v>47.35</c:v>
                </c:pt>
                <c:pt idx="4">
                  <c:v>46.36</c:v>
                </c:pt>
              </c:numCache>
            </c:numRef>
          </c:val>
          <c:smooth val="0"/>
          <c:extLst>
            <c:ext xmlns:c16="http://schemas.microsoft.com/office/drawing/2014/chart" uri="{C3380CC4-5D6E-409C-BE32-E72D297353CC}">
              <c16:uniqueId val="{00000001-F68B-4FD3-B2C6-7F7DB7AF812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56.08</c:v>
                </c:pt>
                <c:pt idx="1">
                  <c:v>56.52</c:v>
                </c:pt>
                <c:pt idx="2">
                  <c:v>56.83</c:v>
                </c:pt>
                <c:pt idx="3">
                  <c:v>49.31</c:v>
                </c:pt>
                <c:pt idx="4">
                  <c:v>58.45</c:v>
                </c:pt>
              </c:numCache>
            </c:numRef>
          </c:val>
          <c:extLst>
            <c:ext xmlns:c16="http://schemas.microsoft.com/office/drawing/2014/chart" uri="{C3380CC4-5D6E-409C-BE32-E72D297353CC}">
              <c16:uniqueId val="{00000000-6CC3-443D-85BE-BE05BD6E59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82.94</c:v>
                </c:pt>
                <c:pt idx="1">
                  <c:v>82.91</c:v>
                </c:pt>
                <c:pt idx="2">
                  <c:v>83.85</c:v>
                </c:pt>
                <c:pt idx="3">
                  <c:v>81.209999999999994</c:v>
                </c:pt>
                <c:pt idx="4">
                  <c:v>83.08</c:v>
                </c:pt>
              </c:numCache>
            </c:numRef>
          </c:val>
          <c:smooth val="0"/>
          <c:extLst>
            <c:ext xmlns:c16="http://schemas.microsoft.com/office/drawing/2014/chart" uri="{C3380CC4-5D6E-409C-BE32-E72D297353CC}">
              <c16:uniqueId val="{00000001-6CC3-443D-85BE-BE05BD6E59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93.18</c:v>
                </c:pt>
                <c:pt idx="1">
                  <c:v>93.28</c:v>
                </c:pt>
                <c:pt idx="2">
                  <c:v>96.7</c:v>
                </c:pt>
                <c:pt idx="3">
                  <c:v>99.03</c:v>
                </c:pt>
                <c:pt idx="4">
                  <c:v>103.21</c:v>
                </c:pt>
              </c:numCache>
            </c:numRef>
          </c:val>
          <c:extLst>
            <c:ext xmlns:c16="http://schemas.microsoft.com/office/drawing/2014/chart" uri="{C3380CC4-5D6E-409C-BE32-E72D297353CC}">
              <c16:uniqueId val="{00000000-0D5F-4759-A027-C10CC4CFBB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5F-4759-A027-C10CC4CFBB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40-4913-9E65-FA641E7D6D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40-4913-9E65-FA641E7D6D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FA-49F5-A8AE-56E78007255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FA-49F5-A8AE-56E78007255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5F-46E2-A647-10FB47D7869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F-46E2-A647-10FB47D7869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15-4690-8B3E-CF6006BB8F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5-4690-8B3E-CF6006BB8F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38-4398-91C7-D49E00F9ABF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566.35</c:v>
                </c:pt>
                <c:pt idx="1">
                  <c:v>888.8</c:v>
                </c:pt>
                <c:pt idx="2">
                  <c:v>855.65</c:v>
                </c:pt>
                <c:pt idx="3">
                  <c:v>862.99</c:v>
                </c:pt>
                <c:pt idx="4">
                  <c:v>782.91</c:v>
                </c:pt>
              </c:numCache>
            </c:numRef>
          </c:val>
          <c:smooth val="0"/>
          <c:extLst>
            <c:ext xmlns:c16="http://schemas.microsoft.com/office/drawing/2014/chart" uri="{C3380CC4-5D6E-409C-BE32-E72D297353CC}">
              <c16:uniqueId val="{00000001-1A38-4398-91C7-D49E00F9ABF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18.48</c:v>
                </c:pt>
                <c:pt idx="1">
                  <c:v>21.24</c:v>
                </c:pt>
                <c:pt idx="2">
                  <c:v>18.47</c:v>
                </c:pt>
                <c:pt idx="3">
                  <c:v>9.56</c:v>
                </c:pt>
                <c:pt idx="4">
                  <c:v>9.56</c:v>
                </c:pt>
              </c:numCache>
            </c:numRef>
          </c:val>
          <c:extLst>
            <c:ext xmlns:c16="http://schemas.microsoft.com/office/drawing/2014/chart" uri="{C3380CC4-5D6E-409C-BE32-E72D297353CC}">
              <c16:uniqueId val="{00000000-763B-4E59-A7CA-2B0C7660554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52.27</c:v>
                </c:pt>
                <c:pt idx="1">
                  <c:v>52.55</c:v>
                </c:pt>
                <c:pt idx="2">
                  <c:v>52.23</c:v>
                </c:pt>
                <c:pt idx="3">
                  <c:v>50.06</c:v>
                </c:pt>
                <c:pt idx="4">
                  <c:v>49.38</c:v>
                </c:pt>
              </c:numCache>
            </c:numRef>
          </c:val>
          <c:smooth val="0"/>
          <c:extLst>
            <c:ext xmlns:c16="http://schemas.microsoft.com/office/drawing/2014/chart" uri="{C3380CC4-5D6E-409C-BE32-E72D297353CC}">
              <c16:uniqueId val="{00000001-763B-4E59-A7CA-2B0C7660554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844.17</c:v>
                </c:pt>
                <c:pt idx="1">
                  <c:v>795.38</c:v>
                </c:pt>
                <c:pt idx="2">
                  <c:v>815.51</c:v>
                </c:pt>
                <c:pt idx="3">
                  <c:v>1990.91</c:v>
                </c:pt>
                <c:pt idx="4">
                  <c:v>1674.7</c:v>
                </c:pt>
              </c:numCache>
            </c:numRef>
          </c:val>
          <c:extLst>
            <c:ext xmlns:c16="http://schemas.microsoft.com/office/drawing/2014/chart" uri="{C3380CC4-5D6E-409C-BE32-E72D297353CC}">
              <c16:uniqueId val="{00000000-9E63-4D85-AAB4-DDD91722BB2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291.01</c:v>
                </c:pt>
                <c:pt idx="1">
                  <c:v>292.45</c:v>
                </c:pt>
                <c:pt idx="2">
                  <c:v>294.05</c:v>
                </c:pt>
                <c:pt idx="3">
                  <c:v>309.22000000000003</c:v>
                </c:pt>
                <c:pt idx="4">
                  <c:v>316.97000000000003</c:v>
                </c:pt>
              </c:numCache>
            </c:numRef>
          </c:val>
          <c:smooth val="0"/>
          <c:extLst>
            <c:ext xmlns:c16="http://schemas.microsoft.com/office/drawing/2014/chart" uri="{C3380CC4-5D6E-409C-BE32-E72D297353CC}">
              <c16:uniqueId val="{00000001-9E63-4D85-AAB4-DDD91722BB2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利島村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個別排水処理</v>
      </c>
      <c r="Q8" s="72"/>
      <c r="R8" s="72"/>
      <c r="S8" s="72"/>
      <c r="T8" s="72"/>
      <c r="U8" s="72"/>
      <c r="V8" s="72"/>
      <c r="W8" s="72" t="str">
        <f>
データ!L6</f>
        <v>
L2</v>
      </c>
      <c r="X8" s="72"/>
      <c r="Y8" s="72"/>
      <c r="Z8" s="72"/>
      <c r="AA8" s="72"/>
      <c r="AB8" s="72"/>
      <c r="AC8" s="72"/>
      <c r="AD8" s="73" t="str">
        <f>
データ!$M$6</f>
        <v>
非設置</v>
      </c>
      <c r="AE8" s="73"/>
      <c r="AF8" s="73"/>
      <c r="AG8" s="73"/>
      <c r="AH8" s="73"/>
      <c r="AI8" s="73"/>
      <c r="AJ8" s="73"/>
      <c r="AK8" s="3"/>
      <c r="AL8" s="69">
        <f>
データ!S6</f>
        <v>
310</v>
      </c>
      <c r="AM8" s="69"/>
      <c r="AN8" s="69"/>
      <c r="AO8" s="69"/>
      <c r="AP8" s="69"/>
      <c r="AQ8" s="69"/>
      <c r="AR8" s="69"/>
      <c r="AS8" s="69"/>
      <c r="AT8" s="68">
        <f>
データ!T6</f>
        <v>
4.12</v>
      </c>
      <c r="AU8" s="68"/>
      <c r="AV8" s="68"/>
      <c r="AW8" s="68"/>
      <c r="AX8" s="68"/>
      <c r="AY8" s="68"/>
      <c r="AZ8" s="68"/>
      <c r="BA8" s="68"/>
      <c r="BB8" s="68">
        <f>
データ!U6</f>
        <v>
75.239999999999995</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100</v>
      </c>
      <c r="Q10" s="68"/>
      <c r="R10" s="68"/>
      <c r="S10" s="68"/>
      <c r="T10" s="68"/>
      <c r="U10" s="68"/>
      <c r="V10" s="68"/>
      <c r="W10" s="68">
        <f>
データ!Q6</f>
        <v>
100</v>
      </c>
      <c r="X10" s="68"/>
      <c r="Y10" s="68"/>
      <c r="Z10" s="68"/>
      <c r="AA10" s="68"/>
      <c r="AB10" s="68"/>
      <c r="AC10" s="68"/>
      <c r="AD10" s="69">
        <f>
データ!R6</f>
        <v>
2500</v>
      </c>
      <c r="AE10" s="69"/>
      <c r="AF10" s="69"/>
      <c r="AG10" s="69"/>
      <c r="AH10" s="69"/>
      <c r="AI10" s="69"/>
      <c r="AJ10" s="69"/>
      <c r="AK10" s="2"/>
      <c r="AL10" s="69">
        <f>
データ!V6</f>
        <v>
296</v>
      </c>
      <c r="AM10" s="69"/>
      <c r="AN10" s="69"/>
      <c r="AO10" s="69"/>
      <c r="AP10" s="69"/>
      <c r="AQ10" s="69"/>
      <c r="AR10" s="69"/>
      <c r="AS10" s="69"/>
      <c r="AT10" s="68">
        <f>
データ!W6</f>
        <v>
4.12</v>
      </c>
      <c r="AU10" s="68"/>
      <c r="AV10" s="68"/>
      <c r="AW10" s="68"/>
      <c r="AX10" s="68"/>
      <c r="AY10" s="68"/>
      <c r="AZ10" s="68"/>
      <c r="BA10" s="68"/>
      <c r="BB10" s="68">
        <f>
データ!X6</f>
        <v>
71.84</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44</v>
      </c>
      <c r="H86" s="26" t="str">
        <f>
データ!BP6</f>
        <v>
【780.89】</v>
      </c>
      <c r="I86" s="26" t="str">
        <f>
データ!CA6</f>
        <v>
【48.58】</v>
      </c>
      <c r="J86" s="26" t="str">
        <f>
データ!CL6</f>
        <v>
【328.08】</v>
      </c>
      <c r="K86" s="26" t="str">
        <f>
データ!CW6</f>
        <v>
【46.74】</v>
      </c>
      <c r="L86" s="26" t="str">
        <f>
データ!DH6</f>
        <v>
【81.12】</v>
      </c>
      <c r="M86" s="26" t="s">
        <v>
44</v>
      </c>
      <c r="N86" s="26" t="s">
        <v>
44</v>
      </c>
      <c r="O86" s="26" t="str">
        <f>
データ!EO6</f>
        <v>
【-】</v>
      </c>
    </row>
  </sheetData>
  <sheetProtection algorithmName="SHA-512" hashValue="oF4NWd2LxEIemf7/01S9gMU7E8n6SIDs0/RyetPg4udB+FJhcyTQN84aOMpXEu502yt7n05rc/ixYN2ehcKEEw==" saltValue="N8EqD1UG2pm1QaZ4vL2v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2020</v>
      </c>
      <c r="C6" s="33">
        <f t="shared" ref="C6:X6" si="3">
C7</f>
        <v>
133621</v>
      </c>
      <c r="D6" s="33">
        <f t="shared" si="3"/>
        <v>
47</v>
      </c>
      <c r="E6" s="33">
        <f t="shared" si="3"/>
        <v>
18</v>
      </c>
      <c r="F6" s="33">
        <f t="shared" si="3"/>
        <v>
1</v>
      </c>
      <c r="G6" s="33">
        <f t="shared" si="3"/>
        <v>
0</v>
      </c>
      <c r="H6" s="33" t="str">
        <f t="shared" si="3"/>
        <v>
東京都　利島村</v>
      </c>
      <c r="I6" s="33" t="str">
        <f t="shared" si="3"/>
        <v>
法非適用</v>
      </c>
      <c r="J6" s="33" t="str">
        <f t="shared" si="3"/>
        <v>
下水道事業</v>
      </c>
      <c r="K6" s="33" t="str">
        <f t="shared" si="3"/>
        <v>
個別排水処理</v>
      </c>
      <c r="L6" s="33" t="str">
        <f t="shared" si="3"/>
        <v>
L2</v>
      </c>
      <c r="M6" s="33" t="str">
        <f t="shared" si="3"/>
        <v>
非設置</v>
      </c>
      <c r="N6" s="34" t="str">
        <f t="shared" si="3"/>
        <v>
-</v>
      </c>
      <c r="O6" s="34" t="str">
        <f t="shared" si="3"/>
        <v>
該当数値なし</v>
      </c>
      <c r="P6" s="34">
        <f t="shared" si="3"/>
        <v>
100</v>
      </c>
      <c r="Q6" s="34">
        <f t="shared" si="3"/>
        <v>
100</v>
      </c>
      <c r="R6" s="34">
        <f t="shared" si="3"/>
        <v>
2500</v>
      </c>
      <c r="S6" s="34">
        <f t="shared" si="3"/>
        <v>
310</v>
      </c>
      <c r="T6" s="34">
        <f t="shared" si="3"/>
        <v>
4.12</v>
      </c>
      <c r="U6" s="34">
        <f t="shared" si="3"/>
        <v>
75.239999999999995</v>
      </c>
      <c r="V6" s="34">
        <f t="shared" si="3"/>
        <v>
296</v>
      </c>
      <c r="W6" s="34">
        <f t="shared" si="3"/>
        <v>
4.12</v>
      </c>
      <c r="X6" s="34">
        <f t="shared" si="3"/>
        <v>
71.84</v>
      </c>
      <c r="Y6" s="35">
        <f>
IF(Y7="",NA(),Y7)</f>
        <v>
93.18</v>
      </c>
      <c r="Z6" s="35">
        <f t="shared" ref="Z6:AH6" si="4">
IF(Z7="",NA(),Z7)</f>
        <v>
93.28</v>
      </c>
      <c r="AA6" s="35">
        <f t="shared" si="4"/>
        <v>
96.7</v>
      </c>
      <c r="AB6" s="35">
        <f t="shared" si="4"/>
        <v>
99.03</v>
      </c>
      <c r="AC6" s="35">
        <f t="shared" si="4"/>
        <v>
103.21</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4">
        <f>
IF(BF7="",NA(),BF7)</f>
        <v>
0</v>
      </c>
      <c r="BG6" s="34">
        <f t="shared" ref="BG6:BO6" si="7">
IF(BG7="",NA(),BG7)</f>
        <v>
0</v>
      </c>
      <c r="BH6" s="34">
        <f t="shared" si="7"/>
        <v>
0</v>
      </c>
      <c r="BI6" s="34">
        <f t="shared" si="7"/>
        <v>
0</v>
      </c>
      <c r="BJ6" s="34">
        <f t="shared" si="7"/>
        <v>
0</v>
      </c>
      <c r="BK6" s="35">
        <f t="shared" si="7"/>
        <v>
566.35</v>
      </c>
      <c r="BL6" s="35">
        <f t="shared" si="7"/>
        <v>
888.8</v>
      </c>
      <c r="BM6" s="35">
        <f t="shared" si="7"/>
        <v>
855.65</v>
      </c>
      <c r="BN6" s="35">
        <f t="shared" si="7"/>
        <v>
862.99</v>
      </c>
      <c r="BO6" s="35">
        <f t="shared" si="7"/>
        <v>
782.91</v>
      </c>
      <c r="BP6" s="34" t="str">
        <f>
IF(BP7="","",IF(BP7="-","【-】","【"&amp;SUBSTITUTE(TEXT(BP7,"#,##0.00"),"-","△")&amp;"】"))</f>
        <v>
【780.89】</v>
      </c>
      <c r="BQ6" s="35">
        <f>
IF(BQ7="",NA(),BQ7)</f>
        <v>
18.48</v>
      </c>
      <c r="BR6" s="35">
        <f t="shared" ref="BR6:BZ6" si="8">
IF(BR7="",NA(),BR7)</f>
        <v>
21.24</v>
      </c>
      <c r="BS6" s="35">
        <f t="shared" si="8"/>
        <v>
18.47</v>
      </c>
      <c r="BT6" s="35">
        <f t="shared" si="8"/>
        <v>
9.56</v>
      </c>
      <c r="BU6" s="35">
        <f t="shared" si="8"/>
        <v>
9.56</v>
      </c>
      <c r="BV6" s="35">
        <f t="shared" si="8"/>
        <v>
52.27</v>
      </c>
      <c r="BW6" s="35">
        <f t="shared" si="8"/>
        <v>
52.55</v>
      </c>
      <c r="BX6" s="35">
        <f t="shared" si="8"/>
        <v>
52.23</v>
      </c>
      <c r="BY6" s="35">
        <f t="shared" si="8"/>
        <v>
50.06</v>
      </c>
      <c r="BZ6" s="35">
        <f t="shared" si="8"/>
        <v>
49.38</v>
      </c>
      <c r="CA6" s="34" t="str">
        <f>
IF(CA7="","",IF(CA7="-","【-】","【"&amp;SUBSTITUTE(TEXT(CA7,"#,##0.00"),"-","△")&amp;"】"))</f>
        <v>
【48.58】</v>
      </c>
      <c r="CB6" s="35">
        <f>
IF(CB7="",NA(),CB7)</f>
        <v>
844.17</v>
      </c>
      <c r="CC6" s="35">
        <f t="shared" ref="CC6:CK6" si="9">
IF(CC7="",NA(),CC7)</f>
        <v>
795.38</v>
      </c>
      <c r="CD6" s="35">
        <f t="shared" si="9"/>
        <v>
815.51</v>
      </c>
      <c r="CE6" s="35">
        <f t="shared" si="9"/>
        <v>
1990.91</v>
      </c>
      <c r="CF6" s="35">
        <f t="shared" si="9"/>
        <v>
1674.7</v>
      </c>
      <c r="CG6" s="35">
        <f t="shared" si="9"/>
        <v>
291.01</v>
      </c>
      <c r="CH6" s="35">
        <f t="shared" si="9"/>
        <v>
292.45</v>
      </c>
      <c r="CI6" s="35">
        <f t="shared" si="9"/>
        <v>
294.05</v>
      </c>
      <c r="CJ6" s="35">
        <f t="shared" si="9"/>
        <v>
309.22000000000003</v>
      </c>
      <c r="CK6" s="35">
        <f t="shared" si="9"/>
        <v>
316.97000000000003</v>
      </c>
      <c r="CL6" s="34" t="str">
        <f>
IF(CL7="","",IF(CL7="-","【-】","【"&amp;SUBSTITUTE(TEXT(CL7,"#,##0.00"),"-","△")&amp;"】"))</f>
        <v>
【328.08】</v>
      </c>
      <c r="CM6" s="35">
        <f>
IF(CM7="",NA(),CM7)</f>
        <v>
37.67</v>
      </c>
      <c r="CN6" s="35">
        <f t="shared" ref="CN6:CV6" si="10">
IF(CN7="",NA(),CN7)</f>
        <v>
38.36</v>
      </c>
      <c r="CO6" s="35">
        <f t="shared" si="10"/>
        <v>
41.1</v>
      </c>
      <c r="CP6" s="35">
        <f t="shared" si="10"/>
        <v>
32.880000000000003</v>
      </c>
      <c r="CQ6" s="35">
        <f t="shared" si="10"/>
        <v>
39.729999999999997</v>
      </c>
      <c r="CR6" s="35">
        <f t="shared" si="10"/>
        <v>
132.99</v>
      </c>
      <c r="CS6" s="35">
        <f t="shared" si="10"/>
        <v>
51.71</v>
      </c>
      <c r="CT6" s="35">
        <f t="shared" si="10"/>
        <v>
50.56</v>
      </c>
      <c r="CU6" s="35">
        <f t="shared" si="10"/>
        <v>
47.35</v>
      </c>
      <c r="CV6" s="35">
        <f t="shared" si="10"/>
        <v>
46.36</v>
      </c>
      <c r="CW6" s="34" t="str">
        <f>
IF(CW7="","",IF(CW7="-","【-】","【"&amp;SUBSTITUTE(TEXT(CW7,"#,##0.00"),"-","△")&amp;"】"))</f>
        <v>
【46.74】</v>
      </c>
      <c r="CX6" s="35">
        <f>
IF(CX7="",NA(),CX7)</f>
        <v>
56.08</v>
      </c>
      <c r="CY6" s="35">
        <f t="shared" ref="CY6:DG6" si="11">
IF(CY7="",NA(),CY7)</f>
        <v>
56.52</v>
      </c>
      <c r="CZ6" s="35">
        <f t="shared" si="11"/>
        <v>
56.83</v>
      </c>
      <c r="DA6" s="35">
        <f t="shared" si="11"/>
        <v>
49.31</v>
      </c>
      <c r="DB6" s="35">
        <f t="shared" si="11"/>
        <v>
58.45</v>
      </c>
      <c r="DC6" s="35">
        <f t="shared" si="11"/>
        <v>
82.94</v>
      </c>
      <c r="DD6" s="35">
        <f t="shared" si="11"/>
        <v>
82.91</v>
      </c>
      <c r="DE6" s="35">
        <f t="shared" si="11"/>
        <v>
83.85</v>
      </c>
      <c r="DF6" s="35">
        <f t="shared" si="11"/>
        <v>
81.209999999999994</v>
      </c>
      <c r="DG6" s="35">
        <f t="shared" si="11"/>
        <v>
83.08</v>
      </c>
      <c r="DH6" s="34" t="str">
        <f>
IF(DH7="","",IF(DH7="-","【-】","【"&amp;SUBSTITUTE(TEXT(DH7,"#,##0.00"),"-","△")&amp;"】"))</f>
        <v>
【81.12】</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2020</v>
      </c>
      <c r="C7" s="37">
        <v>
133621</v>
      </c>
      <c r="D7" s="37">
        <v>
47</v>
      </c>
      <c r="E7" s="37">
        <v>
18</v>
      </c>
      <c r="F7" s="37">
        <v>
1</v>
      </c>
      <c r="G7" s="37">
        <v>
0</v>
      </c>
      <c r="H7" s="37" t="s">
        <v>
98</v>
      </c>
      <c r="I7" s="37" t="s">
        <v>
99</v>
      </c>
      <c r="J7" s="37" t="s">
        <v>
100</v>
      </c>
      <c r="K7" s="37" t="s">
        <v>
101</v>
      </c>
      <c r="L7" s="37" t="s">
        <v>
102</v>
      </c>
      <c r="M7" s="37" t="s">
        <v>
103</v>
      </c>
      <c r="N7" s="38" t="s">
        <v>
104</v>
      </c>
      <c r="O7" s="38" t="s">
        <v>
105</v>
      </c>
      <c r="P7" s="38">
        <v>
100</v>
      </c>
      <c r="Q7" s="38">
        <v>
100</v>
      </c>
      <c r="R7" s="38">
        <v>
2500</v>
      </c>
      <c r="S7" s="38">
        <v>
310</v>
      </c>
      <c r="T7" s="38">
        <v>
4.12</v>
      </c>
      <c r="U7" s="38">
        <v>
75.239999999999995</v>
      </c>
      <c r="V7" s="38">
        <v>
296</v>
      </c>
      <c r="W7" s="38">
        <v>
4.12</v>
      </c>
      <c r="X7" s="38">
        <v>
71.84</v>
      </c>
      <c r="Y7" s="38">
        <v>
93.18</v>
      </c>
      <c r="Z7" s="38">
        <v>
93.28</v>
      </c>
      <c r="AA7" s="38">
        <v>
96.7</v>
      </c>
      <c r="AB7" s="38">
        <v>
99.03</v>
      </c>
      <c r="AC7" s="38">
        <v>
103.21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0</v>
      </c>
      <c r="BG7" s="38">
        <v>
0</v>
      </c>
      <c r="BH7" s="38">
        <v>
0</v>
      </c>
      <c r="BI7" s="38">
        <v>
0</v>
      </c>
      <c r="BJ7" s="38">
        <v>
0</v>
      </c>
      <c r="BK7" s="38">
        <v>
566.35</v>
      </c>
      <c r="BL7" s="38">
        <v>
888.8</v>
      </c>
      <c r="BM7" s="38">
        <v>
855.65</v>
      </c>
      <c r="BN7" s="38">
        <v>
862.99</v>
      </c>
      <c r="BO7" s="38">
        <v>
782.91</v>
      </c>
      <c r="BP7" s="38">
        <v>
780.89</v>
      </c>
      <c r="BQ7" s="38">
        <v>
18.48</v>
      </c>
      <c r="BR7" s="38">
        <v>
21.24</v>
      </c>
      <c r="BS7" s="38">
        <v>
18.47</v>
      </c>
      <c r="BT7" s="38">
        <v>
9.56</v>
      </c>
      <c r="BU7" s="38">
        <v>
9.56</v>
      </c>
      <c r="BV7" s="38">
        <v>
52.27</v>
      </c>
      <c r="BW7" s="38">
        <v>
52.55</v>
      </c>
      <c r="BX7" s="38">
        <v>
52.23</v>
      </c>
      <c r="BY7" s="38">
        <v>
50.06</v>
      </c>
      <c r="BZ7" s="38">
        <v>
49.38</v>
      </c>
      <c r="CA7" s="38">
        <v>
48.58</v>
      </c>
      <c r="CB7" s="38">
        <v>
844.17</v>
      </c>
      <c r="CC7" s="38">
        <v>
795.38</v>
      </c>
      <c r="CD7" s="38">
        <v>
815.51</v>
      </c>
      <c r="CE7" s="38">
        <v>
1990.91</v>
      </c>
      <c r="CF7" s="38">
        <v>
1674.7</v>
      </c>
      <c r="CG7" s="38">
        <v>
291.01</v>
      </c>
      <c r="CH7" s="38">
        <v>
292.45</v>
      </c>
      <c r="CI7" s="38">
        <v>
294.05</v>
      </c>
      <c r="CJ7" s="38">
        <v>
309.22000000000003</v>
      </c>
      <c r="CK7" s="38">
        <v>
316.97000000000003</v>
      </c>
      <c r="CL7" s="38">
        <v>
328.08</v>
      </c>
      <c r="CM7" s="38">
        <v>
37.67</v>
      </c>
      <c r="CN7" s="38">
        <v>
38.36</v>
      </c>
      <c r="CO7" s="38">
        <v>
41.1</v>
      </c>
      <c r="CP7" s="38">
        <v>
32.880000000000003</v>
      </c>
      <c r="CQ7" s="38">
        <v>
39.729999999999997</v>
      </c>
      <c r="CR7" s="38">
        <v>
132.99</v>
      </c>
      <c r="CS7" s="38">
        <v>
51.71</v>
      </c>
      <c r="CT7" s="38">
        <v>
50.56</v>
      </c>
      <c r="CU7" s="38">
        <v>
47.35</v>
      </c>
      <c r="CV7" s="38">
        <v>
46.36</v>
      </c>
      <c r="CW7" s="38">
        <v>
46.74</v>
      </c>
      <c r="CX7" s="38">
        <v>
56.08</v>
      </c>
      <c r="CY7" s="38">
        <v>
56.52</v>
      </c>
      <c r="CZ7" s="38">
        <v>
56.83</v>
      </c>
      <c r="DA7" s="38">
        <v>
49.31</v>
      </c>
      <c r="DB7" s="38">
        <v>
58.45</v>
      </c>
      <c r="DC7" s="38">
        <v>
82.94</v>
      </c>
      <c r="DD7" s="38">
        <v>
82.91</v>
      </c>
      <c r="DE7" s="38">
        <v>
83.85</v>
      </c>
      <c r="DF7" s="38">
        <v>
81.209999999999994</v>
      </c>
      <c r="DG7" s="38">
        <v>
83.08</v>
      </c>
      <c r="DH7" s="38">
        <v>
81.12</v>
      </c>
      <c r="DI7" s="38"/>
      <c r="DJ7" s="38"/>
      <c r="DK7" s="38"/>
      <c r="DL7" s="38"/>
      <c r="DM7" s="38"/>
      <c r="DN7" s="38"/>
      <c r="DO7" s="38"/>
      <c r="DP7" s="38"/>
      <c r="DQ7" s="38"/>
      <c r="DR7" s="38"/>
      <c r="DS7" s="38"/>
      <c r="DT7" s="38"/>
      <c r="DU7" s="38"/>
      <c r="DV7" s="38"/>
      <c r="DW7" s="38"/>
      <c r="DX7" s="38"/>
      <c r="DY7" s="38"/>
      <c r="DZ7" s="38"/>
      <c r="EA7" s="38"/>
      <c r="EB7" s="38"/>
      <c r="EC7" s="38"/>
      <c r="ED7" s="38"/>
      <c r="EE7" s="38" t="s">
        <v>
104</v>
      </c>
      <c r="EF7" s="38" t="s">
        <v>
104</v>
      </c>
      <c r="EG7" s="38" t="s">
        <v>
104</v>
      </c>
      <c r="EH7" s="38" t="s">
        <v>
104</v>
      </c>
      <c r="EI7" s="38" t="s">
        <v>
104</v>
      </c>
      <c r="EJ7" s="38" t="s">
        <v>
104</v>
      </c>
      <c r="EK7" s="38" t="s">
        <v>
104</v>
      </c>
      <c r="EL7" s="38" t="s">
        <v>
104</v>
      </c>
      <c r="EM7" s="38" t="s">
        <v>
104</v>
      </c>
      <c r="EN7" s="38" t="s">
        <v>
104</v>
      </c>
      <c r="EO7" s="38" t="s">
        <v>
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111</v>
      </c>
    </row>
    <row r="12" spans="1:145" x14ac:dyDescent="0.15">
      <c r="B12">
        <v>
1</v>
      </c>
      <c r="C12">
        <v>
1</v>
      </c>
      <c r="D12">
        <v>
1</v>
      </c>
      <c r="E12">
        <v>
1</v>
      </c>
      <c r="F12">
        <v>
2</v>
      </c>
      <c r="G12" t="s">
        <v>
112</v>
      </c>
    </row>
    <row r="13" spans="1:145" x14ac:dyDescent="0.15">
      <c r="B13" t="s">
        <v>
113</v>
      </c>
      <c r="C13" t="s">
        <v>
114</v>
      </c>
      <c r="D13" t="s">
        <v>
114</v>
      </c>
      <c r="E13" t="s">
        <v>
115</v>
      </c>
      <c r="F13" t="s">
        <v>
116</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2021-12-03T08:13:35Z</dcterms:created>
  <dcterms:modified xsi:type="dcterms:W3CDTF">2022-02-17T02:54:00Z</dcterms:modified>
  <cp:category/>
</cp:coreProperties>
</file>