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192.168.2.10\共有\環境建設課\5000 合併浄化槽\R05\98.経営状況分析\R060117_ 【2月1日（木）〆】公営企業に係る経営比較分析表（令和４年度決算）の分析等について\提出版\"/>
    </mc:Choice>
  </mc:AlternateContent>
  <xr:revisionPtr revIDLastSave="0" documentId="13_ncr:1_{1C924F89-1B37-46CB-828F-E67623DC70C8}" xr6:coauthVersionLast="36" xr6:coauthVersionMax="36" xr10:uidLastSave="{00000000-0000-0000-0000-000000000000}"/>
  <workbookProtection workbookAlgorithmName="SHA-512" workbookHashValue="loF5qaufnm6sOBc5B1/DJFUhQ84cAwz7WAkgbwwtD5S/CghE5CKs59v4XMcTznJ1UCjeGJbjNFaqOmg3RJTMUw==" workbookSaltValue="p3brPwOrlvvjbGNdckjwIg=="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AL10" i="4"/>
  <c r="AD10" i="4"/>
  <c r="W10" i="4"/>
  <c r="B10" i="4"/>
  <c r="AD8" i="4"/>
  <c r="I8" i="4"/>
  <c r="B8" i="4"/>
</calcChain>
</file>

<file path=xl/sharedStrings.xml><?xml version="1.0" encoding="utf-8"?>
<sst xmlns="http://schemas.openxmlformats.org/spreadsheetml/2006/main" count="247" uniqueCount="119">
  <si>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</si>
  <si>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</si>
  <si>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</si>
  <si>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</si>
  <si>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</si>
  <si>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</si>
  <si>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</si>
  <si>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</si>
  <si>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</si>
  <si>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</si>
  <si>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</si>
  <si>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</si>
  <si>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</si>
  <si>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</si>
  <si>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</si>
  <si>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</si>
  <si>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</si>
  <si>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</si>
  <si>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</si>
  <si>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</si>
  <si>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</si>
  <si>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</si>
  <si>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</si>
  <si>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</si>
  <si>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</si>
  <si>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</si>
  <si>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</si>
  <si>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</si>
  <si>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</si>
  <si>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</si>
  <si>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</si>
  <si>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</si>
  <si>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</si>
  <si>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</si>
  <si>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</si>
  <si>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</si>
  <si>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</si>
  <si>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</si>
  <si>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</si>
  <si>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</si>
  <si>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</si>
  <si>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</si>
  <si>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</si>
  <si>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</si>
  <si>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</si>
  <si>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</si>
  <si>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</si>
  <si>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</si>
  <si>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</si>
  <si>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</si>
  <si>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</si>
  <si>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</si>
  <si>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</si>
  <si>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</si>
  <si>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</si>
  <si>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</si>
  <si>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</si>
  <si>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</si>
  <si>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</si>
  <si>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</si>
  <si>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</si>
  <si>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</si>
  <si>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</si>
  <si>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</si>
  <si>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</si>
  <si>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</si>
  <si>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</si>
  <si>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</si>
  <si>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</si>
  <si>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</si>
  <si>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</si>
  <si>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</si>
  <si>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</si>
  <si>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</si>
  <si>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</si>
  <si>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</si>
  <si>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</si>
  <si>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</si>
  <si>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</si>
  <si>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</si>
  <si>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</si>
  <si>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</si>
  <si>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</si>
  <si>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</si>
  <si>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</si>
  <si>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</si>
  <si>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</si>
  <si>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</si>
  <si>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</si>
  <si>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</si>
  <si>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</si>
  <si>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</si>
  <si>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</si>
  <si>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</si>
  <si>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</si>
  <si>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</si>
  <si>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</si>
  <si>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</si>
  <si>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利島村</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</si>
  <si>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</si>
  <si>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</si>
  <si>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</si>
  <si>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</si>
  <si>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</si>
  <si>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</si>
  <si>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</si>
  <si>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</si>
  <si>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</si>
  <si>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</si>
  <si>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</si>
  <si>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</si>
  <si>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</si>
  <si>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</si>
  <si>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</si>
  <si>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</si>
  <si>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</si>
  <si>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施設整備（浄化槽）開始から20年以上経ち、個別排水処理施設の機器等はすでに耐用年数を大きく経過している状況であり、今後躯体入替を含めた維持管理費は増大するものと思われる。経営戦略にのっとって対応していく。</t>
    <phoneticPr fontId="4"/>
  </si>
  <si>
    <r>
      <t>　経営状況を改善するには、料金収入を増やし経費回収率を上げるか、経費を削減して汚水処理減価を下げるかの二つの方法しかない。上記1．の分析のとおり汚水処理減価を下げることは困難であるため、料金収入を増やすことが必要である。ただし、一度に大幅な料金改定は難しいので令和４年度に料金改定の検討を行ない、令和５年度より料金改定を実施している（家庭用 20m</t>
    </r>
    <r>
      <rPr>
        <vertAlign val="superscript"/>
        <sz val="11"/>
        <color theme="1"/>
        <rFont val="ＭＳ ゴシック"/>
        <family val="3"/>
        <charset val="128"/>
      </rPr>
      <t>3</t>
    </r>
    <r>
      <rPr>
        <sz val="11"/>
        <color theme="1"/>
        <rFont val="ＭＳ ゴシック"/>
        <family val="3"/>
        <charset val="128"/>
      </rPr>
      <t xml:space="preserve"> 2,500 円/月→4,900 円/月）。</t>
    </r>
    <rPh sb="160" eb="162">
      <t>ジッシ</t>
    </rPh>
    <rPh sb="167" eb="170">
      <t>カテイヨウ</t>
    </rPh>
    <rPh sb="182" eb="183">
      <t>エン</t>
    </rPh>
    <rPh sb="184" eb="185">
      <t>ツキ</t>
    </rPh>
    <rPh sb="192" eb="193">
      <t>エン</t>
    </rPh>
    <rPh sb="194" eb="195">
      <t>ツキ</t>
    </rPh>
    <phoneticPr fontId="4"/>
  </si>
  <si>
    <t>　⑤経費回収率、⑥汚水処理原価などは類似団体平均値を大きく乖離している。人口が少なく、事業規模が極めて小さいため、料金収入も多くはない。経費については、事務用品購入や修繕はほとんどなく保守点検・清掃委託費・汚泥再生処理センター委託費が大部分を占めており、さらに職員人件費も1名分となっているため、経費を削減することが困難である。このような状況のため、⑤経費回収率、⑥汚水処理原価ともに大きな改善を図ることは難しい。特に、⑥汚水処理原価については、令和元年度より汚泥再生処理センターが稼働し、稼働にかかる経費が増加のため、2倍以上の原価となっている。ここ数年地方公営企業法の適用に向けた委託費用が、かかっている。①収益的収支比率が、今年度減少し80％程度となっている。施設老朽化に伴う維持補修費の増が今後も見込まれる。また、企業債償還金も含めて経費のほとんどを一般会計からの繰入金で賄っており、汚泥再生処理センターが稼働により今まで以上に一般会計の負担は大きい。⑦施設利用率が40%弱となっている。個別排水処理施設整備事業以外で整備した浄化槽もありこれ以上の利用率向上を望むことは難しい。⑧水洗化率について、個別排水処理施設整備事業以外で整備した浄化槽もあり、これをあわせると水洗化率は100%となる、個別排水処理施設のみで水洗化率をこれ以上引き上げることは難しい。</t>
    <rPh sb="276" eb="278">
      <t>スウネン</t>
    </rPh>
    <rPh sb="278" eb="280">
      <t>チホウ</t>
    </rPh>
    <rPh sb="280" eb="282">
      <t>コウエイ</t>
    </rPh>
    <rPh sb="282" eb="284">
      <t>キギョウ</t>
    </rPh>
    <rPh sb="284" eb="285">
      <t>ホウ</t>
    </rPh>
    <rPh sb="286" eb="288">
      <t>テキヨウ</t>
    </rPh>
    <rPh sb="289" eb="290">
      <t>ム</t>
    </rPh>
    <rPh sb="292" eb="294">
      <t>イタク</t>
    </rPh>
    <rPh sb="294" eb="296">
      <t>ヒヨウ</t>
    </rPh>
    <rPh sb="315" eb="318">
      <t>コンネンド</t>
    </rPh>
    <rPh sb="318" eb="320">
      <t>ゲンショウ</t>
    </rPh>
    <rPh sb="324" eb="326">
      <t>テイド</t>
    </rPh>
    <rPh sb="333" eb="335">
      <t>シセツ</t>
    </rPh>
    <rPh sb="335" eb="338">
      <t>ロウキュウカ</t>
    </rPh>
    <rPh sb="339" eb="340">
      <t>トモナ</t>
    </rPh>
    <rPh sb="341" eb="343">
      <t>イジ</t>
    </rPh>
    <rPh sb="343" eb="345">
      <t>ホシュウ</t>
    </rPh>
    <rPh sb="345" eb="346">
      <t>ヒ</t>
    </rPh>
    <rPh sb="347" eb="348">
      <t>ゾウ</t>
    </rPh>
    <rPh sb="349" eb="351">
      <t>コンゴ</t>
    </rPh>
    <rPh sb="352" eb="354">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</si>
</sst>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vertAlign val="superscrip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11-4D2A-9AB2-28C240989B7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311-4D2A-9AB2-28C240989B7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41.1</c:v>
                </c:pt>
                <c:pt idx="1">
                  <c:v>32.880000000000003</c:v>
                </c:pt>
                <c:pt idx="2">
                  <c:v>39.729999999999997</c:v>
                </c:pt>
                <c:pt idx="3">
                  <c:v>43.15</c:v>
                </c:pt>
                <c:pt idx="4">
                  <c:v>32.880000000000003</c:v>
                </c:pt>
              </c:numCache>
            </c:numRef>
          </c:val>
          <c:extLst>
            <c:ext xmlns:c16="http://schemas.microsoft.com/office/drawing/2014/chart" uri="{C3380CC4-5D6E-409C-BE32-E72D297353CC}">
              <c16:uniqueId val="{00000000-4E84-4CEC-BA39-743069B6E94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50.56</c:v>
                </c:pt>
                <c:pt idx="1">
                  <c:v>47.35</c:v>
                </c:pt>
                <c:pt idx="2">
                  <c:v>46.36</c:v>
                </c:pt>
                <c:pt idx="3">
                  <c:v>46.45</c:v>
                </c:pt>
                <c:pt idx="4">
                  <c:v>45.36</c:v>
                </c:pt>
              </c:numCache>
            </c:numRef>
          </c:val>
          <c:smooth val="0"/>
          <c:extLst>
            <c:ext xmlns:c16="http://schemas.microsoft.com/office/drawing/2014/chart" uri="{C3380CC4-5D6E-409C-BE32-E72D297353CC}">
              <c16:uniqueId val="{00000001-4E84-4CEC-BA39-743069B6E94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56.83</c:v>
                </c:pt>
                <c:pt idx="1">
                  <c:v>49.31</c:v>
                </c:pt>
                <c:pt idx="2">
                  <c:v>58.45</c:v>
                </c:pt>
                <c:pt idx="3">
                  <c:v>61.89</c:v>
                </c:pt>
                <c:pt idx="4">
                  <c:v>48.49</c:v>
                </c:pt>
              </c:numCache>
            </c:numRef>
          </c:val>
          <c:extLst>
            <c:ext xmlns:c16="http://schemas.microsoft.com/office/drawing/2014/chart" uri="{C3380CC4-5D6E-409C-BE32-E72D297353CC}">
              <c16:uniqueId val="{00000000-4A5C-43D7-9CCF-4A7AED1F6B6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83.85</c:v>
                </c:pt>
                <c:pt idx="1">
                  <c:v>81.209999999999994</c:v>
                </c:pt>
                <c:pt idx="2">
                  <c:v>83.08</c:v>
                </c:pt>
                <c:pt idx="3">
                  <c:v>82.61</c:v>
                </c:pt>
                <c:pt idx="4">
                  <c:v>82.21</c:v>
                </c:pt>
              </c:numCache>
            </c:numRef>
          </c:val>
          <c:smooth val="0"/>
          <c:extLst>
            <c:ext xmlns:c16="http://schemas.microsoft.com/office/drawing/2014/chart" uri="{C3380CC4-5D6E-409C-BE32-E72D297353CC}">
              <c16:uniqueId val="{00000001-4A5C-43D7-9CCF-4A7AED1F6B6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96.7</c:v>
                </c:pt>
                <c:pt idx="1">
                  <c:v>99.03</c:v>
                </c:pt>
                <c:pt idx="2">
                  <c:v>103.21</c:v>
                </c:pt>
                <c:pt idx="3">
                  <c:v>126.66</c:v>
                </c:pt>
                <c:pt idx="4">
                  <c:v>84.42</c:v>
                </c:pt>
              </c:numCache>
            </c:numRef>
          </c:val>
          <c:extLst>
            <c:ext xmlns:c16="http://schemas.microsoft.com/office/drawing/2014/chart" uri="{C3380CC4-5D6E-409C-BE32-E72D297353CC}">
              <c16:uniqueId val="{00000000-83C2-4A80-AFEA-7C8D7295BE7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C2-4A80-AFEA-7C8D7295BE7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D7-445A-9A88-667D551B764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D7-445A-9A88-667D551B764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75-48B8-9C61-449C88C0C0C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75-48B8-9C61-449C88C0C0C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85-480B-9C29-077B8BD1E0F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85-480B-9C29-077B8BD1E0F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2C-413E-8F40-3A78256D5B7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2C-413E-8F40-3A78256D5B7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9F-426C-A46A-DE40235A834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855.65</c:v>
                </c:pt>
                <c:pt idx="1">
                  <c:v>862.99</c:v>
                </c:pt>
                <c:pt idx="2">
                  <c:v>782.91</c:v>
                </c:pt>
                <c:pt idx="3">
                  <c:v>783.21</c:v>
                </c:pt>
                <c:pt idx="4">
                  <c:v>902.04</c:v>
                </c:pt>
              </c:numCache>
            </c:numRef>
          </c:val>
          <c:smooth val="0"/>
          <c:extLst>
            <c:ext xmlns:c16="http://schemas.microsoft.com/office/drawing/2014/chart" uri="{C3380CC4-5D6E-409C-BE32-E72D297353CC}">
              <c16:uniqueId val="{00000001-4D9F-426C-A46A-DE40235A834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18.47</c:v>
                </c:pt>
                <c:pt idx="1">
                  <c:v>9.56</c:v>
                </c:pt>
                <c:pt idx="2">
                  <c:v>9.56</c:v>
                </c:pt>
                <c:pt idx="3">
                  <c:v>8.39</c:v>
                </c:pt>
                <c:pt idx="4">
                  <c:v>6.03</c:v>
                </c:pt>
              </c:numCache>
            </c:numRef>
          </c:val>
          <c:extLst>
            <c:ext xmlns:c16="http://schemas.microsoft.com/office/drawing/2014/chart" uri="{C3380CC4-5D6E-409C-BE32-E72D297353CC}">
              <c16:uniqueId val="{00000000-8F9B-42F0-A38F-AC58953AC76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52.23</c:v>
                </c:pt>
                <c:pt idx="1">
                  <c:v>50.06</c:v>
                </c:pt>
                <c:pt idx="2">
                  <c:v>49.38</c:v>
                </c:pt>
                <c:pt idx="3">
                  <c:v>48.53</c:v>
                </c:pt>
                <c:pt idx="4">
                  <c:v>46.11</c:v>
                </c:pt>
              </c:numCache>
            </c:numRef>
          </c:val>
          <c:smooth val="0"/>
          <c:extLst>
            <c:ext xmlns:c16="http://schemas.microsoft.com/office/drawing/2014/chart" uri="{C3380CC4-5D6E-409C-BE32-E72D297353CC}">
              <c16:uniqueId val="{00000001-8F9B-42F0-A38F-AC58953AC76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815.51</c:v>
                </c:pt>
                <c:pt idx="1">
                  <c:v>1990.91</c:v>
                </c:pt>
                <c:pt idx="2">
                  <c:v>1674.7</c:v>
                </c:pt>
                <c:pt idx="3">
                  <c:v>1735</c:v>
                </c:pt>
                <c:pt idx="4">
                  <c:v>3064.91</c:v>
                </c:pt>
              </c:numCache>
            </c:numRef>
          </c:val>
          <c:extLst>
            <c:ext xmlns:c16="http://schemas.microsoft.com/office/drawing/2014/chart" uri="{C3380CC4-5D6E-409C-BE32-E72D297353CC}">
              <c16:uniqueId val="{00000000-4226-4564-A01F-B10E688B22F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294.05</c:v>
                </c:pt>
                <c:pt idx="1">
                  <c:v>309.22000000000003</c:v>
                </c:pt>
                <c:pt idx="2">
                  <c:v>316.97000000000003</c:v>
                </c:pt>
                <c:pt idx="3">
                  <c:v>326.17</c:v>
                </c:pt>
                <c:pt idx="4">
                  <c:v>336.93</c:v>
                </c:pt>
              </c:numCache>
            </c:numRef>
          </c:val>
          <c:smooth val="0"/>
          <c:extLst>
            <c:ext xmlns:c16="http://schemas.microsoft.com/office/drawing/2014/chart" uri="{C3380CC4-5D6E-409C-BE32-E72D297353CC}">
              <c16:uniqueId val="{00000001-4226-4564-A01F-B10E688B22F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【881.57】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【339.86】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東京都　利島村</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個別排水処理</v>
      </c>
      <c r="Q8" s="65"/>
      <c r="R8" s="65"/>
      <c r="S8" s="65"/>
      <c r="T8" s="65"/>
      <c r="U8" s="65"/>
      <c r="V8" s="65"/>
      <c r="W8" s="65" t="str">
        <f>データ!L6</f>
        <v>L2</v>
      </c>
      <c r="X8" s="65"/>
      <c r="Y8" s="65"/>
      <c r="Z8" s="65"/>
      <c r="AA8" s="65"/>
      <c r="AB8" s="65"/>
      <c r="AC8" s="65"/>
      <c r="AD8" s="66" t="str">
        <f>データ!$M$6</f>
        <v>非設置</v>
      </c>
      <c r="AE8" s="66"/>
      <c r="AF8" s="66"/>
      <c r="AG8" s="66"/>
      <c r="AH8" s="66"/>
      <c r="AI8" s="66"/>
      <c r="AJ8" s="66"/>
      <c r="AK8" s="3"/>
      <c r="AL8" s="46">
        <f>データ!S6</f>
        <v>317</v>
      </c>
      <c r="AM8" s="46"/>
      <c r="AN8" s="46"/>
      <c r="AO8" s="46"/>
      <c r="AP8" s="46"/>
      <c r="AQ8" s="46"/>
      <c r="AR8" s="46"/>
      <c r="AS8" s="46"/>
      <c r="AT8" s="45">
        <f>データ!T6</f>
        <v>4.04</v>
      </c>
      <c r="AU8" s="45"/>
      <c r="AV8" s="45"/>
      <c r="AW8" s="45"/>
      <c r="AX8" s="45"/>
      <c r="AY8" s="45"/>
      <c r="AZ8" s="45"/>
      <c r="BA8" s="45"/>
      <c r="BB8" s="45">
        <f>データ!U6</f>
        <v>78.47</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100</v>
      </c>
      <c r="Q10" s="45"/>
      <c r="R10" s="45"/>
      <c r="S10" s="45"/>
      <c r="T10" s="45"/>
      <c r="U10" s="45"/>
      <c r="V10" s="45"/>
      <c r="W10" s="45">
        <f>データ!Q6</f>
        <v>100</v>
      </c>
      <c r="X10" s="45"/>
      <c r="Y10" s="45"/>
      <c r="Z10" s="45"/>
      <c r="AA10" s="45"/>
      <c r="AB10" s="45"/>
      <c r="AC10" s="45"/>
      <c r="AD10" s="46">
        <f>データ!R6</f>
        <v>2500</v>
      </c>
      <c r="AE10" s="46"/>
      <c r="AF10" s="46"/>
      <c r="AG10" s="46"/>
      <c r="AH10" s="46"/>
      <c r="AI10" s="46"/>
      <c r="AJ10" s="46"/>
      <c r="AK10" s="2"/>
      <c r="AL10" s="46">
        <f>データ!V6</f>
        <v>299</v>
      </c>
      <c r="AM10" s="46"/>
      <c r="AN10" s="46"/>
      <c r="AO10" s="46"/>
      <c r="AP10" s="46"/>
      <c r="AQ10" s="46"/>
      <c r="AR10" s="46"/>
      <c r="AS10" s="46"/>
      <c r="AT10" s="45">
        <f>データ!W6</f>
        <v>4.12</v>
      </c>
      <c r="AU10" s="45"/>
      <c r="AV10" s="45"/>
      <c r="AW10" s="45"/>
      <c r="AX10" s="45"/>
      <c r="AY10" s="45"/>
      <c r="AZ10" s="45"/>
      <c r="BA10" s="45"/>
      <c r="BB10" s="45">
        <f>データ!X6</f>
        <v>72.569999999999993</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【881.57】</v>
      </c>
      <c r="I86" s="12" t="str">
        <f>データ!CA6</f>
        <v>【46.46】</v>
      </c>
      <c r="J86" s="12" t="str">
        <f>データ!CL6</f>
        <v>【339.86】</v>
      </c>
      <c r="K86" s="12" t="str">
        <f>データ!CW6</f>
        <v>【45.78】</v>
      </c>
      <c r="L86" s="12" t="str">
        <f>データ!DH6</f>
        <v>【81.82】</v>
      </c>
      <c r="M86" s="12" t="s">
        <v>44</v>
      </c>
      <c r="N86" s="12" t="s">
        <v>44</v>
      </c>
      <c r="O86" s="12" t="str">
        <f>データ!EO6</f>
        <v>【-】</v>
      </c>
    </row>
  </sheetData>
  <sheetProtection algorithmName="SHA-512" hashValue="CaNTe/kdwVqmrH84bD2hnuPLDoY1PXgmVqx+LE+qYtl7SJ0rLUDjGSmt147AgJs4mYWoBofQC3jII6e0+JAfHA==" saltValue="5yjwi99AuoP3or4U3Sa88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133621</v>
      </c>
      <c r="D6" s="19">
        <f t="shared" si="3"/>
        <v>47</v>
      </c>
      <c r="E6" s="19">
        <f t="shared" si="3"/>
        <v>18</v>
      </c>
      <c r="F6" s="19">
        <f t="shared" si="3"/>
        <v>1</v>
      </c>
      <c r="G6" s="19">
        <f t="shared" si="3"/>
        <v>0</v>
      </c>
      <c r="H6" s="19" t="str">
        <f t="shared" si="3"/>
        <v>東京都　利島村</v>
      </c>
      <c r="I6" s="19" t="str">
        <f t="shared" si="3"/>
        <v>法非適用</v>
      </c>
      <c r="J6" s="19" t="str">
        <f t="shared" si="3"/>
        <v>下水道事業</v>
      </c>
      <c r="K6" s="19" t="str">
        <f t="shared" si="3"/>
        <v>個別排水処理</v>
      </c>
      <c r="L6" s="19" t="str">
        <f t="shared" si="3"/>
        <v>L2</v>
      </c>
      <c r="M6" s="19" t="str">
        <f t="shared" si="3"/>
        <v>非設置</v>
      </c>
      <c r="N6" s="20" t="str">
        <f t="shared" si="3"/>
        <v>-</v>
      </c>
      <c r="O6" s="20" t="str">
        <f t="shared" si="3"/>
        <v>該当数値なし</v>
      </c>
      <c r="P6" s="20">
        <f t="shared" si="3"/>
        <v>100</v>
      </c>
      <c r="Q6" s="20">
        <f t="shared" si="3"/>
        <v>100</v>
      </c>
      <c r="R6" s="20">
        <f t="shared" si="3"/>
        <v>2500</v>
      </c>
      <c r="S6" s="20">
        <f t="shared" si="3"/>
        <v>317</v>
      </c>
      <c r="T6" s="20">
        <f t="shared" si="3"/>
        <v>4.04</v>
      </c>
      <c r="U6" s="20">
        <f t="shared" si="3"/>
        <v>78.47</v>
      </c>
      <c r="V6" s="20">
        <f t="shared" si="3"/>
        <v>299</v>
      </c>
      <c r="W6" s="20">
        <f t="shared" si="3"/>
        <v>4.12</v>
      </c>
      <c r="X6" s="20">
        <f t="shared" si="3"/>
        <v>72.569999999999993</v>
      </c>
      <c r="Y6" s="21">
        <f>IF(Y7="",NA(),Y7)</f>
        <v>96.7</v>
      </c>
      <c r="Z6" s="21">
        <f t="shared" ref="Z6:AH6" si="4">IF(Z7="",NA(),Z7)</f>
        <v>99.03</v>
      </c>
      <c r="AA6" s="21">
        <f t="shared" si="4"/>
        <v>103.21</v>
      </c>
      <c r="AB6" s="21">
        <f t="shared" si="4"/>
        <v>126.66</v>
      </c>
      <c r="AC6" s="21">
        <f t="shared" si="4"/>
        <v>84.42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855.65</v>
      </c>
      <c r="BL6" s="21">
        <f t="shared" si="7"/>
        <v>862.99</v>
      </c>
      <c r="BM6" s="21">
        <f t="shared" si="7"/>
        <v>782.91</v>
      </c>
      <c r="BN6" s="21">
        <f t="shared" si="7"/>
        <v>783.21</v>
      </c>
      <c r="BO6" s="21">
        <f t="shared" si="7"/>
        <v>902.04</v>
      </c>
      <c r="BP6" s="20" t="str">
        <f>IF(BP7="","",IF(BP7="-","【-】","【"&amp;SUBSTITUTE(TEXT(BP7,"#,##0.00"),"-","△")&amp;"】"))</f>
        <v>【881.57】</v>
      </c>
      <c r="BQ6" s="21">
        <f>IF(BQ7="",NA(),BQ7)</f>
        <v>18.47</v>
      </c>
      <c r="BR6" s="21">
        <f t="shared" ref="BR6:BZ6" si="8">IF(BR7="",NA(),BR7)</f>
        <v>9.56</v>
      </c>
      <c r="BS6" s="21">
        <f t="shared" si="8"/>
        <v>9.56</v>
      </c>
      <c r="BT6" s="21">
        <f t="shared" si="8"/>
        <v>8.39</v>
      </c>
      <c r="BU6" s="21">
        <f t="shared" si="8"/>
        <v>6.03</v>
      </c>
      <c r="BV6" s="21">
        <f t="shared" si="8"/>
        <v>52.23</v>
      </c>
      <c r="BW6" s="21">
        <f t="shared" si="8"/>
        <v>50.06</v>
      </c>
      <c r="BX6" s="21">
        <f t="shared" si="8"/>
        <v>49.38</v>
      </c>
      <c r="BY6" s="21">
        <f t="shared" si="8"/>
        <v>48.53</v>
      </c>
      <c r="BZ6" s="21">
        <f t="shared" si="8"/>
        <v>46.11</v>
      </c>
      <c r="CA6" s="20" t="str">
        <f>IF(CA7="","",IF(CA7="-","【-】","【"&amp;SUBSTITUTE(TEXT(CA7,"#,##0.00"),"-","△")&amp;"】"))</f>
        <v>【46.46】</v>
      </c>
      <c r="CB6" s="21">
        <f>IF(CB7="",NA(),CB7)</f>
        <v>815.51</v>
      </c>
      <c r="CC6" s="21">
        <f t="shared" ref="CC6:CK6" si="9">IF(CC7="",NA(),CC7)</f>
        <v>1990.91</v>
      </c>
      <c r="CD6" s="21">
        <f t="shared" si="9"/>
        <v>1674.7</v>
      </c>
      <c r="CE6" s="21">
        <f t="shared" si="9"/>
        <v>1735</v>
      </c>
      <c r="CF6" s="21">
        <f t="shared" si="9"/>
        <v>3064.91</v>
      </c>
      <c r="CG6" s="21">
        <f t="shared" si="9"/>
        <v>294.05</v>
      </c>
      <c r="CH6" s="21">
        <f t="shared" si="9"/>
        <v>309.22000000000003</v>
      </c>
      <c r="CI6" s="21">
        <f t="shared" si="9"/>
        <v>316.97000000000003</v>
      </c>
      <c r="CJ6" s="21">
        <f t="shared" si="9"/>
        <v>326.17</v>
      </c>
      <c r="CK6" s="21">
        <f t="shared" si="9"/>
        <v>336.93</v>
      </c>
      <c r="CL6" s="20" t="str">
        <f>IF(CL7="","",IF(CL7="-","【-】","【"&amp;SUBSTITUTE(TEXT(CL7,"#,##0.00"),"-","△")&amp;"】"))</f>
        <v>【339.86】</v>
      </c>
      <c r="CM6" s="21">
        <f>IF(CM7="",NA(),CM7)</f>
        <v>41.1</v>
      </c>
      <c r="CN6" s="21">
        <f t="shared" ref="CN6:CV6" si="10">IF(CN7="",NA(),CN7)</f>
        <v>32.880000000000003</v>
      </c>
      <c r="CO6" s="21">
        <f t="shared" si="10"/>
        <v>39.729999999999997</v>
      </c>
      <c r="CP6" s="21">
        <f t="shared" si="10"/>
        <v>43.15</v>
      </c>
      <c r="CQ6" s="21">
        <f t="shared" si="10"/>
        <v>32.880000000000003</v>
      </c>
      <c r="CR6" s="21">
        <f t="shared" si="10"/>
        <v>50.56</v>
      </c>
      <c r="CS6" s="21">
        <f t="shared" si="10"/>
        <v>47.35</v>
      </c>
      <c r="CT6" s="21">
        <f t="shared" si="10"/>
        <v>46.36</v>
      </c>
      <c r="CU6" s="21">
        <f t="shared" si="10"/>
        <v>46.45</v>
      </c>
      <c r="CV6" s="21">
        <f t="shared" si="10"/>
        <v>45.36</v>
      </c>
      <c r="CW6" s="20" t="str">
        <f>IF(CW7="","",IF(CW7="-","【-】","【"&amp;SUBSTITUTE(TEXT(CW7,"#,##0.00"),"-","△")&amp;"】"))</f>
        <v>【45.78】</v>
      </c>
      <c r="CX6" s="21">
        <f>IF(CX7="",NA(),CX7)</f>
        <v>56.83</v>
      </c>
      <c r="CY6" s="21">
        <f t="shared" ref="CY6:DG6" si="11">IF(CY7="",NA(),CY7)</f>
        <v>49.31</v>
      </c>
      <c r="CZ6" s="21">
        <f t="shared" si="11"/>
        <v>58.45</v>
      </c>
      <c r="DA6" s="21">
        <f t="shared" si="11"/>
        <v>61.89</v>
      </c>
      <c r="DB6" s="21">
        <f t="shared" si="11"/>
        <v>48.49</v>
      </c>
      <c r="DC6" s="21">
        <f t="shared" si="11"/>
        <v>83.85</v>
      </c>
      <c r="DD6" s="21">
        <f t="shared" si="11"/>
        <v>81.209999999999994</v>
      </c>
      <c r="DE6" s="21">
        <f t="shared" si="11"/>
        <v>83.08</v>
      </c>
      <c r="DF6" s="21">
        <f t="shared" si="11"/>
        <v>82.61</v>
      </c>
      <c r="DG6" s="21">
        <f t="shared" si="11"/>
        <v>82.21</v>
      </c>
      <c r="DH6" s="20" t="str">
        <f>IF(DH7="","",IF(DH7="-","【-】","【"&amp;SUBSTITUTE(TEXT(DH7,"#,##0.00"),"-","△")&amp;"】"))</f>
        <v>【81.82】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133621</v>
      </c>
      <c r="D7" s="23">
        <v>47</v>
      </c>
      <c r="E7" s="23">
        <v>18</v>
      </c>
      <c r="F7" s="23">
        <v>1</v>
      </c>
      <c r="G7" s="23">
        <v>0</v>
      </c>
      <c r="H7" s="23" t="s">
        <v>98</v>
      </c>
      <c r="I7" s="23" t="s">
        <v>99</v>
      </c>
      <c r="J7" s="23" t="s">
        <v>100</v>
      </c>
      <c r="K7" s="23" t="s">
        <v>101</v>
      </c>
      <c r="L7" s="23" t="s">
        <v>102</v>
      </c>
      <c r="M7" s="23" t="s">
        <v>103</v>
      </c>
      <c r="N7" s="24" t="s">
        <v>104</v>
      </c>
      <c r="O7" s="24" t="s">
        <v>105</v>
      </c>
      <c r="P7" s="24">
        <v>100</v>
      </c>
      <c r="Q7" s="24">
        <v>100</v>
      </c>
      <c r="R7" s="24">
        <v>2500</v>
      </c>
      <c r="S7" s="24">
        <v>317</v>
      </c>
      <c r="T7" s="24">
        <v>4.04</v>
      </c>
      <c r="U7" s="24">
        <v>78.47</v>
      </c>
      <c r="V7" s="24">
        <v>299</v>
      </c>
      <c r="W7" s="24">
        <v>4.12</v>
      </c>
      <c r="X7" s="24">
        <v>72.569999999999993</v>
      </c>
      <c r="Y7" s="24">
        <v>96.7</v>
      </c>
      <c r="Z7" s="24">
        <v>99.03</v>
      </c>
      <c r="AA7" s="24">
        <v>103.21</v>
      </c>
      <c r="AB7" s="24">
        <v>126.66</v>
      </c>
      <c r="AC7" s="24">
        <v>84.42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855.65</v>
      </c>
      <c r="BL7" s="24">
        <v>862.99</v>
      </c>
      <c r="BM7" s="24">
        <v>782.91</v>
      </c>
      <c r="BN7" s="24">
        <v>783.21</v>
      </c>
      <c r="BO7" s="24">
        <v>902.04</v>
      </c>
      <c r="BP7" s="24">
        <v>881.57</v>
      </c>
      <c r="BQ7" s="24">
        <v>18.47</v>
      </c>
      <c r="BR7" s="24">
        <v>9.56</v>
      </c>
      <c r="BS7" s="24">
        <v>9.56</v>
      </c>
      <c r="BT7" s="24">
        <v>8.39</v>
      </c>
      <c r="BU7" s="24">
        <v>6.03</v>
      </c>
      <c r="BV7" s="24">
        <v>52.23</v>
      </c>
      <c r="BW7" s="24">
        <v>50.06</v>
      </c>
      <c r="BX7" s="24">
        <v>49.38</v>
      </c>
      <c r="BY7" s="24">
        <v>48.53</v>
      </c>
      <c r="BZ7" s="24">
        <v>46.11</v>
      </c>
      <c r="CA7" s="24">
        <v>46.46</v>
      </c>
      <c r="CB7" s="24">
        <v>815.51</v>
      </c>
      <c r="CC7" s="24">
        <v>1990.91</v>
      </c>
      <c r="CD7" s="24">
        <v>1674.7</v>
      </c>
      <c r="CE7" s="24">
        <v>1735</v>
      </c>
      <c r="CF7" s="24">
        <v>3064.91</v>
      </c>
      <c r="CG7" s="24">
        <v>294.05</v>
      </c>
      <c r="CH7" s="24">
        <v>309.22000000000003</v>
      </c>
      <c r="CI7" s="24">
        <v>316.97000000000003</v>
      </c>
      <c r="CJ7" s="24">
        <v>326.17</v>
      </c>
      <c r="CK7" s="24">
        <v>336.93</v>
      </c>
      <c r="CL7" s="24">
        <v>339.86</v>
      </c>
      <c r="CM7" s="24">
        <v>41.1</v>
      </c>
      <c r="CN7" s="24">
        <v>32.880000000000003</v>
      </c>
      <c r="CO7" s="24">
        <v>39.729999999999997</v>
      </c>
      <c r="CP7" s="24">
        <v>43.15</v>
      </c>
      <c r="CQ7" s="24">
        <v>32.880000000000003</v>
      </c>
      <c r="CR7" s="24">
        <v>50.56</v>
      </c>
      <c r="CS7" s="24">
        <v>47.35</v>
      </c>
      <c r="CT7" s="24">
        <v>46.36</v>
      </c>
      <c r="CU7" s="24">
        <v>46.45</v>
      </c>
      <c r="CV7" s="24">
        <v>45.36</v>
      </c>
      <c r="CW7" s="24">
        <v>45.78</v>
      </c>
      <c r="CX7" s="24">
        <v>56.83</v>
      </c>
      <c r="CY7" s="24">
        <v>49.31</v>
      </c>
      <c r="CZ7" s="24">
        <v>58.45</v>
      </c>
      <c r="DA7" s="24">
        <v>61.89</v>
      </c>
      <c r="DB7" s="24">
        <v>48.49</v>
      </c>
      <c r="DC7" s="24">
        <v>83.85</v>
      </c>
      <c r="DD7" s="24">
        <v>81.209999999999994</v>
      </c>
      <c r="DE7" s="24">
        <v>83.08</v>
      </c>
      <c r="DF7" s="24">
        <v>82.61</v>
      </c>
      <c r="DG7" s="24">
        <v>82.21</v>
      </c>
      <c r="DH7" s="24">
        <v>81.819999999999993</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2023-12-12T03:01:54Z</dcterms:created>
  <dcterms:modified xsi:type="dcterms:W3CDTF">2024-01-17T05:40:52Z</dcterms:modified>
  <cp:category/>
</cp:coreProperties>
</file>