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.city.taito.tokyo.jp\台東区\企画財政部\財政課\課外秘\決算統計\R元決算統計\96 公営企業会計　経営分析\03_回答案\"/>
    </mc:Choice>
  </mc:AlternateContent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IT76" i="4"/>
  <c r="CS51" i="4"/>
  <c r="HJ30" i="4"/>
  <c r="CS30" i="4"/>
  <c r="MA30" i="4"/>
  <c r="MA51" i="4"/>
  <c r="HJ51" i="4"/>
  <c r="C11" i="5"/>
  <c r="D11" i="5"/>
  <c r="E11" i="5"/>
  <c r="B11" i="5"/>
  <c r="LH51" i="4" l="1"/>
  <c r="LT76" i="4"/>
  <c r="GQ51" i="4"/>
  <c r="LH30" i="4"/>
  <c r="IE76" i="4"/>
  <c r="GQ30" i="4"/>
  <c r="BZ51" i="4"/>
  <c r="BZ30" i="4"/>
  <c r="BK76" i="4"/>
  <c r="AV76" i="4"/>
  <c r="KO51" i="4"/>
  <c r="LE76" i="4"/>
  <c r="FX51" i="4"/>
  <c r="BG51" i="4"/>
  <c r="FX30" i="4"/>
  <c r="BG30" i="4"/>
  <c r="KO30" i="4"/>
  <c r="HP76" i="4"/>
  <c r="KP76" i="4"/>
  <c r="HA76" i="4"/>
  <c r="AN51" i="4"/>
  <c r="AN30" i="4"/>
  <c r="AG76" i="4"/>
  <c r="JV51" i="4"/>
  <c r="FE51" i="4"/>
  <c r="JV30" i="4"/>
  <c r="FE30" i="4"/>
  <c r="JC51" i="4"/>
  <c r="JC30" i="4"/>
  <c r="GL76" i="4"/>
  <c r="U51" i="4"/>
  <c r="EL30" i="4"/>
  <c r="KA76" i="4"/>
  <c r="EL51" i="4"/>
  <c r="U30" i="4"/>
  <c r="R76" i="4"/>
</calcChain>
</file>

<file path=xl/sharedStrings.xml><?xml version="1.0" encoding="utf-8"?>
<sst xmlns="http://schemas.openxmlformats.org/spreadsheetml/2006/main" count="278" uniqueCount="140">
  <si>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</si>
  <si>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</si>
  <si>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</si>
  <si>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</si>
  <si>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</si>
  <si>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</si>
  <si>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</si>
  <si>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</si>
  <si>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</si>
  <si>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</si>
  <si>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</si>
  <si>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</si>
  <si>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</si>
  <si>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</si>
  <si>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</si>
  <si>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</si>
  <si>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</si>
  <si>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</si>
  <si>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</si>
  <si>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</si>
  <si>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</si>
  <si>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</si>
  <si>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</si>
  <si>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</si>
  <si>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</si>
  <si>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</si>
  <si>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</si>
  <si>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</si>
  <si>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</si>
  <si>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</si>
  <si>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</si>
  <si>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</si>
  <si>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</si>
  <si>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</si>
  <si>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</si>
  <si>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</si>
  <si>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</si>
  <si>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</si>
  <si>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</si>
  <si>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</si>
  <si>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</si>
  <si>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</si>
  <si>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</si>
  <si>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</si>
  <si>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</si>
  <si>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</si>
  <si>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</si>
  <si>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</si>
  <si>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</si>
  <si>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</si>
  <si>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</si>
  <si>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</si>
  <si>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</si>
  <si>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</si>
  <si>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</si>
  <si>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</si>
  <si>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</si>
  <si>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</si>
  <si>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</si>
  <si>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</si>
  <si>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</si>
  <si>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</si>
  <si>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</si>
  <si>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</si>
  <si>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</si>
  <si>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</si>
  <si>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</si>
  <si>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</si>
  <si>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</si>
  <si>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</si>
  <si>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</si>
  <si>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</si>
  <si>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</si>
  <si>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</si>
  <si>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</si>
  <si>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</si>
  <si>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</si>
  <si>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</si>
  <si>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</si>
  <si>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</si>
  <si>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</si>
  <si>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</si>
  <si>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</si>
  <si>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</si>
  <si>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</si>
  <si>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</si>
  <si>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</si>
  <si>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</si>
  <si>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</si>
  <si>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</si>
  <si>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</si>
  <si>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</si>
  <si>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</si>
  <si>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</si>
  <si>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</si>
  <si>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</si>
  <si>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</si>
  <si>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</si>
  <si>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</si>
  <si>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</si>
  <si>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</si>
  <si>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</si>
  <si>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</si>
  <si>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</si>
  <si>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</si>
  <si>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</si>
  <si>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</si>
  <si>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</si>
  <si>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</si>
  <si>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</si>
  <si>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</si>
  <si>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</si>
  <si>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</si>
  <si>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</si>
  <si>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</si>
  <si>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</si>
  <si>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</si>
  <si>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</si>
  <si>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台東区</t>
  </si>
  <si>
    <t>上野中央通り地下駐車場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</si>
  <si>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</si>
  <si>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</si>
  <si>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</si>
  <si>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</si>
  <si>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</si>
  <si>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</si>
  <si>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</si>
  <si>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</si>
  <si>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</si>
  <si>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</si>
  <si>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</si>
  <si>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</si>
  <si>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</si>
  <si>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</si>
  <si>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</si>
  <si>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</si>
  <si>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当駐車場は、観光地「上野」に立地していることから、①単年度の収益は黒字、②、③については、一般会計からの繰入を行っている。また、④、⑤のグラフにおいて、令和元年度の数値がマイナスとなっている要因は、駐車場管制機器の入替である。このため経費が前年よりも増となった。平成25年度は利用料金の見直しや定期料金を導入し、平成27年度には回数券の種類を追加するなど、サービスの拡充を行ってきた。今後も引き続き、一層の利用促進、改善を図っていく。</t>
    <rPh sb="56" eb="57">
      <t>オコナ</t>
    </rPh>
    <rPh sb="77" eb="79">
      <t>レイワ</t>
    </rPh>
    <rPh sb="100" eb="103">
      <t>チュウシャジョウ</t>
    </rPh>
    <rPh sb="103" eb="105">
      <t>カンセイ</t>
    </rPh>
    <rPh sb="105" eb="107">
      <t>キキ</t>
    </rPh>
    <rPh sb="108" eb="110">
      <t>イレカエ</t>
    </rPh>
    <rPh sb="121" eb="123">
      <t>ゼンネン</t>
    </rPh>
    <rPh sb="126" eb="127">
      <t>ゾウ</t>
    </rPh>
    <phoneticPr fontId="5"/>
  </si>
  <si>
    <t>　当駐車場は、都道等の地下に整備した道路附属物駐車場であるため、他用途への転換は難しいが、設備の更新等は計画的に実施されており、当初整備費用に対する設備投資見込額も適切である。</t>
    <phoneticPr fontId="5"/>
  </si>
  <si>
    <t>　当駐車場は、入りづらさや入出庫に時間がかかるなどの課題があり、稼働率は類似施設と比べ低い状況ではあるが、年々少しずつ上昇傾向となっており、施設の利用状況は改善されつつある。</t>
    <phoneticPr fontId="5"/>
  </si>
  <si>
    <t>　当駐車場は、「周辺地区の違法な路上駐車を減少させ、円滑な交通体系を確保するとともに、上野の発展・活性化に寄与していく」ことを目的に整備された。
　今後も、引き続き、地下歩道とともに、上野地区の発展に寄与していくよう、関係機関、地域と連携し利用促進を図っていく。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</si>
</sst>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113.2</c:v>
                </c:pt>
                <c:pt idx="1">
                  <c:v>103.8</c:v>
                </c:pt>
                <c:pt idx="2">
                  <c:v>117.3</c:v>
                </c:pt>
                <c:pt idx="3">
                  <c:v>108</c:v>
                </c:pt>
                <c:pt idx="4">
                  <c:v>122.9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1-4246-84F5-9C38DCFA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1-4246-84F5-9C38DCFA1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A-42C7-AE9F-115EB5DD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A-42C7-AE9F-115EB5DD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840-4C8B-A1AA-6CBCA158E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0-4C8B-A1AA-6CBCA158E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E95-4C98-8CD6-21B0C522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C98-8CD6-21B0C522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8-4953-85AD-B424E12B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8-4953-85AD-B424E12B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9-4975-B9C9-438F422C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975-B9C9-438F422C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132.30000000000001</c:v>
                </c:pt>
                <c:pt idx="1">
                  <c:v>139.30000000000001</c:v>
                </c:pt>
                <c:pt idx="2">
                  <c:v>136.30000000000001</c:v>
                </c:pt>
                <c:pt idx="3">
                  <c:v>132</c:v>
                </c:pt>
                <c:pt idx="4">
                  <c:v>121.3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5-4ABE-B526-8920C2AC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5-4ABE-B526-8920C2AC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12.9</c:v>
                </c:pt>
                <c:pt idx="1">
                  <c:v>4</c:v>
                </c:pt>
                <c:pt idx="2">
                  <c:v>16.2</c:v>
                </c:pt>
                <c:pt idx="3">
                  <c:v>8.1999999999999993</c:v>
                </c:pt>
                <c:pt idx="4">
                  <c:v>-3.6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1-4203-84C7-83B7C6D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1-4203-84C7-83B7C6D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22605</c:v>
                </c:pt>
                <c:pt idx="1">
                  <c:v>7232</c:v>
                </c:pt>
                <c:pt idx="2">
                  <c:v>30135</c:v>
                </c:pt>
                <c:pt idx="3">
                  <c:v>14998</c:v>
                </c:pt>
                <c:pt idx="4">
                  <c:v>-6027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7-4750-8342-666364D8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7-4750-8342-666364D8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IT1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
データ!H6&amp;"　"&amp;データ!I6</f>
        <v>
東京都台東区　上野中央通り地下駐車場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14025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11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300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600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136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113.2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103.8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117.3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108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122.9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7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132.30000000000001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139.30000000000001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136.30000000000001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132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121.3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113.4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191.4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141.30000000000001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123.9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120.1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9.5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15.1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15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10.4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185.2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186.8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184.2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
137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101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12.9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4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16.2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8.1999999999999993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-3.6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22605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7232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30135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14998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-6027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177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108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89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37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17.5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14.3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11.8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9.1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1.4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36318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37745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35151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21556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18053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358084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278.89999999999998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205.5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143.19999999999999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128.9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topLeftCell="BQ2" workbookViewId="0">
      <selection activeCell="BU9" sqref="BU9"/>
    </sheetView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89</v>
      </c>
      <c r="AK5" s="59" t="s">
        <v>
100</v>
      </c>
      <c r="AL5" s="59" t="s">
        <v>
101</v>
      </c>
      <c r="AM5" s="59" t="s">
        <v>
92</v>
      </c>
      <c r="AN5" s="59" t="s">
        <v>
93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102</v>
      </c>
      <c r="AV5" s="59" t="s">
        <v>
90</v>
      </c>
      <c r="AW5" s="59" t="s">
        <v>
91</v>
      </c>
      <c r="AX5" s="59" t="s">
        <v>
103</v>
      </c>
      <c r="AY5" s="59" t="s">
        <v>
104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90</v>
      </c>
      <c r="BH5" s="59" t="s">
        <v>
91</v>
      </c>
      <c r="BI5" s="59" t="s">
        <v>
103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90</v>
      </c>
      <c r="BS5" s="59" t="s">
        <v>
105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102</v>
      </c>
      <c r="CC5" s="59" t="s">
        <v>
106</v>
      </c>
      <c r="CD5" s="59" t="s">
        <v>
101</v>
      </c>
      <c r="CE5" s="59" t="s">
        <v>
103</v>
      </c>
      <c r="CF5" s="59" t="s">
        <v>
107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89</v>
      </c>
      <c r="CP5" s="59" t="s">
        <v>
90</v>
      </c>
      <c r="CQ5" s="59" t="s">
        <v>
108</v>
      </c>
      <c r="CR5" s="59" t="s">
        <v>
109</v>
      </c>
      <c r="CS5" s="59" t="s">
        <v>
110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111</v>
      </c>
      <c r="DA5" s="59" t="s">
        <v>
90</v>
      </c>
      <c r="DB5" s="59" t="s">
        <v>
91</v>
      </c>
      <c r="DC5" s="59" t="s">
        <v>
92</v>
      </c>
      <c r="DD5" s="59" t="s">
        <v>
93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90</v>
      </c>
      <c r="DM5" s="59" t="s">
        <v>
105</v>
      </c>
      <c r="DN5" s="59" t="s">
        <v>
112</v>
      </c>
      <c r="DO5" s="59" t="s">
        <v>
104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15">
      <c r="A6" s="49" t="s">
        <v>
113</v>
      </c>
      <c r="B6" s="60">
        <f>
B8</f>
        <v>
2019</v>
      </c>
      <c r="C6" s="60">
        <f t="shared" ref="C6:X6" si="1">
C8</f>
        <v>
131067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2</v>
      </c>
      <c r="H6" s="60" t="str">
        <f>
SUBSTITUTE(H8,"　","")</f>
        <v>
東京都台東区</v>
      </c>
      <c r="I6" s="60" t="str">
        <f t="shared" si="1"/>
        <v>
上野中央通り地下駐車場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都市計画駐車場</v>
      </c>
      <c r="Q6" s="62" t="str">
        <f t="shared" si="1"/>
        <v>
地下式</v>
      </c>
      <c r="R6" s="63">
        <f t="shared" si="1"/>
        <v>
11</v>
      </c>
      <c r="S6" s="62" t="str">
        <f t="shared" si="1"/>
        <v>
駅</v>
      </c>
      <c r="T6" s="62" t="str">
        <f t="shared" si="1"/>
        <v>
無</v>
      </c>
      <c r="U6" s="63">
        <f t="shared" si="1"/>
        <v>
14025</v>
      </c>
      <c r="V6" s="63">
        <f t="shared" si="1"/>
        <v>
300</v>
      </c>
      <c r="W6" s="63">
        <f t="shared" si="1"/>
        <v>
600</v>
      </c>
      <c r="X6" s="62" t="str">
        <f t="shared" si="1"/>
        <v>
導入なし</v>
      </c>
      <c r="Y6" s="64">
        <f>
IF(Y8="-",NA(),Y8)</f>
        <v>
113.2</v>
      </c>
      <c r="Z6" s="64">
        <f t="shared" ref="Z6:AH6" si="2">
IF(Z8="-",NA(),Z8)</f>
        <v>
103.8</v>
      </c>
      <c r="AA6" s="64">
        <f t="shared" si="2"/>
        <v>
117.3</v>
      </c>
      <c r="AB6" s="64">
        <f t="shared" si="2"/>
        <v>
108</v>
      </c>
      <c r="AC6" s="64">
        <f t="shared" si="2"/>
        <v>
122.9</v>
      </c>
      <c r="AD6" s="64">
        <f t="shared" si="2"/>
        <v>
113.4</v>
      </c>
      <c r="AE6" s="64">
        <f t="shared" si="2"/>
        <v>
191.4</v>
      </c>
      <c r="AF6" s="64">
        <f t="shared" si="2"/>
        <v>
141.30000000000001</v>
      </c>
      <c r="AG6" s="64">
        <f t="shared" si="2"/>
        <v>
123.9</v>
      </c>
      <c r="AH6" s="64">
        <f t="shared" si="2"/>
        <v>
120.1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7</v>
      </c>
      <c r="AO6" s="64">
        <f t="shared" si="3"/>
        <v>
9.5</v>
      </c>
      <c r="AP6" s="64">
        <f t="shared" si="3"/>
        <v>
15.1</v>
      </c>
      <c r="AQ6" s="64">
        <f t="shared" si="3"/>
        <v>
15</v>
      </c>
      <c r="AR6" s="64">
        <f t="shared" si="3"/>
        <v>
10.4</v>
      </c>
      <c r="AS6" s="64">
        <f t="shared" si="3"/>
        <v>
5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101</v>
      </c>
      <c r="AZ6" s="65">
        <f t="shared" si="4"/>
        <v>
177</v>
      </c>
      <c r="BA6" s="65">
        <f t="shared" si="4"/>
        <v>
145</v>
      </c>
      <c r="BB6" s="65">
        <f t="shared" si="4"/>
        <v>
108</v>
      </c>
      <c r="BC6" s="65">
        <f t="shared" si="4"/>
        <v>
89</v>
      </c>
      <c r="BD6" s="65">
        <f t="shared" si="4"/>
        <v>
37</v>
      </c>
      <c r="BE6" s="63" t="str">
        <f>
IF(BE8="-","",IF(BE8="-","【-】","【"&amp;SUBSTITUTE(TEXT(BE8,"#,##0"),"-","△")&amp;"】"))</f>
        <v>
【17】</v>
      </c>
      <c r="BF6" s="64">
        <f>
IF(BF8="-",NA(),BF8)</f>
        <v>
12.9</v>
      </c>
      <c r="BG6" s="64">
        <f t="shared" ref="BG6:BO6" si="5">
IF(BG8="-",NA(),BG8)</f>
        <v>
4</v>
      </c>
      <c r="BH6" s="64">
        <f t="shared" si="5"/>
        <v>
16.2</v>
      </c>
      <c r="BI6" s="64">
        <f t="shared" si="5"/>
        <v>
8.1999999999999993</v>
      </c>
      <c r="BJ6" s="64">
        <f t="shared" si="5"/>
        <v>
-3.6</v>
      </c>
      <c r="BK6" s="64">
        <f t="shared" si="5"/>
        <v>
17.5</v>
      </c>
      <c r="BL6" s="64">
        <f t="shared" si="5"/>
        <v>
14.3</v>
      </c>
      <c r="BM6" s="64">
        <f t="shared" si="5"/>
        <v>
11.8</v>
      </c>
      <c r="BN6" s="64">
        <f t="shared" si="5"/>
        <v>
9.1</v>
      </c>
      <c r="BO6" s="64">
        <f t="shared" si="5"/>
        <v>
1.4</v>
      </c>
      <c r="BP6" s="61" t="str">
        <f>
IF(BP8="-","",IF(BP8="-","【-】","【"&amp;SUBSTITUTE(TEXT(BP8,"#,##0.0"),"-","△")&amp;"】"))</f>
        <v>
【20.8】</v>
      </c>
      <c r="BQ6" s="65">
        <f>
IF(BQ8="-",NA(),BQ8)</f>
        <v>
22605</v>
      </c>
      <c r="BR6" s="65">
        <f t="shared" ref="BR6:BZ6" si="6">
IF(BR8="-",NA(),BR8)</f>
        <v>
7232</v>
      </c>
      <c r="BS6" s="65">
        <f t="shared" si="6"/>
        <v>
30135</v>
      </c>
      <c r="BT6" s="65">
        <f t="shared" si="6"/>
        <v>
14998</v>
      </c>
      <c r="BU6" s="65">
        <f t="shared" si="6"/>
        <v>
-6027</v>
      </c>
      <c r="BV6" s="65">
        <f t="shared" si="6"/>
        <v>
36318</v>
      </c>
      <c r="BW6" s="65">
        <f t="shared" si="6"/>
        <v>
37745</v>
      </c>
      <c r="BX6" s="65">
        <f t="shared" si="6"/>
        <v>
35151</v>
      </c>
      <c r="BY6" s="65">
        <f t="shared" si="6"/>
        <v>
21556</v>
      </c>
      <c r="BZ6" s="65">
        <f t="shared" si="6"/>
        <v>
18053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114</v>
      </c>
      <c r="CM6" s="63">
        <f t="shared" ref="CM6:CN6" si="7">
CM8</f>
        <v>
0</v>
      </c>
      <c r="CN6" s="63">
        <f t="shared" si="7"/>
        <v>
358084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115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278.89999999999998</v>
      </c>
      <c r="DF6" s="64">
        <f t="shared" si="8"/>
        <v>
205.5</v>
      </c>
      <c r="DG6" s="64">
        <f t="shared" si="8"/>
        <v>
187.9</v>
      </c>
      <c r="DH6" s="64">
        <f t="shared" si="8"/>
        <v>
143.19999999999999</v>
      </c>
      <c r="DI6" s="64">
        <f t="shared" si="8"/>
        <v>
128.9</v>
      </c>
      <c r="DJ6" s="61" t="str">
        <f>
IF(DJ8="-","",IF(DJ8="-","【-】","【"&amp;SUBSTITUTE(TEXT(DJ8,"#,##0.0"),"-","△")&amp;"】"))</f>
        <v>
【425.4】</v>
      </c>
      <c r="DK6" s="64">
        <f>
IF(DK8="-",NA(),DK8)</f>
        <v>
132.30000000000001</v>
      </c>
      <c r="DL6" s="64">
        <f t="shared" ref="DL6:DT6" si="9">
IF(DL8="-",NA(),DL8)</f>
        <v>
139.30000000000001</v>
      </c>
      <c r="DM6" s="64">
        <f t="shared" si="9"/>
        <v>
136.30000000000001</v>
      </c>
      <c r="DN6" s="64">
        <f t="shared" si="9"/>
        <v>
132</v>
      </c>
      <c r="DO6" s="64">
        <f t="shared" si="9"/>
        <v>
121.3</v>
      </c>
      <c r="DP6" s="64">
        <f t="shared" si="9"/>
        <v>
185.2</v>
      </c>
      <c r="DQ6" s="64">
        <f t="shared" si="9"/>
        <v>
184.1</v>
      </c>
      <c r="DR6" s="64">
        <f t="shared" si="9"/>
        <v>
186.8</v>
      </c>
      <c r="DS6" s="64">
        <f t="shared" si="9"/>
        <v>
184.2</v>
      </c>
      <c r="DT6" s="64">
        <f t="shared" si="9"/>
        <v>
184.2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116</v>
      </c>
      <c r="B7" s="60">
        <f t="shared" ref="B7:X7" si="10">
B8</f>
        <v>
2019</v>
      </c>
      <c r="C7" s="60">
        <f t="shared" si="10"/>
        <v>
131067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2</v>
      </c>
      <c r="H7" s="60" t="str">
        <f t="shared" si="10"/>
        <v>
東京都　台東区</v>
      </c>
      <c r="I7" s="60" t="str">
        <f t="shared" si="10"/>
        <v>
上野中央通り地下駐車場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都市計画駐車場</v>
      </c>
      <c r="Q7" s="62" t="str">
        <f t="shared" si="10"/>
        <v>
地下式</v>
      </c>
      <c r="R7" s="63">
        <f t="shared" si="10"/>
        <v>
11</v>
      </c>
      <c r="S7" s="62" t="str">
        <f t="shared" si="10"/>
        <v>
駅</v>
      </c>
      <c r="T7" s="62" t="str">
        <f t="shared" si="10"/>
        <v>
無</v>
      </c>
      <c r="U7" s="63">
        <f t="shared" si="10"/>
        <v>
14025</v>
      </c>
      <c r="V7" s="63">
        <f t="shared" si="10"/>
        <v>
300</v>
      </c>
      <c r="W7" s="63">
        <f t="shared" si="10"/>
        <v>
600</v>
      </c>
      <c r="X7" s="62" t="str">
        <f t="shared" si="10"/>
        <v>
導入なし</v>
      </c>
      <c r="Y7" s="64">
        <f>
Y8</f>
        <v>
113.2</v>
      </c>
      <c r="Z7" s="64">
        <f t="shared" ref="Z7:AH7" si="11">
Z8</f>
        <v>
103.8</v>
      </c>
      <c r="AA7" s="64">
        <f t="shared" si="11"/>
        <v>
117.3</v>
      </c>
      <c r="AB7" s="64">
        <f t="shared" si="11"/>
        <v>
108</v>
      </c>
      <c r="AC7" s="64">
        <f t="shared" si="11"/>
        <v>
122.9</v>
      </c>
      <c r="AD7" s="64">
        <f t="shared" si="11"/>
        <v>
113.4</v>
      </c>
      <c r="AE7" s="64">
        <f t="shared" si="11"/>
        <v>
191.4</v>
      </c>
      <c r="AF7" s="64">
        <f t="shared" si="11"/>
        <v>
141.30000000000001</v>
      </c>
      <c r="AG7" s="64">
        <f t="shared" si="11"/>
        <v>
123.9</v>
      </c>
      <c r="AH7" s="64">
        <f t="shared" si="11"/>
        <v>
120.1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7</v>
      </c>
      <c r="AO7" s="64">
        <f t="shared" si="12"/>
        <v>
9.5</v>
      </c>
      <c r="AP7" s="64">
        <f t="shared" si="12"/>
        <v>
15.1</v>
      </c>
      <c r="AQ7" s="64">
        <f t="shared" si="12"/>
        <v>
15</v>
      </c>
      <c r="AR7" s="64">
        <f t="shared" si="12"/>
        <v>
10.4</v>
      </c>
      <c r="AS7" s="64">
        <f t="shared" si="12"/>
        <v>
5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101</v>
      </c>
      <c r="AZ7" s="65">
        <f t="shared" si="13"/>
        <v>
177</v>
      </c>
      <c r="BA7" s="65">
        <f t="shared" si="13"/>
        <v>
145</v>
      </c>
      <c r="BB7" s="65">
        <f t="shared" si="13"/>
        <v>
108</v>
      </c>
      <c r="BC7" s="65">
        <f t="shared" si="13"/>
        <v>
89</v>
      </c>
      <c r="BD7" s="65">
        <f t="shared" si="13"/>
        <v>
37</v>
      </c>
      <c r="BE7" s="63"/>
      <c r="BF7" s="64">
        <f>
BF8</f>
        <v>
12.9</v>
      </c>
      <c r="BG7" s="64">
        <f t="shared" ref="BG7:BO7" si="14">
BG8</f>
        <v>
4</v>
      </c>
      <c r="BH7" s="64">
        <f t="shared" si="14"/>
        <v>
16.2</v>
      </c>
      <c r="BI7" s="64">
        <f t="shared" si="14"/>
        <v>
8.1999999999999993</v>
      </c>
      <c r="BJ7" s="64">
        <f t="shared" si="14"/>
        <v>
-3.6</v>
      </c>
      <c r="BK7" s="64">
        <f t="shared" si="14"/>
        <v>
17.5</v>
      </c>
      <c r="BL7" s="64">
        <f t="shared" si="14"/>
        <v>
14.3</v>
      </c>
      <c r="BM7" s="64">
        <f t="shared" si="14"/>
        <v>
11.8</v>
      </c>
      <c r="BN7" s="64">
        <f t="shared" si="14"/>
        <v>
9.1</v>
      </c>
      <c r="BO7" s="64">
        <f t="shared" si="14"/>
        <v>
1.4</v>
      </c>
      <c r="BP7" s="61"/>
      <c r="BQ7" s="65">
        <f>
BQ8</f>
        <v>
22605</v>
      </c>
      <c r="BR7" s="65">
        <f t="shared" ref="BR7:BZ7" si="15">
BR8</f>
        <v>
7232</v>
      </c>
      <c r="BS7" s="65">
        <f t="shared" si="15"/>
        <v>
30135</v>
      </c>
      <c r="BT7" s="65">
        <f t="shared" si="15"/>
        <v>
14998</v>
      </c>
      <c r="BU7" s="65">
        <f t="shared" si="15"/>
        <v>
-6027</v>
      </c>
      <c r="BV7" s="65">
        <f t="shared" si="15"/>
        <v>
36318</v>
      </c>
      <c r="BW7" s="65">
        <f t="shared" si="15"/>
        <v>
37745</v>
      </c>
      <c r="BX7" s="65">
        <f t="shared" si="15"/>
        <v>
35151</v>
      </c>
      <c r="BY7" s="65">
        <f t="shared" si="15"/>
        <v>
21556</v>
      </c>
      <c r="BZ7" s="65">
        <f t="shared" si="15"/>
        <v>
18053</v>
      </c>
      <c r="CA7" s="63"/>
      <c r="CB7" s="64" t="s">
        <v>
117</v>
      </c>
      <c r="CC7" s="64" t="s">
        <v>
117</v>
      </c>
      <c r="CD7" s="64" t="s">
        <v>
117</v>
      </c>
      <c r="CE7" s="64" t="s">
        <v>
117</v>
      </c>
      <c r="CF7" s="64" t="s">
        <v>
117</v>
      </c>
      <c r="CG7" s="64" t="s">
        <v>
117</v>
      </c>
      <c r="CH7" s="64" t="s">
        <v>
117</v>
      </c>
      <c r="CI7" s="64" t="s">
        <v>
117</v>
      </c>
      <c r="CJ7" s="64" t="s">
        <v>
117</v>
      </c>
      <c r="CK7" s="64" t="s">
        <v>
115</v>
      </c>
      <c r="CL7" s="61"/>
      <c r="CM7" s="63">
        <f>
CM8</f>
        <v>
0</v>
      </c>
      <c r="CN7" s="63">
        <f>
CN8</f>
        <v>
358084</v>
      </c>
      <c r="CO7" s="64" t="s">
        <v>
117</v>
      </c>
      <c r="CP7" s="64" t="s">
        <v>
117</v>
      </c>
      <c r="CQ7" s="64" t="s">
        <v>
117</v>
      </c>
      <c r="CR7" s="64" t="s">
        <v>
117</v>
      </c>
      <c r="CS7" s="64" t="s">
        <v>
117</v>
      </c>
      <c r="CT7" s="64" t="s">
        <v>
117</v>
      </c>
      <c r="CU7" s="64" t="s">
        <v>
117</v>
      </c>
      <c r="CV7" s="64" t="s">
        <v>
117</v>
      </c>
      <c r="CW7" s="64" t="s">
        <v>
117</v>
      </c>
      <c r="CX7" s="64" t="s">
        <v>
115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278.89999999999998</v>
      </c>
      <c r="DF7" s="64">
        <f t="shared" si="16"/>
        <v>
205.5</v>
      </c>
      <c r="DG7" s="64">
        <f t="shared" si="16"/>
        <v>
187.9</v>
      </c>
      <c r="DH7" s="64">
        <f t="shared" si="16"/>
        <v>
143.19999999999999</v>
      </c>
      <c r="DI7" s="64">
        <f t="shared" si="16"/>
        <v>
128.9</v>
      </c>
      <c r="DJ7" s="61"/>
      <c r="DK7" s="64">
        <f>
DK8</f>
        <v>
132.30000000000001</v>
      </c>
      <c r="DL7" s="64">
        <f t="shared" ref="DL7:DT7" si="17">
DL8</f>
        <v>
139.30000000000001</v>
      </c>
      <c r="DM7" s="64">
        <f t="shared" si="17"/>
        <v>
136.30000000000001</v>
      </c>
      <c r="DN7" s="64">
        <f t="shared" si="17"/>
        <v>
132</v>
      </c>
      <c r="DO7" s="64">
        <f t="shared" si="17"/>
        <v>
121.3</v>
      </c>
      <c r="DP7" s="64">
        <f t="shared" si="17"/>
        <v>
185.2</v>
      </c>
      <c r="DQ7" s="64">
        <f t="shared" si="17"/>
        <v>
184.1</v>
      </c>
      <c r="DR7" s="64">
        <f t="shared" si="17"/>
        <v>
186.8</v>
      </c>
      <c r="DS7" s="64">
        <f t="shared" si="17"/>
        <v>
184.2</v>
      </c>
      <c r="DT7" s="64">
        <f t="shared" si="17"/>
        <v>
184.2</v>
      </c>
      <c r="DU7" s="61"/>
    </row>
    <row r="8" spans="1:125" s="66" customFormat="1" x14ac:dyDescent="0.15">
      <c r="A8" s="49"/>
      <c r="B8" s="67">
        <v>
2019</v>
      </c>
      <c r="C8" s="67">
        <v>
131067</v>
      </c>
      <c r="D8" s="67">
        <v>
47</v>
      </c>
      <c r="E8" s="67">
        <v>
14</v>
      </c>
      <c r="F8" s="67">
        <v>
0</v>
      </c>
      <c r="G8" s="67">
        <v>
2</v>
      </c>
      <c r="H8" s="67" t="s">
        <v>
118</v>
      </c>
      <c r="I8" s="67" t="s">
        <v>
119</v>
      </c>
      <c r="J8" s="67" t="s">
        <v>
120</v>
      </c>
      <c r="K8" s="67" t="s">
        <v>
121</v>
      </c>
      <c r="L8" s="67" t="s">
        <v>
122</v>
      </c>
      <c r="M8" s="67" t="s">
        <v>
123</v>
      </c>
      <c r="N8" s="67" t="s">
        <v>
124</v>
      </c>
      <c r="O8" s="68" t="s">
        <v>
125</v>
      </c>
      <c r="P8" s="69" t="s">
        <v>
126</v>
      </c>
      <c r="Q8" s="69" t="s">
        <v>
127</v>
      </c>
      <c r="R8" s="70">
        <v>
11</v>
      </c>
      <c r="S8" s="69" t="s">
        <v>
128</v>
      </c>
      <c r="T8" s="69" t="s">
        <v>
129</v>
      </c>
      <c r="U8" s="70">
        <v>
14025</v>
      </c>
      <c r="V8" s="70">
        <v>
300</v>
      </c>
      <c r="W8" s="70">
        <v>
600</v>
      </c>
      <c r="X8" s="69" t="s">
        <v>
130</v>
      </c>
      <c r="Y8" s="71">
        <v>
113.2</v>
      </c>
      <c r="Z8" s="71">
        <v>
103.8</v>
      </c>
      <c r="AA8" s="71">
        <v>
117.3</v>
      </c>
      <c r="AB8" s="71">
        <v>
108</v>
      </c>
      <c r="AC8" s="71">
        <v>
122.9</v>
      </c>
      <c r="AD8" s="71">
        <v>
113.4</v>
      </c>
      <c r="AE8" s="71">
        <v>
191.4</v>
      </c>
      <c r="AF8" s="71">
        <v>
141.30000000000001</v>
      </c>
      <c r="AG8" s="71">
        <v>
123.9</v>
      </c>
      <c r="AH8" s="71">
        <v>
120.1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7</v>
      </c>
      <c r="AO8" s="71">
        <v>
9.5</v>
      </c>
      <c r="AP8" s="71">
        <v>
15.1</v>
      </c>
      <c r="AQ8" s="71">
        <v>
15</v>
      </c>
      <c r="AR8" s="71">
        <v>
10.4</v>
      </c>
      <c r="AS8" s="71">
        <v>
5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101</v>
      </c>
      <c r="AZ8" s="72">
        <v>
177</v>
      </c>
      <c r="BA8" s="72">
        <v>
145</v>
      </c>
      <c r="BB8" s="72">
        <v>
108</v>
      </c>
      <c r="BC8" s="72">
        <v>
89</v>
      </c>
      <c r="BD8" s="72">
        <v>
37</v>
      </c>
      <c r="BE8" s="72">
        <v>
17</v>
      </c>
      <c r="BF8" s="71">
        <v>
12.9</v>
      </c>
      <c r="BG8" s="71">
        <v>
4</v>
      </c>
      <c r="BH8" s="71">
        <v>
16.2</v>
      </c>
      <c r="BI8" s="71">
        <v>
8.1999999999999993</v>
      </c>
      <c r="BJ8" s="71">
        <v>
-3.6</v>
      </c>
      <c r="BK8" s="71">
        <v>
17.5</v>
      </c>
      <c r="BL8" s="71">
        <v>
14.3</v>
      </c>
      <c r="BM8" s="71">
        <v>
11.8</v>
      </c>
      <c r="BN8" s="71">
        <v>
9.1</v>
      </c>
      <c r="BO8" s="71">
        <v>
1.4</v>
      </c>
      <c r="BP8" s="68">
        <v>
20.8</v>
      </c>
      <c r="BQ8" s="72">
        <v>
22605</v>
      </c>
      <c r="BR8" s="72">
        <v>
7232</v>
      </c>
      <c r="BS8" s="72">
        <v>
30135</v>
      </c>
      <c r="BT8" s="73">
        <v>
14998</v>
      </c>
      <c r="BU8" s="73">
        <v>
-6027</v>
      </c>
      <c r="BV8" s="72">
        <v>
36318</v>
      </c>
      <c r="BW8" s="72">
        <v>
37745</v>
      </c>
      <c r="BX8" s="72">
        <v>
35151</v>
      </c>
      <c r="BY8" s="72">
        <v>
21556</v>
      </c>
      <c r="BZ8" s="72">
        <v>
18053</v>
      </c>
      <c r="CA8" s="70">
        <v>
14290</v>
      </c>
      <c r="CB8" s="71" t="s">
        <v>
122</v>
      </c>
      <c r="CC8" s="71" t="s">
        <v>
122</v>
      </c>
      <c r="CD8" s="71" t="s">
        <v>
122</v>
      </c>
      <c r="CE8" s="71" t="s">
        <v>
122</v>
      </c>
      <c r="CF8" s="71" t="s">
        <v>
122</v>
      </c>
      <c r="CG8" s="71" t="s">
        <v>
122</v>
      </c>
      <c r="CH8" s="71" t="s">
        <v>
122</v>
      </c>
      <c r="CI8" s="71" t="s">
        <v>
122</v>
      </c>
      <c r="CJ8" s="71" t="s">
        <v>
122</v>
      </c>
      <c r="CK8" s="71" t="s">
        <v>
122</v>
      </c>
      <c r="CL8" s="68" t="s">
        <v>
122</v>
      </c>
      <c r="CM8" s="70">
        <v>
0</v>
      </c>
      <c r="CN8" s="70">
        <v>
358084</v>
      </c>
      <c r="CO8" s="71" t="s">
        <v>
122</v>
      </c>
      <c r="CP8" s="71" t="s">
        <v>
122</v>
      </c>
      <c r="CQ8" s="71" t="s">
        <v>
122</v>
      </c>
      <c r="CR8" s="71" t="s">
        <v>
122</v>
      </c>
      <c r="CS8" s="71" t="s">
        <v>
122</v>
      </c>
      <c r="CT8" s="71" t="s">
        <v>
122</v>
      </c>
      <c r="CU8" s="71" t="s">
        <v>
122</v>
      </c>
      <c r="CV8" s="71" t="s">
        <v>
122</v>
      </c>
      <c r="CW8" s="71" t="s">
        <v>
122</v>
      </c>
      <c r="CX8" s="71" t="s">
        <v>
122</v>
      </c>
      <c r="CY8" s="68" t="s">
        <v>
122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278.89999999999998</v>
      </c>
      <c r="DF8" s="71">
        <v>
205.5</v>
      </c>
      <c r="DG8" s="71">
        <v>
187.9</v>
      </c>
      <c r="DH8" s="71">
        <v>
143.19999999999999</v>
      </c>
      <c r="DI8" s="71">
        <v>
128.9</v>
      </c>
      <c r="DJ8" s="68">
        <v>
425.4</v>
      </c>
      <c r="DK8" s="71">
        <v>
132.30000000000001</v>
      </c>
      <c r="DL8" s="71">
        <v>
139.30000000000001</v>
      </c>
      <c r="DM8" s="71">
        <v>
136.30000000000001</v>
      </c>
      <c r="DN8" s="71">
        <v>
132</v>
      </c>
      <c r="DO8" s="71">
        <v>
121.3</v>
      </c>
      <c r="DP8" s="71">
        <v>
185.2</v>
      </c>
      <c r="DQ8" s="71">
        <v>
184.1</v>
      </c>
      <c r="DR8" s="71">
        <v>
186.8</v>
      </c>
      <c r="DS8" s="71">
        <v>
184.2</v>
      </c>
      <c r="DT8" s="71">
        <v>
184.2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131</v>
      </c>
      <c r="C10" s="78" t="s">
        <v>
132</v>
      </c>
      <c r="D10" s="78" t="s">
        <v>
133</v>
      </c>
      <c r="E10" s="78" t="s">
        <v>
134</v>
      </c>
      <c r="F10" s="78" t="s">
        <v>
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澤谷　純</cp:lastModifiedBy>
  <dcterms:created xsi:type="dcterms:W3CDTF">2020-12-04T03:28:28Z</dcterms:created>
  <dcterms:modified xsi:type="dcterms:W3CDTF">2021-01-28T09:41:27Z</dcterms:modified>
  <cp:category/>
</cp:coreProperties>
</file>