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kt1\public\環境衛生課\003_簡水・集排特別会計\001_簡水・農水\共通\回答文書\令和5年度回答文書\240202〆切_4年度決算経営比較分析（市町村課）\回答（都確認前）\"/>
    </mc:Choice>
  </mc:AlternateContent>
  <xr:revisionPtr revIDLastSave="0" documentId="13_ncr:1_{739551BE-99E5-46D1-A6DA-AB80021B6AA1}" xr6:coauthVersionLast="36" xr6:coauthVersionMax="36" xr10:uidLastSave="{00000000-0000-0000-0000-000000000000}"/>
  <workbookProtection workbookAlgorithmName="SHA-512" workbookHashValue="xAobCrq3n1Jtsc4WLrb1OEmoFufVZ53zFddshJ24OaYvgUdqwTcOef4mvXHwFuBeN9GVuz9aU9hXAN5V1eKxYQ==" workbookSaltValue="bbBEpUUTqjvRPJSDanQJ0w==" workbookSpinCount="100000" lockStructure="1"/>
  <bookViews>
    <workbookView xWindow="0" yWindow="0" windowWidth="25785" windowHeight="1110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Q6" i="5"/>
  <c r="W10" i="4" s="1"/>
  <c r="P6" i="5"/>
  <c r="O6" i="5"/>
  <c r="N6" i="5"/>
  <c r="M6" i="5"/>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BB10" i="4"/>
  <c r="AT10" i="4"/>
  <c r="AL10" i="4"/>
  <c r="P10" i="4"/>
  <c r="I10" i="4"/>
  <c r="B10" i="4"/>
  <c r="AL8" i="4"/>
  <c r="AD8" i="4"/>
  <c r="W8" i="4"/>
  <c r="P8" i="4"/>
  <c r="B6" i="4"/>
</calcChain>
</file>

<file path=xl/sharedStrings.xml><?xml version="1.0" encoding="utf-8"?>
<sst xmlns="http://schemas.openxmlformats.org/spreadsheetml/2006/main" count="233" uniqueCount="117">
  <si>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</si>
  <si>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</si>
  <si>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</si>
  <si>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</si>
  <si>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</si>
  <si>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</si>
  <si>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</si>
  <si>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</si>
  <si>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</si>
  <si>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</si>
  <si>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</si>
  <si>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</si>
  <si>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</si>
  <si>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</si>
  <si>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</si>
  <si>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</si>
  <si>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</si>
  <si>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</si>
  <si>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</si>
  <si>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</si>
  <si>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</si>
  <si>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</si>
  <si>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</si>
  <si>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</si>
  <si>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</si>
  <si>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</si>
  <si>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</si>
  <si>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</si>
  <si>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</si>
  <si>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</si>
  <si>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</si>
  <si>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</si>
  <si>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</si>
  <si>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</si>
  <si>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</si>
  <si>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</si>
  <si>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</si>
  <si>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</si>
  <si>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</si>
  <si>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</si>
  <si>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</si>
  <si>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</si>
  <si>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</si>
  <si>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</si>
  <si>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</si>
  <si>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</si>
  <si>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</si>
  <si>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</si>
  <si>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</si>
  <si>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</si>
  <si>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</si>
  <si>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</si>
  <si>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</si>
  <si>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</si>
  <si>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</si>
  <si>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</si>
  <si>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</si>
  <si>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</si>
  <si>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</si>
  <si>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</si>
  <si>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</si>
  <si>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</si>
  <si>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</si>
  <si>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</si>
  <si>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</si>
  <si>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</si>
  <si>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</si>
  <si>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</si>
  <si>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</si>
  <si>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</si>
  <si>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</si>
  <si>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</si>
  <si>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</si>
  <si>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</si>
  <si>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</si>
  <si>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</si>
  <si>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</si>
  <si>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</si>
  <si>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</si>
  <si>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</si>
  <si>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</si>
  <si>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</si>
  <si>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</si>
  <si>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</si>
  <si>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</si>
  <si>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</si>
  <si>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</si>
  <si>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</si>
  <si>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</si>
  <si>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</si>
  <si>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</si>
  <si>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</si>
  <si>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</si>
  <si>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</si>
  <si>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</si>
  <si>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</si>
  <si>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神津島村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</si>
  <si>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</si>
  <si>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</si>
  <si>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</si>
  <si>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</si>
  <si>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</si>
  <si>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</si>
  <si>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</si>
  <si>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</si>
  <si>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</si>
  <si>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</si>
  <si>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</si>
  <si>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</si>
  <si>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</si>
  <si>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</si>
  <si>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</si>
  <si>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</si>
  <si>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</si>
  <si>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概ね黒字経営を持続できている。要因としてはH9～H15に実施された主要配水管の大規模改修工事による安定した給水が可能であることや、井戸より給水した水を塩素消毒し、自然流下方式で配水している為、類似団体に比べランニングコストが低く抑えることができている。また、近年、料金回収率の安定化が図られ、経営状況の向上に繋がっていると考えられる。
④当村では地方債残高の償還完了に伴う減少傾向が続いていたが、R2.6月から継続している水道料金減免事業（コロナ対策）により給水収益がR2年度決算分からさらに落ち込み、結果としてR2の比率の増に転じた原因となった。また、R3～5年度にかけて公営企業化に伴い起債の借入が続いている為、比率の増加につながる傾向にある。
⑤料金回収率については類似団体と比較して高い水準ではあるが、人口は減少傾向にあるため、比率が下がる可能性がある。今後、経営戦略の見直し時に料金の検討を実施したい。
⑥類似団体に比べ低く抑えられている。要因としては原水処理から給水に至るまでの工程が類似団体に比べ単純であり、ランニングコストが抑えられていることが挙げられる。※給水方法は①に記載
⑦施設利用率については各配水池系統毎の能力に余裕がある結果となっているが、非常時に応急給水の期待できない島の立地条件や地形条件に起因して施設に余裕を持たせる必要が生じている。今後、単独系統の施設を中心に連絡管等の整備を進め、更なる安定供給を目指したい。
⑧有収率が令和元年度に大幅に低下している原因として、台風15・19号の被災により、家屋等の漏水が多数発生し、無収水量として損出したことが主な要因となっている。</t>
    <rPh sb="300" eb="301">
      <t>イ</t>
    </rPh>
    <rPh sb="302" eb="303">
      <t>ツヅ</t>
    </rPh>
    <rPh sb="307" eb="308">
      <t>タメ</t>
    </rPh>
    <rPh sb="309" eb="311">
      <t>ヒリツ</t>
    </rPh>
    <rPh sb="312" eb="314">
      <t>ゾウカ</t>
    </rPh>
    <rPh sb="319" eb="321">
      <t>ケイコウ</t>
    </rPh>
    <rPh sb="356" eb="358">
      <t>ジンコウ</t>
    </rPh>
    <rPh sb="359" eb="361">
      <t>ゲンショウ</t>
    </rPh>
    <rPh sb="361" eb="363">
      <t>ケイコウ</t>
    </rPh>
    <rPh sb="369" eb="371">
      <t>ヒリツ</t>
    </rPh>
    <rPh sb="372" eb="373">
      <t>サ</t>
    </rPh>
    <rPh sb="375" eb="378">
      <t>カノウセイ</t>
    </rPh>
    <rPh sb="382" eb="384">
      <t>コンゴ</t>
    </rPh>
    <rPh sb="385" eb="387">
      <t>ケイエイ</t>
    </rPh>
    <rPh sb="387" eb="389">
      <t>センリャク</t>
    </rPh>
    <rPh sb="390" eb="392">
      <t>ミナオ</t>
    </rPh>
    <rPh sb="393" eb="394">
      <t>ジ</t>
    </rPh>
    <rPh sb="395" eb="397">
      <t>リョウキン</t>
    </rPh>
    <rPh sb="398" eb="400">
      <t>ケントウ</t>
    </rPh>
    <rPh sb="401" eb="403">
      <t>ジッシ</t>
    </rPh>
    <phoneticPr fontId="4"/>
  </si>
  <si>
    <t>H9～H15にかけて、大規模な配水管改修工事を実施している。その際、対象外となった配管のうち古いもの、耐震能力が期待できないもの等に関しては、今後、優先順位をつけ更新していく。主な水道本管については更新が完了している為、H27～H29の管路更新率については更新実績がない状況となっている。H30・R1年度は新設道路への配水本管布設が生じた為、③管路更新率が増加している。</t>
    <phoneticPr fontId="4"/>
  </si>
  <si>
    <t>各施設の老朽度や耐震性能を把握し更新計画を作成するため、基礎情報として耐震診断および台帳整備を行った。健全な経営を持続させる為に長期的な投資計画を立て、財源確保を精査し、経営の健全性・効率性を高め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</si>
</sst>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0.15</c:v>
                </c:pt>
                <c:pt idx="1">
                  <c:v>0.28000000000000003</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6DDA-4B46-B8F2-038EA0E56B2A}"/>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0.62</c:v>
                </c:pt>
                <c:pt idx="1">
                  <c:v>0.39</c:v>
                </c:pt>
                <c:pt idx="2">
                  <c:v>0.61</c:v>
                </c:pt>
                <c:pt idx="3">
                  <c:v>0.4</c:v>
                </c:pt>
                <c:pt idx="4">
                  <c:v>0.59</c:v>
                </c:pt>
              </c:numCache>
            </c:numRef>
          </c:val>
          <c:smooth val="0"/>
          <c:extLst>
            <c:ext xmlns:c16="http://schemas.microsoft.com/office/drawing/2014/chart" uri="{C3380CC4-5D6E-409C-BE32-E72D297353CC}">
              <c16:uniqueId val="{00000001-6DDA-4B46-B8F2-038EA0E56B2A}"/>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28.76</c:v>
                </c:pt>
                <c:pt idx="1">
                  <c:v>32.340000000000003</c:v>
                </c:pt>
                <c:pt idx="2">
                  <c:v>24.36</c:v>
                </c:pt>
                <c:pt idx="3">
                  <c:v>28.78</c:v>
                </c:pt>
                <c:pt idx="4">
                  <c:v>29.05</c:v>
                </c:pt>
              </c:numCache>
            </c:numRef>
          </c:val>
          <c:extLst>
            <c:ext xmlns:c16="http://schemas.microsoft.com/office/drawing/2014/chart" uri="{C3380CC4-5D6E-409C-BE32-E72D297353CC}">
              <c16:uniqueId val="{00000000-7F83-4ABA-B79D-12657915CBFC}"/>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48.26</c:v>
                </c:pt>
                <c:pt idx="1">
                  <c:v>48.01</c:v>
                </c:pt>
                <c:pt idx="2">
                  <c:v>49.08</c:v>
                </c:pt>
                <c:pt idx="3">
                  <c:v>51.46</c:v>
                </c:pt>
                <c:pt idx="4">
                  <c:v>51.84</c:v>
                </c:pt>
              </c:numCache>
            </c:numRef>
          </c:val>
          <c:smooth val="0"/>
          <c:extLst>
            <c:ext xmlns:c16="http://schemas.microsoft.com/office/drawing/2014/chart" uri="{C3380CC4-5D6E-409C-BE32-E72D297353CC}">
              <c16:uniqueId val="{00000001-7F83-4ABA-B79D-12657915CBFC}"/>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64</c:v>
                </c:pt>
                <c:pt idx="1">
                  <c:v>55.97</c:v>
                </c:pt>
                <c:pt idx="2">
                  <c:v>73.819999999999993</c:v>
                </c:pt>
                <c:pt idx="3">
                  <c:v>58.13</c:v>
                </c:pt>
                <c:pt idx="4">
                  <c:v>55.17</c:v>
                </c:pt>
              </c:numCache>
            </c:numRef>
          </c:val>
          <c:extLst>
            <c:ext xmlns:c16="http://schemas.microsoft.com/office/drawing/2014/chart" uri="{C3380CC4-5D6E-409C-BE32-E72D297353CC}">
              <c16:uniqueId val="{00000000-179D-442F-A43E-0FE16226168F}"/>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72.72</c:v>
                </c:pt>
                <c:pt idx="1">
                  <c:v>72.75</c:v>
                </c:pt>
                <c:pt idx="2">
                  <c:v>71.27</c:v>
                </c:pt>
                <c:pt idx="3">
                  <c:v>68.58</c:v>
                </c:pt>
                <c:pt idx="4">
                  <c:v>67.94</c:v>
                </c:pt>
              </c:numCache>
            </c:numRef>
          </c:val>
          <c:smooth val="0"/>
          <c:extLst>
            <c:ext xmlns:c16="http://schemas.microsoft.com/office/drawing/2014/chart" uri="{C3380CC4-5D6E-409C-BE32-E72D297353CC}">
              <c16:uniqueId val="{00000001-179D-442F-A43E-0FE16226168F}"/>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109.89</c:v>
                </c:pt>
                <c:pt idx="1">
                  <c:v>101.81</c:v>
                </c:pt>
                <c:pt idx="2">
                  <c:v>111.94</c:v>
                </c:pt>
                <c:pt idx="3">
                  <c:v>103.75</c:v>
                </c:pt>
                <c:pt idx="4">
                  <c:v>106.57</c:v>
                </c:pt>
              </c:numCache>
            </c:numRef>
          </c:val>
          <c:extLst>
            <c:ext xmlns:c16="http://schemas.microsoft.com/office/drawing/2014/chart" uri="{C3380CC4-5D6E-409C-BE32-E72D297353CC}">
              <c16:uniqueId val="{00000000-3187-4C06-ABE0-CC077C4A03A0}"/>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73.25</c:v>
                </c:pt>
                <c:pt idx="1">
                  <c:v>75.06</c:v>
                </c:pt>
                <c:pt idx="2">
                  <c:v>73.22</c:v>
                </c:pt>
                <c:pt idx="3">
                  <c:v>69.05</c:v>
                </c:pt>
                <c:pt idx="4">
                  <c:v>67.02</c:v>
                </c:pt>
              </c:numCache>
            </c:numRef>
          </c:val>
          <c:smooth val="0"/>
          <c:extLst>
            <c:ext xmlns:c16="http://schemas.microsoft.com/office/drawing/2014/chart" uri="{C3380CC4-5D6E-409C-BE32-E72D297353CC}">
              <c16:uniqueId val="{00000001-3187-4C06-ABE0-CC077C4A03A0}"/>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5F4-42B6-8257-CBD77AEE7DA4}"/>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5F4-42B6-8257-CBD77AEE7DA4}"/>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AB3-4B13-BB6C-F0D9B17E541A}"/>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AB3-4B13-BB6C-F0D9B17E541A}"/>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BA6-457E-84DC-C5D1AA61E879}"/>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BA6-457E-84DC-C5D1AA61E879}"/>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497-4A83-A50A-4E2D6075956C}"/>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497-4A83-A50A-4E2D6075956C}"/>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106.19</c:v>
                </c:pt>
                <c:pt idx="1">
                  <c:v>93.49</c:v>
                </c:pt>
                <c:pt idx="2">
                  <c:v>105.68</c:v>
                </c:pt>
                <c:pt idx="3">
                  <c:v>129.62</c:v>
                </c:pt>
                <c:pt idx="4">
                  <c:v>126.05</c:v>
                </c:pt>
              </c:numCache>
            </c:numRef>
          </c:val>
          <c:extLst>
            <c:ext xmlns:c16="http://schemas.microsoft.com/office/drawing/2014/chart" uri="{C3380CC4-5D6E-409C-BE32-E72D297353CC}">
              <c16:uniqueId val="{00000000-3BA2-4A06-A32A-B253D46F1332}"/>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1274.21</c:v>
                </c:pt>
                <c:pt idx="1">
                  <c:v>1183.92</c:v>
                </c:pt>
                <c:pt idx="2">
                  <c:v>1128.72</c:v>
                </c:pt>
                <c:pt idx="3">
                  <c:v>1125.25</c:v>
                </c:pt>
                <c:pt idx="4">
                  <c:v>1157.05</c:v>
                </c:pt>
              </c:numCache>
            </c:numRef>
          </c:val>
          <c:smooth val="0"/>
          <c:extLst>
            <c:ext xmlns:c16="http://schemas.microsoft.com/office/drawing/2014/chart" uri="{C3380CC4-5D6E-409C-BE32-E72D297353CC}">
              <c16:uniqueId val="{00000001-3BA2-4A06-A32A-B253D46F1332}"/>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107.56</c:v>
                </c:pt>
                <c:pt idx="1">
                  <c:v>99.63</c:v>
                </c:pt>
                <c:pt idx="2">
                  <c:v>76.42</c:v>
                </c:pt>
                <c:pt idx="3">
                  <c:v>66.37</c:v>
                </c:pt>
                <c:pt idx="4">
                  <c:v>66.14</c:v>
                </c:pt>
              </c:numCache>
            </c:numRef>
          </c:val>
          <c:extLst>
            <c:ext xmlns:c16="http://schemas.microsoft.com/office/drawing/2014/chart" uri="{C3380CC4-5D6E-409C-BE32-E72D297353CC}">
              <c16:uniqueId val="{00000000-1FFB-4CEF-B320-FFF7C56FE3A5}"/>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41.25</c:v>
                </c:pt>
                <c:pt idx="1">
                  <c:v>42.5</c:v>
                </c:pt>
                <c:pt idx="2">
                  <c:v>41.84</c:v>
                </c:pt>
                <c:pt idx="3">
                  <c:v>41.44</c:v>
                </c:pt>
                <c:pt idx="4">
                  <c:v>37.65</c:v>
                </c:pt>
              </c:numCache>
            </c:numRef>
          </c:val>
          <c:smooth val="0"/>
          <c:extLst>
            <c:ext xmlns:c16="http://schemas.microsoft.com/office/drawing/2014/chart" uri="{C3380CC4-5D6E-409C-BE32-E72D297353CC}">
              <c16:uniqueId val="{00000001-1FFB-4CEF-B320-FFF7C56FE3A5}"/>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143.74</c:v>
                </c:pt>
                <c:pt idx="1">
                  <c:v>155.04</c:v>
                </c:pt>
                <c:pt idx="2">
                  <c:v>152.28</c:v>
                </c:pt>
                <c:pt idx="3">
                  <c:v>166.2</c:v>
                </c:pt>
                <c:pt idx="4">
                  <c:v>160.68</c:v>
                </c:pt>
              </c:numCache>
            </c:numRef>
          </c:val>
          <c:extLst>
            <c:ext xmlns:c16="http://schemas.microsoft.com/office/drawing/2014/chart" uri="{C3380CC4-5D6E-409C-BE32-E72D297353CC}">
              <c16:uniqueId val="{00000000-F256-459C-B07C-662620BC56D0}"/>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383.25</c:v>
                </c:pt>
                <c:pt idx="1">
                  <c:v>377.72</c:v>
                </c:pt>
                <c:pt idx="2">
                  <c:v>390.47</c:v>
                </c:pt>
                <c:pt idx="3">
                  <c:v>403.61</c:v>
                </c:pt>
                <c:pt idx="4">
                  <c:v>442.82</c:v>
                </c:pt>
              </c:numCache>
            </c:numRef>
          </c:val>
          <c:smooth val="0"/>
          <c:extLst>
            <c:ext xmlns:c16="http://schemas.microsoft.com/office/drawing/2014/chart" uri="{C3380CC4-5D6E-409C-BE32-E72D297353CC}">
              <c16:uniqueId val="{00000001-F256-459C-B07C-662620BC56D0}"/>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L1" zoomScale="85" zoomScaleNormal="85" workbookViewId="0">
      <selection activeCell="BM94" sqref="BM9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東京都　神津島村</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8" t="s">
        <v>1</v>
      </c>
      <c r="C7" s="58"/>
      <c r="D7" s="58"/>
      <c r="E7" s="58"/>
      <c r="F7" s="58"/>
      <c r="G7" s="58"/>
      <c r="H7" s="58"/>
      <c r="I7" s="58" t="s">
        <v>2</v>
      </c>
      <c r="J7" s="58"/>
      <c r="K7" s="58"/>
      <c r="L7" s="58"/>
      <c r="M7" s="58"/>
      <c r="N7" s="58"/>
      <c r="O7" s="58"/>
      <c r="P7" s="58" t="s">
        <v>3</v>
      </c>
      <c r="Q7" s="58"/>
      <c r="R7" s="58"/>
      <c r="S7" s="58"/>
      <c r="T7" s="58"/>
      <c r="U7" s="58"/>
      <c r="V7" s="58"/>
      <c r="W7" s="58" t="s">
        <v>4</v>
      </c>
      <c r="X7" s="58"/>
      <c r="Y7" s="58"/>
      <c r="Z7" s="58"/>
      <c r="AA7" s="58"/>
      <c r="AB7" s="58"/>
      <c r="AC7" s="58"/>
      <c r="AD7" s="58" t="s">
        <v>5</v>
      </c>
      <c r="AE7" s="58"/>
      <c r="AF7" s="58"/>
      <c r="AG7" s="58"/>
      <c r="AH7" s="58"/>
      <c r="AI7" s="58"/>
      <c r="AJ7" s="58"/>
      <c r="AK7" s="2"/>
      <c r="AL7" s="58" t="s">
        <v>6</v>
      </c>
      <c r="AM7" s="58"/>
      <c r="AN7" s="58"/>
      <c r="AO7" s="58"/>
      <c r="AP7" s="58"/>
      <c r="AQ7" s="58"/>
      <c r="AR7" s="58"/>
      <c r="AS7" s="58"/>
      <c r="AT7" s="58" t="s">
        <v>7</v>
      </c>
      <c r="AU7" s="58"/>
      <c r="AV7" s="58"/>
      <c r="AW7" s="58"/>
      <c r="AX7" s="58"/>
      <c r="AY7" s="58"/>
      <c r="AZ7" s="58"/>
      <c r="BA7" s="58"/>
      <c r="BB7" s="58" t="s">
        <v>8</v>
      </c>
      <c r="BC7" s="58"/>
      <c r="BD7" s="58"/>
      <c r="BE7" s="58"/>
      <c r="BF7" s="58"/>
      <c r="BG7" s="58"/>
      <c r="BH7" s="58"/>
      <c r="BI7" s="58"/>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水道事業</v>
      </c>
      <c r="J8" s="66"/>
      <c r="K8" s="66"/>
      <c r="L8" s="66"/>
      <c r="M8" s="66"/>
      <c r="N8" s="66"/>
      <c r="O8" s="66"/>
      <c r="P8" s="66" t="str">
        <f>データ!$K$6</f>
        <v>簡易水道事業</v>
      </c>
      <c r="Q8" s="66"/>
      <c r="R8" s="66"/>
      <c r="S8" s="66"/>
      <c r="T8" s="66"/>
      <c r="U8" s="66"/>
      <c r="V8" s="66"/>
      <c r="W8" s="66" t="str">
        <f>データ!$L$6</f>
        <v>D4</v>
      </c>
      <c r="X8" s="66"/>
      <c r="Y8" s="66"/>
      <c r="Z8" s="66"/>
      <c r="AA8" s="66"/>
      <c r="AB8" s="66"/>
      <c r="AC8" s="66"/>
      <c r="AD8" s="66" t="str">
        <f>データ!$M$6</f>
        <v>非設置</v>
      </c>
      <c r="AE8" s="66"/>
      <c r="AF8" s="66"/>
      <c r="AG8" s="66"/>
      <c r="AH8" s="66"/>
      <c r="AI8" s="66"/>
      <c r="AJ8" s="66"/>
      <c r="AK8" s="2"/>
      <c r="AL8" s="55">
        <f>データ!$R$6</f>
        <v>1813</v>
      </c>
      <c r="AM8" s="55"/>
      <c r="AN8" s="55"/>
      <c r="AO8" s="55"/>
      <c r="AP8" s="55"/>
      <c r="AQ8" s="55"/>
      <c r="AR8" s="55"/>
      <c r="AS8" s="55"/>
      <c r="AT8" s="45">
        <f>データ!$S$6</f>
        <v>18.579999999999998</v>
      </c>
      <c r="AU8" s="45"/>
      <c r="AV8" s="45"/>
      <c r="AW8" s="45"/>
      <c r="AX8" s="45"/>
      <c r="AY8" s="45"/>
      <c r="AZ8" s="45"/>
      <c r="BA8" s="45"/>
      <c r="BB8" s="45">
        <f>データ!$T$6</f>
        <v>97.58</v>
      </c>
      <c r="BC8" s="45"/>
      <c r="BD8" s="45"/>
      <c r="BE8" s="45"/>
      <c r="BF8" s="45"/>
      <c r="BG8" s="45"/>
      <c r="BH8" s="45"/>
      <c r="BI8" s="45"/>
      <c r="BJ8" s="3"/>
      <c r="BK8" s="3"/>
      <c r="BL8" s="67" t="s">
        <v>10</v>
      </c>
      <c r="BM8" s="68"/>
      <c r="BN8" s="56" t="s">
        <v>11</v>
      </c>
      <c r="BO8" s="56"/>
      <c r="BP8" s="56"/>
      <c r="BQ8" s="56"/>
      <c r="BR8" s="56"/>
      <c r="BS8" s="56"/>
      <c r="BT8" s="56"/>
      <c r="BU8" s="56"/>
      <c r="BV8" s="56"/>
      <c r="BW8" s="56"/>
      <c r="BX8" s="56"/>
      <c r="BY8" s="57"/>
    </row>
    <row r="9" spans="1:78" ht="18.75" customHeight="1" x14ac:dyDescent="0.15">
      <c r="A9" s="2"/>
      <c r="B9" s="58" t="s">
        <v>12</v>
      </c>
      <c r="C9" s="58"/>
      <c r="D9" s="58"/>
      <c r="E9" s="58"/>
      <c r="F9" s="58"/>
      <c r="G9" s="58"/>
      <c r="H9" s="58"/>
      <c r="I9" s="58" t="s">
        <v>13</v>
      </c>
      <c r="J9" s="58"/>
      <c r="K9" s="58"/>
      <c r="L9" s="58"/>
      <c r="M9" s="58"/>
      <c r="N9" s="58"/>
      <c r="O9" s="58"/>
      <c r="P9" s="58" t="s">
        <v>14</v>
      </c>
      <c r="Q9" s="58"/>
      <c r="R9" s="58"/>
      <c r="S9" s="58"/>
      <c r="T9" s="58"/>
      <c r="U9" s="58"/>
      <c r="V9" s="58"/>
      <c r="W9" s="58" t="s">
        <v>15</v>
      </c>
      <c r="X9" s="58"/>
      <c r="Y9" s="58"/>
      <c r="Z9" s="58"/>
      <c r="AA9" s="58"/>
      <c r="AB9" s="58"/>
      <c r="AC9" s="58"/>
      <c r="AD9" s="2"/>
      <c r="AE9" s="2"/>
      <c r="AF9" s="2"/>
      <c r="AG9" s="2"/>
      <c r="AH9" s="3"/>
      <c r="AI9" s="2"/>
      <c r="AJ9" s="2"/>
      <c r="AK9" s="2"/>
      <c r="AL9" s="58" t="s">
        <v>16</v>
      </c>
      <c r="AM9" s="58"/>
      <c r="AN9" s="58"/>
      <c r="AO9" s="58"/>
      <c r="AP9" s="58"/>
      <c r="AQ9" s="58"/>
      <c r="AR9" s="58"/>
      <c r="AS9" s="58"/>
      <c r="AT9" s="58" t="s">
        <v>17</v>
      </c>
      <c r="AU9" s="58"/>
      <c r="AV9" s="58"/>
      <c r="AW9" s="58"/>
      <c r="AX9" s="58"/>
      <c r="AY9" s="58"/>
      <c r="AZ9" s="58"/>
      <c r="BA9" s="58"/>
      <c r="BB9" s="58" t="s">
        <v>18</v>
      </c>
      <c r="BC9" s="58"/>
      <c r="BD9" s="58"/>
      <c r="BE9" s="58"/>
      <c r="BF9" s="58"/>
      <c r="BG9" s="58"/>
      <c r="BH9" s="58"/>
      <c r="BI9" s="58"/>
      <c r="BJ9" s="3"/>
      <c r="BK9" s="3"/>
      <c r="BL9" s="59" t="s">
        <v>19</v>
      </c>
      <c r="BM9" s="60"/>
      <c r="BN9" s="61" t="s">
        <v>20</v>
      </c>
      <c r="BO9" s="61"/>
      <c r="BP9" s="61"/>
      <c r="BQ9" s="61"/>
      <c r="BR9" s="61"/>
      <c r="BS9" s="61"/>
      <c r="BT9" s="61"/>
      <c r="BU9" s="61"/>
      <c r="BV9" s="61"/>
      <c r="BW9" s="61"/>
      <c r="BX9" s="61"/>
      <c r="BY9" s="6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99.83</v>
      </c>
      <c r="Q10" s="45"/>
      <c r="R10" s="45"/>
      <c r="S10" s="45"/>
      <c r="T10" s="45"/>
      <c r="U10" s="45"/>
      <c r="V10" s="45"/>
      <c r="W10" s="55">
        <f>データ!$Q$6</f>
        <v>2530</v>
      </c>
      <c r="X10" s="55"/>
      <c r="Y10" s="55"/>
      <c r="Z10" s="55"/>
      <c r="AA10" s="55"/>
      <c r="AB10" s="55"/>
      <c r="AC10" s="55"/>
      <c r="AD10" s="2"/>
      <c r="AE10" s="2"/>
      <c r="AF10" s="2"/>
      <c r="AG10" s="2"/>
      <c r="AH10" s="2"/>
      <c r="AI10" s="2"/>
      <c r="AJ10" s="2"/>
      <c r="AK10" s="2"/>
      <c r="AL10" s="55">
        <f>データ!$U$6</f>
        <v>1781</v>
      </c>
      <c r="AM10" s="55"/>
      <c r="AN10" s="55"/>
      <c r="AO10" s="55"/>
      <c r="AP10" s="55"/>
      <c r="AQ10" s="55"/>
      <c r="AR10" s="55"/>
      <c r="AS10" s="55"/>
      <c r="AT10" s="45">
        <f>データ!$V$6</f>
        <v>1</v>
      </c>
      <c r="AU10" s="45"/>
      <c r="AV10" s="45"/>
      <c r="AW10" s="45"/>
      <c r="AX10" s="45"/>
      <c r="AY10" s="45"/>
      <c r="AZ10" s="45"/>
      <c r="BA10" s="45"/>
      <c r="BB10" s="45">
        <f>データ!$W$6</f>
        <v>1781</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6" t="s">
        <v>25</v>
      </c>
      <c r="BM14" s="37"/>
      <c r="BN14" s="37"/>
      <c r="BO14" s="37"/>
      <c r="BP14" s="37"/>
      <c r="BQ14" s="37"/>
      <c r="BR14" s="37"/>
      <c r="BS14" s="37"/>
      <c r="BT14" s="37"/>
      <c r="BU14" s="37"/>
      <c r="BV14" s="37"/>
      <c r="BW14" s="37"/>
      <c r="BX14" s="37"/>
      <c r="BY14" s="37"/>
      <c r="BZ14" s="38"/>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9"/>
      <c r="BM15" s="40"/>
      <c r="BN15" s="40"/>
      <c r="BO15" s="40"/>
      <c r="BP15" s="40"/>
      <c r="BQ15" s="40"/>
      <c r="BR15" s="40"/>
      <c r="BS15" s="40"/>
      <c r="BT15" s="40"/>
      <c r="BU15" s="40"/>
      <c r="BV15" s="40"/>
      <c r="BW15" s="40"/>
      <c r="BX15" s="40"/>
      <c r="BY15" s="40"/>
      <c r="BZ15" s="41"/>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114</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3"/>
      <c r="BM44" s="34"/>
      <c r="BN44" s="34"/>
      <c r="BO44" s="34"/>
      <c r="BP44" s="34"/>
      <c r="BQ44" s="34"/>
      <c r="BR44" s="34"/>
      <c r="BS44" s="34"/>
      <c r="BT44" s="34"/>
      <c r="BU44" s="34"/>
      <c r="BV44" s="34"/>
      <c r="BW44" s="34"/>
      <c r="BX44" s="34"/>
      <c r="BY44" s="34"/>
      <c r="BZ44" s="3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6" t="s">
        <v>26</v>
      </c>
      <c r="BM45" s="37"/>
      <c r="BN45" s="37"/>
      <c r="BO45" s="37"/>
      <c r="BP45" s="37"/>
      <c r="BQ45" s="37"/>
      <c r="BR45" s="37"/>
      <c r="BS45" s="37"/>
      <c r="BT45" s="37"/>
      <c r="BU45" s="37"/>
      <c r="BV45" s="37"/>
      <c r="BW45" s="37"/>
      <c r="BX45" s="37"/>
      <c r="BY45" s="37"/>
      <c r="BZ45" s="38"/>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9"/>
      <c r="BM46" s="40"/>
      <c r="BN46" s="40"/>
      <c r="BO46" s="40"/>
      <c r="BP46" s="40"/>
      <c r="BQ46" s="40"/>
      <c r="BR46" s="40"/>
      <c r="BS46" s="40"/>
      <c r="BT46" s="40"/>
      <c r="BU46" s="40"/>
      <c r="BV46" s="40"/>
      <c r="BW46" s="40"/>
      <c r="BX46" s="40"/>
      <c r="BY46" s="40"/>
      <c r="BZ46" s="41"/>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115</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0"/>
      <c r="BM60" s="31"/>
      <c r="BN60" s="31"/>
      <c r="BO60" s="31"/>
      <c r="BP60" s="31"/>
      <c r="BQ60" s="31"/>
      <c r="BR60" s="31"/>
      <c r="BS60" s="31"/>
      <c r="BT60" s="31"/>
      <c r="BU60" s="31"/>
      <c r="BV60" s="31"/>
      <c r="BW60" s="31"/>
      <c r="BX60" s="31"/>
      <c r="BY60" s="31"/>
      <c r="BZ60" s="32"/>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3"/>
      <c r="BM63" s="34"/>
      <c r="BN63" s="34"/>
      <c r="BO63" s="34"/>
      <c r="BP63" s="34"/>
      <c r="BQ63" s="34"/>
      <c r="BR63" s="34"/>
      <c r="BS63" s="34"/>
      <c r="BT63" s="34"/>
      <c r="BU63" s="34"/>
      <c r="BV63" s="34"/>
      <c r="BW63" s="34"/>
      <c r="BX63" s="34"/>
      <c r="BY63" s="34"/>
      <c r="BZ63" s="3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6" t="s">
        <v>28</v>
      </c>
      <c r="BM64" s="37"/>
      <c r="BN64" s="37"/>
      <c r="BO64" s="37"/>
      <c r="BP64" s="37"/>
      <c r="BQ64" s="37"/>
      <c r="BR64" s="37"/>
      <c r="BS64" s="37"/>
      <c r="BT64" s="37"/>
      <c r="BU64" s="37"/>
      <c r="BV64" s="37"/>
      <c r="BW64" s="37"/>
      <c r="BX64" s="37"/>
      <c r="BY64" s="37"/>
      <c r="BZ64" s="38"/>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9"/>
      <c r="BM65" s="40"/>
      <c r="BN65" s="40"/>
      <c r="BO65" s="40"/>
      <c r="BP65" s="40"/>
      <c r="BQ65" s="40"/>
      <c r="BR65" s="40"/>
      <c r="BS65" s="40"/>
      <c r="BT65" s="40"/>
      <c r="BU65" s="40"/>
      <c r="BV65" s="40"/>
      <c r="BW65" s="40"/>
      <c r="BX65" s="40"/>
      <c r="BY65" s="40"/>
      <c r="BZ65" s="41"/>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116</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3"/>
      <c r="BM82" s="34"/>
      <c r="BN82" s="34"/>
      <c r="BO82" s="34"/>
      <c r="BP82" s="34"/>
      <c r="BQ82" s="34"/>
      <c r="BR82" s="34"/>
      <c r="BS82" s="34"/>
      <c r="BT82" s="34"/>
      <c r="BU82" s="34"/>
      <c r="BV82" s="34"/>
      <c r="BW82" s="34"/>
      <c r="BX82" s="34"/>
      <c r="BY82" s="34"/>
      <c r="BZ82" s="3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【73.00】</v>
      </c>
      <c r="F85" s="13" t="s">
        <v>41</v>
      </c>
      <c r="G85" s="13" t="s">
        <v>41</v>
      </c>
      <c r="H85" s="13" t="str">
        <f>データ!BO6</f>
        <v>【982.48】</v>
      </c>
      <c r="I85" s="13" t="str">
        <f>データ!BZ6</f>
        <v>【50.61】</v>
      </c>
      <c r="J85" s="13" t="str">
        <f>データ!CK6</f>
        <v>【320.83】</v>
      </c>
      <c r="K85" s="13" t="str">
        <f>データ!CV6</f>
        <v>【56.15】</v>
      </c>
      <c r="L85" s="13" t="str">
        <f>データ!DG6</f>
        <v>【70.01】</v>
      </c>
      <c r="M85" s="13" t="s">
        <v>42</v>
      </c>
      <c r="N85" s="13" t="s">
        <v>42</v>
      </c>
      <c r="O85" s="13" t="str">
        <f>データ!EN6</f>
        <v>【0.52】</v>
      </c>
    </row>
  </sheetData>
  <sheetProtection algorithmName="SHA-512" hashValue="tCKd2E5kkYI6s4t2l8ghPB7SilEY4Udn6fhr8jtrftytSJ+t2zbW3ObJ5+J407dFTF0UFYgWJkXwNpmuRhZfLg==" saltValue="XRcdy8OfhaqTLwLwQmB0A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2" t="s">
        <v>52</v>
      </c>
      <c r="I3" s="73"/>
      <c r="J3" s="73"/>
      <c r="K3" s="73"/>
      <c r="L3" s="73"/>
      <c r="M3" s="73"/>
      <c r="N3" s="73"/>
      <c r="O3" s="73"/>
      <c r="P3" s="73"/>
      <c r="Q3" s="73"/>
      <c r="R3" s="73"/>
      <c r="S3" s="73"/>
      <c r="T3" s="73"/>
      <c r="U3" s="73"/>
      <c r="V3" s="73"/>
      <c r="W3" s="74"/>
      <c r="X3" s="78" t="s">
        <v>53</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54</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55</v>
      </c>
      <c r="B4" s="17"/>
      <c r="C4" s="17"/>
      <c r="D4" s="17"/>
      <c r="E4" s="17"/>
      <c r="F4" s="17"/>
      <c r="G4" s="17"/>
      <c r="H4" s="75"/>
      <c r="I4" s="76"/>
      <c r="J4" s="76"/>
      <c r="K4" s="76"/>
      <c r="L4" s="76"/>
      <c r="M4" s="76"/>
      <c r="N4" s="76"/>
      <c r="O4" s="76"/>
      <c r="P4" s="76"/>
      <c r="Q4" s="76"/>
      <c r="R4" s="76"/>
      <c r="S4" s="76"/>
      <c r="T4" s="76"/>
      <c r="U4" s="76"/>
      <c r="V4" s="76"/>
      <c r="W4" s="77"/>
      <c r="X4" s="71" t="s">
        <v>56</v>
      </c>
      <c r="Y4" s="71"/>
      <c r="Z4" s="71"/>
      <c r="AA4" s="71"/>
      <c r="AB4" s="71"/>
      <c r="AC4" s="71"/>
      <c r="AD4" s="71"/>
      <c r="AE4" s="71"/>
      <c r="AF4" s="71"/>
      <c r="AG4" s="71"/>
      <c r="AH4" s="71"/>
      <c r="AI4" s="71" t="s">
        <v>57</v>
      </c>
      <c r="AJ4" s="71"/>
      <c r="AK4" s="71"/>
      <c r="AL4" s="71"/>
      <c r="AM4" s="71"/>
      <c r="AN4" s="71"/>
      <c r="AO4" s="71"/>
      <c r="AP4" s="71"/>
      <c r="AQ4" s="71"/>
      <c r="AR4" s="71"/>
      <c r="AS4" s="71"/>
      <c r="AT4" s="71" t="s">
        <v>58</v>
      </c>
      <c r="AU4" s="71"/>
      <c r="AV4" s="71"/>
      <c r="AW4" s="71"/>
      <c r="AX4" s="71"/>
      <c r="AY4" s="71"/>
      <c r="AZ4" s="71"/>
      <c r="BA4" s="71"/>
      <c r="BB4" s="71"/>
      <c r="BC4" s="71"/>
      <c r="BD4" s="71"/>
      <c r="BE4" s="71" t="s">
        <v>59</v>
      </c>
      <c r="BF4" s="71"/>
      <c r="BG4" s="71"/>
      <c r="BH4" s="71"/>
      <c r="BI4" s="71"/>
      <c r="BJ4" s="71"/>
      <c r="BK4" s="71"/>
      <c r="BL4" s="71"/>
      <c r="BM4" s="71"/>
      <c r="BN4" s="71"/>
      <c r="BO4" s="71"/>
      <c r="BP4" s="71" t="s">
        <v>60</v>
      </c>
      <c r="BQ4" s="71"/>
      <c r="BR4" s="71"/>
      <c r="BS4" s="71"/>
      <c r="BT4" s="71"/>
      <c r="BU4" s="71"/>
      <c r="BV4" s="71"/>
      <c r="BW4" s="71"/>
      <c r="BX4" s="71"/>
      <c r="BY4" s="71"/>
      <c r="BZ4" s="71"/>
      <c r="CA4" s="71" t="s">
        <v>61</v>
      </c>
      <c r="CB4" s="71"/>
      <c r="CC4" s="71"/>
      <c r="CD4" s="71"/>
      <c r="CE4" s="71"/>
      <c r="CF4" s="71"/>
      <c r="CG4" s="71"/>
      <c r="CH4" s="71"/>
      <c r="CI4" s="71"/>
      <c r="CJ4" s="71"/>
      <c r="CK4" s="71"/>
      <c r="CL4" s="71" t="s">
        <v>62</v>
      </c>
      <c r="CM4" s="71"/>
      <c r="CN4" s="71"/>
      <c r="CO4" s="71"/>
      <c r="CP4" s="71"/>
      <c r="CQ4" s="71"/>
      <c r="CR4" s="71"/>
      <c r="CS4" s="71"/>
      <c r="CT4" s="71"/>
      <c r="CU4" s="71"/>
      <c r="CV4" s="71"/>
      <c r="CW4" s="71" t="s">
        <v>63</v>
      </c>
      <c r="CX4" s="71"/>
      <c r="CY4" s="71"/>
      <c r="CZ4" s="71"/>
      <c r="DA4" s="71"/>
      <c r="DB4" s="71"/>
      <c r="DC4" s="71"/>
      <c r="DD4" s="71"/>
      <c r="DE4" s="71"/>
      <c r="DF4" s="71"/>
      <c r="DG4" s="71"/>
      <c r="DH4" s="71" t="s">
        <v>64</v>
      </c>
      <c r="DI4" s="71"/>
      <c r="DJ4" s="71"/>
      <c r="DK4" s="71"/>
      <c r="DL4" s="71"/>
      <c r="DM4" s="71"/>
      <c r="DN4" s="71"/>
      <c r="DO4" s="71"/>
      <c r="DP4" s="71"/>
      <c r="DQ4" s="71"/>
      <c r="DR4" s="71"/>
      <c r="DS4" s="71" t="s">
        <v>65</v>
      </c>
      <c r="DT4" s="71"/>
      <c r="DU4" s="71"/>
      <c r="DV4" s="71"/>
      <c r="DW4" s="71"/>
      <c r="DX4" s="71"/>
      <c r="DY4" s="71"/>
      <c r="DZ4" s="71"/>
      <c r="EA4" s="71"/>
      <c r="EB4" s="71"/>
      <c r="EC4" s="71"/>
      <c r="ED4" s="71" t="s">
        <v>66</v>
      </c>
      <c r="EE4" s="71"/>
      <c r="EF4" s="71"/>
      <c r="EG4" s="71"/>
      <c r="EH4" s="71"/>
      <c r="EI4" s="71"/>
      <c r="EJ4" s="71"/>
      <c r="EK4" s="71"/>
      <c r="EL4" s="71"/>
      <c r="EM4" s="71"/>
      <c r="EN4" s="71"/>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2022</v>
      </c>
      <c r="C6" s="20">
        <f t="shared" ref="C6:W6" si="3">C7</f>
        <v>133647</v>
      </c>
      <c r="D6" s="20">
        <f t="shared" si="3"/>
        <v>47</v>
      </c>
      <c r="E6" s="20">
        <f t="shared" si="3"/>
        <v>1</v>
      </c>
      <c r="F6" s="20">
        <f t="shared" si="3"/>
        <v>0</v>
      </c>
      <c r="G6" s="20">
        <f t="shared" si="3"/>
        <v>0</v>
      </c>
      <c r="H6" s="20" t="str">
        <f t="shared" si="3"/>
        <v>東京都　神津島村</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99.83</v>
      </c>
      <c r="Q6" s="21">
        <f t="shared" si="3"/>
        <v>2530</v>
      </c>
      <c r="R6" s="21">
        <f t="shared" si="3"/>
        <v>1813</v>
      </c>
      <c r="S6" s="21">
        <f t="shared" si="3"/>
        <v>18.579999999999998</v>
      </c>
      <c r="T6" s="21">
        <f t="shared" si="3"/>
        <v>97.58</v>
      </c>
      <c r="U6" s="21">
        <f t="shared" si="3"/>
        <v>1781</v>
      </c>
      <c r="V6" s="21">
        <f t="shared" si="3"/>
        <v>1</v>
      </c>
      <c r="W6" s="21">
        <f t="shared" si="3"/>
        <v>1781</v>
      </c>
      <c r="X6" s="22">
        <f>IF(X7="",NA(),X7)</f>
        <v>109.89</v>
      </c>
      <c r="Y6" s="22">
        <f t="shared" ref="Y6:AG6" si="4">IF(Y7="",NA(),Y7)</f>
        <v>101.81</v>
      </c>
      <c r="Z6" s="22">
        <f t="shared" si="4"/>
        <v>111.94</v>
      </c>
      <c r="AA6" s="22">
        <f t="shared" si="4"/>
        <v>103.75</v>
      </c>
      <c r="AB6" s="22">
        <f t="shared" si="4"/>
        <v>106.57</v>
      </c>
      <c r="AC6" s="22">
        <f t="shared" si="4"/>
        <v>73.25</v>
      </c>
      <c r="AD6" s="22">
        <f t="shared" si="4"/>
        <v>75.06</v>
      </c>
      <c r="AE6" s="22">
        <f t="shared" si="4"/>
        <v>73.22</v>
      </c>
      <c r="AF6" s="22">
        <f t="shared" si="4"/>
        <v>69.05</v>
      </c>
      <c r="AG6" s="22">
        <f t="shared" si="4"/>
        <v>67.02</v>
      </c>
      <c r="AH6" s="21" t="str">
        <f>IF(AH7="","",IF(AH7="-","【-】","【"&amp;SUBSTITUTE(TEXT(AH7,"#,##0.00"),"-","△")&amp;"】"))</f>
        <v>【73.00】</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106.19</v>
      </c>
      <c r="BF6" s="22">
        <f t="shared" ref="BF6:BN6" si="7">IF(BF7="",NA(),BF7)</f>
        <v>93.49</v>
      </c>
      <c r="BG6" s="22">
        <f t="shared" si="7"/>
        <v>105.68</v>
      </c>
      <c r="BH6" s="22">
        <f t="shared" si="7"/>
        <v>129.62</v>
      </c>
      <c r="BI6" s="22">
        <f t="shared" si="7"/>
        <v>126.05</v>
      </c>
      <c r="BJ6" s="22">
        <f t="shared" si="7"/>
        <v>1274.21</v>
      </c>
      <c r="BK6" s="22">
        <f t="shared" si="7"/>
        <v>1183.92</v>
      </c>
      <c r="BL6" s="22">
        <f t="shared" si="7"/>
        <v>1128.72</v>
      </c>
      <c r="BM6" s="22">
        <f t="shared" si="7"/>
        <v>1125.25</v>
      </c>
      <c r="BN6" s="22">
        <f t="shared" si="7"/>
        <v>1157.05</v>
      </c>
      <c r="BO6" s="21" t="str">
        <f>IF(BO7="","",IF(BO7="-","【-】","【"&amp;SUBSTITUTE(TEXT(BO7,"#,##0.00"),"-","△")&amp;"】"))</f>
        <v>【982.48】</v>
      </c>
      <c r="BP6" s="22">
        <f>IF(BP7="",NA(),BP7)</f>
        <v>107.56</v>
      </c>
      <c r="BQ6" s="22">
        <f t="shared" ref="BQ6:BY6" si="8">IF(BQ7="",NA(),BQ7)</f>
        <v>99.63</v>
      </c>
      <c r="BR6" s="22">
        <f t="shared" si="8"/>
        <v>76.42</v>
      </c>
      <c r="BS6" s="22">
        <f t="shared" si="8"/>
        <v>66.37</v>
      </c>
      <c r="BT6" s="22">
        <f t="shared" si="8"/>
        <v>66.14</v>
      </c>
      <c r="BU6" s="22">
        <f t="shared" si="8"/>
        <v>41.25</v>
      </c>
      <c r="BV6" s="22">
        <f t="shared" si="8"/>
        <v>42.5</v>
      </c>
      <c r="BW6" s="22">
        <f t="shared" si="8"/>
        <v>41.84</v>
      </c>
      <c r="BX6" s="22">
        <f t="shared" si="8"/>
        <v>41.44</v>
      </c>
      <c r="BY6" s="22">
        <f t="shared" si="8"/>
        <v>37.65</v>
      </c>
      <c r="BZ6" s="21" t="str">
        <f>IF(BZ7="","",IF(BZ7="-","【-】","【"&amp;SUBSTITUTE(TEXT(BZ7,"#,##0.00"),"-","△")&amp;"】"))</f>
        <v>【50.61】</v>
      </c>
      <c r="CA6" s="22">
        <f>IF(CA7="",NA(),CA7)</f>
        <v>143.74</v>
      </c>
      <c r="CB6" s="22">
        <f t="shared" ref="CB6:CJ6" si="9">IF(CB7="",NA(),CB7)</f>
        <v>155.04</v>
      </c>
      <c r="CC6" s="22">
        <f t="shared" si="9"/>
        <v>152.28</v>
      </c>
      <c r="CD6" s="22">
        <f t="shared" si="9"/>
        <v>166.2</v>
      </c>
      <c r="CE6" s="22">
        <f t="shared" si="9"/>
        <v>160.68</v>
      </c>
      <c r="CF6" s="22">
        <f t="shared" si="9"/>
        <v>383.25</v>
      </c>
      <c r="CG6" s="22">
        <f t="shared" si="9"/>
        <v>377.72</v>
      </c>
      <c r="CH6" s="22">
        <f t="shared" si="9"/>
        <v>390.47</v>
      </c>
      <c r="CI6" s="22">
        <f t="shared" si="9"/>
        <v>403.61</v>
      </c>
      <c r="CJ6" s="22">
        <f t="shared" si="9"/>
        <v>442.82</v>
      </c>
      <c r="CK6" s="21" t="str">
        <f>IF(CK7="","",IF(CK7="-","【-】","【"&amp;SUBSTITUTE(TEXT(CK7,"#,##0.00"),"-","△")&amp;"】"))</f>
        <v>【320.83】</v>
      </c>
      <c r="CL6" s="22">
        <f>IF(CL7="",NA(),CL7)</f>
        <v>28.76</v>
      </c>
      <c r="CM6" s="22">
        <f t="shared" ref="CM6:CU6" si="10">IF(CM7="",NA(),CM7)</f>
        <v>32.340000000000003</v>
      </c>
      <c r="CN6" s="22">
        <f t="shared" si="10"/>
        <v>24.36</v>
      </c>
      <c r="CO6" s="22">
        <f t="shared" si="10"/>
        <v>28.78</v>
      </c>
      <c r="CP6" s="22">
        <f t="shared" si="10"/>
        <v>29.05</v>
      </c>
      <c r="CQ6" s="22">
        <f t="shared" si="10"/>
        <v>48.26</v>
      </c>
      <c r="CR6" s="22">
        <f t="shared" si="10"/>
        <v>48.01</v>
      </c>
      <c r="CS6" s="22">
        <f t="shared" si="10"/>
        <v>49.08</v>
      </c>
      <c r="CT6" s="22">
        <f t="shared" si="10"/>
        <v>51.46</v>
      </c>
      <c r="CU6" s="22">
        <f t="shared" si="10"/>
        <v>51.84</v>
      </c>
      <c r="CV6" s="21" t="str">
        <f>IF(CV7="","",IF(CV7="-","【-】","【"&amp;SUBSTITUTE(TEXT(CV7,"#,##0.00"),"-","△")&amp;"】"))</f>
        <v>【56.15】</v>
      </c>
      <c r="CW6" s="22">
        <f>IF(CW7="",NA(),CW7)</f>
        <v>64</v>
      </c>
      <c r="CX6" s="22">
        <f t="shared" ref="CX6:DF6" si="11">IF(CX7="",NA(),CX7)</f>
        <v>55.97</v>
      </c>
      <c r="CY6" s="22">
        <f t="shared" si="11"/>
        <v>73.819999999999993</v>
      </c>
      <c r="CZ6" s="22">
        <f t="shared" si="11"/>
        <v>58.13</v>
      </c>
      <c r="DA6" s="22">
        <f t="shared" si="11"/>
        <v>55.17</v>
      </c>
      <c r="DB6" s="22">
        <f t="shared" si="11"/>
        <v>72.72</v>
      </c>
      <c r="DC6" s="22">
        <f t="shared" si="11"/>
        <v>72.75</v>
      </c>
      <c r="DD6" s="22">
        <f t="shared" si="11"/>
        <v>71.27</v>
      </c>
      <c r="DE6" s="22">
        <f t="shared" si="11"/>
        <v>68.58</v>
      </c>
      <c r="DF6" s="22">
        <f t="shared" si="11"/>
        <v>67.94</v>
      </c>
      <c r="DG6" s="21" t="str">
        <f>IF(DG7="","",IF(DG7="-","【-】","【"&amp;SUBSTITUTE(TEXT(DG7,"#,##0.00"),"-","△")&amp;"】"))</f>
        <v>【70.01】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0.15</v>
      </c>
      <c r="EE6" s="22">
        <f t="shared" ref="EE6:EM6" si="14">IF(EE7="",NA(),EE7)</f>
        <v>0.28000000000000003</v>
      </c>
      <c r="EF6" s="21">
        <f t="shared" si="14"/>
        <v>0</v>
      </c>
      <c r="EG6" s="21">
        <f t="shared" si="14"/>
        <v>0</v>
      </c>
      <c r="EH6" s="21">
        <f t="shared" si="14"/>
        <v>0</v>
      </c>
      <c r="EI6" s="22">
        <f t="shared" si="14"/>
        <v>0.62</v>
      </c>
      <c r="EJ6" s="22">
        <f t="shared" si="14"/>
        <v>0.39</v>
      </c>
      <c r="EK6" s="22">
        <f t="shared" si="14"/>
        <v>0.61</v>
      </c>
      <c r="EL6" s="22">
        <f t="shared" si="14"/>
        <v>0.4</v>
      </c>
      <c r="EM6" s="22">
        <f t="shared" si="14"/>
        <v>0.59</v>
      </c>
      <c r="EN6" s="21" t="str">
        <f>IF(EN7="","",IF(EN7="-","【-】","【"&amp;SUBSTITUTE(TEXT(EN7,"#,##0.00"),"-","△")&amp;"】"))</f>
        <v>【0.52】</v>
      </c>
    </row>
    <row r="7" spans="1:144" s="23" customFormat="1" x14ac:dyDescent="0.15">
      <c r="A7" s="15"/>
      <c r="B7" s="24">
        <v>2022</v>
      </c>
      <c r="C7" s="24">
        <v>133647</v>
      </c>
      <c r="D7" s="24">
        <v>47</v>
      </c>
      <c r="E7" s="24">
        <v>1</v>
      </c>
      <c r="F7" s="24">
        <v>0</v>
      </c>
      <c r="G7" s="24">
        <v>0</v>
      </c>
      <c r="H7" s="24" t="s">
        <v>96</v>
      </c>
      <c r="I7" s="24" t="s">
        <v>97</v>
      </c>
      <c r="J7" s="24" t="s">
        <v>98</v>
      </c>
      <c r="K7" s="24" t="s">
        <v>99</v>
      </c>
      <c r="L7" s="24" t="s">
        <v>100</v>
      </c>
      <c r="M7" s="24" t="s">
        <v>101</v>
      </c>
      <c r="N7" s="25" t="s">
        <v>102</v>
      </c>
      <c r="O7" s="25" t="s">
        <v>103</v>
      </c>
      <c r="P7" s="25">
        <v>99.83</v>
      </c>
      <c r="Q7" s="25">
        <v>2530</v>
      </c>
      <c r="R7" s="25">
        <v>1813</v>
      </c>
      <c r="S7" s="25">
        <v>18.579999999999998</v>
      </c>
      <c r="T7" s="25">
        <v>97.58</v>
      </c>
      <c r="U7" s="25">
        <v>1781</v>
      </c>
      <c r="V7" s="25">
        <v>1</v>
      </c>
      <c r="W7" s="25">
        <v>1781</v>
      </c>
      <c r="X7" s="25">
        <v>109.89</v>
      </c>
      <c r="Y7" s="25">
        <v>101.81</v>
      </c>
      <c r="Z7" s="25">
        <v>111.94</v>
      </c>
      <c r="AA7" s="25">
        <v>103.75</v>
      </c>
      <c r="AB7" s="25">
        <v>106.57</v>
      </c>
      <c r="AC7" s="25">
        <v>73.25</v>
      </c>
      <c r="AD7" s="25">
        <v>75.06</v>
      </c>
      <c r="AE7" s="25">
        <v>73.22</v>
      </c>
      <c r="AF7" s="25">
        <v>69.05</v>
      </c>
      <c r="AG7" s="25">
        <v>67.02</v>
      </c>
      <c r="AH7" s="25">
        <v>73</v>
      </c>
      <c r="AI7" s="25"/>
      <c r="AJ7" s="25"/>
      <c r="AK7" s="25"/>
      <c r="AL7" s="25"/>
      <c r="AM7" s="25"/>
      <c r="AN7" s="25"/>
      <c r="AO7" s="25"/>
      <c r="AP7" s="25"/>
      <c r="AQ7" s="25"/>
      <c r="AR7" s="25"/>
      <c r="AS7" s="25"/>
      <c r="AT7" s="25"/>
      <c r="AU7" s="25"/>
      <c r="AV7" s="25"/>
      <c r="AW7" s="25"/>
      <c r="AX7" s="25"/>
      <c r="AY7" s="25"/>
      <c r="AZ7" s="25"/>
      <c r="BA7" s="25"/>
      <c r="BB7" s="25"/>
      <c r="BC7" s="25"/>
      <c r="BD7" s="25"/>
      <c r="BE7" s="25">
        <v>106.19</v>
      </c>
      <c r="BF7" s="25">
        <v>93.49</v>
      </c>
      <c r="BG7" s="25">
        <v>105.68</v>
      </c>
      <c r="BH7" s="25">
        <v>129.62</v>
      </c>
      <c r="BI7" s="25">
        <v>126.05</v>
      </c>
      <c r="BJ7" s="25">
        <v>1274.21</v>
      </c>
      <c r="BK7" s="25">
        <v>1183.92</v>
      </c>
      <c r="BL7" s="25">
        <v>1128.72</v>
      </c>
      <c r="BM7" s="25">
        <v>1125.25</v>
      </c>
      <c r="BN7" s="25">
        <v>1157.05</v>
      </c>
      <c r="BO7" s="25">
        <v>982.48</v>
      </c>
      <c r="BP7" s="25">
        <v>107.56</v>
      </c>
      <c r="BQ7" s="25">
        <v>99.63</v>
      </c>
      <c r="BR7" s="25">
        <v>76.42</v>
      </c>
      <c r="BS7" s="25">
        <v>66.37</v>
      </c>
      <c r="BT7" s="25">
        <v>66.14</v>
      </c>
      <c r="BU7" s="25">
        <v>41.25</v>
      </c>
      <c r="BV7" s="25">
        <v>42.5</v>
      </c>
      <c r="BW7" s="25">
        <v>41.84</v>
      </c>
      <c r="BX7" s="25">
        <v>41.44</v>
      </c>
      <c r="BY7" s="25">
        <v>37.65</v>
      </c>
      <c r="BZ7" s="25">
        <v>50.61</v>
      </c>
      <c r="CA7" s="25">
        <v>143.74</v>
      </c>
      <c r="CB7" s="25">
        <v>155.04</v>
      </c>
      <c r="CC7" s="25">
        <v>152.28</v>
      </c>
      <c r="CD7" s="25">
        <v>166.2</v>
      </c>
      <c r="CE7" s="25">
        <v>160.68</v>
      </c>
      <c r="CF7" s="25">
        <v>383.25</v>
      </c>
      <c r="CG7" s="25">
        <v>377.72</v>
      </c>
      <c r="CH7" s="25">
        <v>390.47</v>
      </c>
      <c r="CI7" s="25">
        <v>403.61</v>
      </c>
      <c r="CJ7" s="25">
        <v>442.82</v>
      </c>
      <c r="CK7" s="25">
        <v>320.83</v>
      </c>
      <c r="CL7" s="25">
        <v>28.76</v>
      </c>
      <c r="CM7" s="25">
        <v>32.340000000000003</v>
      </c>
      <c r="CN7" s="25">
        <v>24.36</v>
      </c>
      <c r="CO7" s="25">
        <v>28.78</v>
      </c>
      <c r="CP7" s="25">
        <v>29.05</v>
      </c>
      <c r="CQ7" s="25">
        <v>48.26</v>
      </c>
      <c r="CR7" s="25">
        <v>48.01</v>
      </c>
      <c r="CS7" s="25">
        <v>49.08</v>
      </c>
      <c r="CT7" s="25">
        <v>51.46</v>
      </c>
      <c r="CU7" s="25">
        <v>51.84</v>
      </c>
      <c r="CV7" s="25">
        <v>56.15</v>
      </c>
      <c r="CW7" s="25">
        <v>64</v>
      </c>
      <c r="CX7" s="25">
        <v>55.97</v>
      </c>
      <c r="CY7" s="25">
        <v>73.819999999999993</v>
      </c>
      <c r="CZ7" s="25">
        <v>58.13</v>
      </c>
      <c r="DA7" s="25">
        <v>55.17</v>
      </c>
      <c r="DB7" s="25">
        <v>72.72</v>
      </c>
      <c r="DC7" s="25">
        <v>72.75</v>
      </c>
      <c r="DD7" s="25">
        <v>71.27</v>
      </c>
      <c r="DE7" s="25">
        <v>68.58</v>
      </c>
      <c r="DF7" s="25">
        <v>67.94</v>
      </c>
      <c r="DG7" s="25">
        <v>70.010000000000005</v>
      </c>
      <c r="DH7" s="25"/>
      <c r="DI7" s="25"/>
      <c r="DJ7" s="25"/>
      <c r="DK7" s="25"/>
      <c r="DL7" s="25"/>
      <c r="DM7" s="25"/>
      <c r="DN7" s="25"/>
      <c r="DO7" s="25"/>
      <c r="DP7" s="25"/>
      <c r="DQ7" s="25"/>
      <c r="DR7" s="25"/>
      <c r="DS7" s="25"/>
      <c r="DT7" s="25"/>
      <c r="DU7" s="25"/>
      <c r="DV7" s="25"/>
      <c r="DW7" s="25"/>
      <c r="DX7" s="25"/>
      <c r="DY7" s="25"/>
      <c r="DZ7" s="25"/>
      <c r="EA7" s="25"/>
      <c r="EB7" s="25"/>
      <c r="EC7" s="25"/>
      <c r="ED7" s="25">
        <v>0.15</v>
      </c>
      <c r="EE7" s="25">
        <v>0.28000000000000003</v>
      </c>
      <c r="EF7" s="25">
        <v>0</v>
      </c>
      <c r="EG7" s="25">
        <v>0</v>
      </c>
      <c r="EH7" s="25">
        <v>0</v>
      </c>
      <c r="EI7" s="25">
        <v>0.62</v>
      </c>
      <c r="EJ7" s="25">
        <v>0.39</v>
      </c>
      <c r="EK7" s="25">
        <v>0.61</v>
      </c>
      <c r="EL7" s="25">
        <v>0.4</v>
      </c>
      <c r="EM7" s="25">
        <v>0.59</v>
      </c>
      <c r="EN7" s="25">
        <v>0.52</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 t="shared" ref="B10:C10" si="15">DATEVALUE($B7+12-B11&amp;"/1/"&amp;B12)</f>
        <v>47484</v>
      </c>
      <c r="C10" s="29">
        <f t="shared" si="15"/>
        <v>47849</v>
      </c>
      <c r="D10" s="29">
        <f>DATEVALUE($B7+12-D11&amp;"/1/"&amp;D12)</f>
        <v>48215</v>
      </c>
      <c r="E10" s="29">
        <f>DATEVALUE($B7+12-E11&amp;"/1/"&amp;E12)</f>
        <v>48582</v>
      </c>
      <c r="F10" s="29">
        <f>DATEVALUE($B7+12-F11&amp;"/1/"&amp;F12)</f>
        <v>48948</v>
      </c>
    </row>
    <row r="11" spans="1:144" x14ac:dyDescent="0.15">
      <c r="B11">
        <v>4</v>
      </c>
      <c r="C11">
        <v>3</v>
      </c>
      <c r="D11">
        <v>2</v>
      </c>
      <c r="E11">
        <v>1</v>
      </c>
      <c r="F11">
        <v>0</v>
      </c>
      <c r="G11" t="s">
        <v>109</v>
      </c>
    </row>
    <row r="12" spans="1:144" x14ac:dyDescent="0.15">
      <c r="B12">
        <v>1</v>
      </c>
      <c r="C12">
        <v>1</v>
      </c>
      <c r="D12">
        <v>2</v>
      </c>
      <c r="E12">
        <v>3</v>
      </c>
      <c r="F12">
        <v>4</v>
      </c>
      <c r="G12" t="s">
        <v>110</v>
      </c>
    </row>
    <row r="13" spans="1:144" x14ac:dyDescent="0.15">
      <c r="B13" t="s">
        <v>111</v>
      </c>
      <c r="C13" t="s">
        <v>112</v>
      </c>
      <c r="D13" t="s">
        <v>112</v>
      </c>
      <c r="E13" t="s">
        <v>112</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角村 風太</cp:lastModifiedBy>
  <dcterms:created xsi:type="dcterms:W3CDTF">2023-12-05T01:05:27Z</dcterms:created>
  <dcterms:modified xsi:type="dcterms:W3CDTF">2024-02-02T05:20:30Z</dcterms:modified>
  <cp:category/>
</cp:coreProperties>
</file>