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xUL/c/fk2DXf9HaFgFNITkkbEAGxgY7DSBKwuo0kiLs126Gm8dzKnkZrGrJySmYxTya2KHH0GHwWJ9L8AJ1IvA==" workbookSaltValue="nwJS1zDJpvCdtkFkwL4Kd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H85" i="4"/>
  <c r="G85" i="4"/>
  <c r="BB10" i="4"/>
  <c r="W10" i="4"/>
  <c r="P10" i="4"/>
  <c r="BB8" i="4"/>
  <c r="AT8" i="4"/>
  <c r="AD8" i="4"/>
  <c r="W8" i="4"/>
  <c r="B8" i="4"/>
  <c r="B6" i="4"/>
</calcChain>
</file>

<file path=xl/sharedStrings.xml><?xml version="1.0" encoding="utf-8"?>
<sst xmlns="http://schemas.openxmlformats.org/spreadsheetml/2006/main" count="320" uniqueCount="118">
  <si>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</si>
  <si>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</si>
  <si>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</si>
  <si>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</si>
  <si>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</si>
  <si>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</si>
  <si>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</si>
  <si>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</si>
  <si>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</si>
  <si>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</si>
  <si>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</si>
  <si>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</si>
  <si>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</si>
  <si>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</si>
  <si>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</si>
  <si>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</si>
  <si>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</si>
  <si>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</si>
  <si>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</si>
  <si>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</si>
  <si>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</si>
  <si>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</si>
  <si>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</si>
  <si>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</si>
  <si>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</si>
  <si>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</si>
  <si>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</si>
  <si>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</si>
  <si>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</si>
  <si>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</si>
  <si>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</si>
  <si>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</si>
  <si>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</si>
  <si>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</si>
  <si>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</si>
  <si>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</si>
  <si>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</si>
  <si>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</si>
  <si>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</si>
  <si>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</si>
  <si>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</si>
  <si>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</si>
  <si>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</si>
  <si>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</si>
  <si>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</si>
  <si>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</si>
  <si>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</si>
  <si>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</si>
  <si>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</si>
  <si>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</si>
  <si>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</si>
  <si>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</si>
  <si>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</si>
  <si>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</si>
  <si>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</si>
  <si>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</si>
  <si>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</si>
  <si>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</si>
  <si>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</si>
  <si>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</si>
  <si>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</si>
  <si>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</si>
  <si>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</si>
  <si>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</si>
  <si>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</si>
  <si>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</si>
  <si>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</si>
  <si>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</si>
  <si>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</si>
  <si>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</si>
  <si>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</si>
  <si>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</si>
  <si>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</si>
  <si>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</si>
  <si>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</si>
  <si>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</si>
  <si>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</si>
  <si>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</si>
  <si>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</si>
  <si>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</si>
  <si>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</si>
  <si>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</si>
  <si>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</si>
  <si>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</si>
  <si>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</si>
  <si>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</si>
  <si>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</si>
  <si>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</si>
  <si>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</si>
  <si>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</si>
  <si>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</si>
  <si>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</si>
  <si>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</si>
  <si>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</si>
  <si>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</si>
  <si>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</si>
  <si>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小金井市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</si>
  <si>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</si>
  <si>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</si>
  <si>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</si>
  <si>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</si>
  <si>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</si>
  <si>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</si>
  <si>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</si>
  <si>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</si>
  <si>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</si>
  <si>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</si>
  <si>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</si>
  <si>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</si>
  <si>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</si>
  <si>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</si>
  <si>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</si>
  <si>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</si>
  <si>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</si>
  <si>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</si>
  <si>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現在、③の管渠改善率は0％となっていますが、小金井市においては、昭和44年に公共下水道整備計画に着手し、昭和62年には普及率100％に達し、計画当初に敷設した管きょは、令和3年度以降法定耐用年数である50年を超え始め、今後の10年間で施設の更新ピークを迎えることが見込まれています。そのため、令和元年度に市内管きょ全249kmを対象としてストックマネジメント計画を改定し、令和2年度より5か年で約6,500箇所を対象に点検を行います。
　ストックマネジメント計画及び点検結果に基づき、順次管きょの調査・改築を行う予定で、令和3年度に布設替え工事、令和4年度より管更生工事を行います。
</t>
    <phoneticPr fontId="4"/>
  </si>
  <si>
    <t>　①の経常収支比率は106.59％であり、経営状態は安定していると考えられます。
　②の累積欠損金比率は0％であり、累積欠損金は発生していません。
　③の流動比率は267.88％であり、経営状態は安定していると考えられます。
　④企業債残高対事業規模比率は38.54％であり、類似団体平均値を大きく下回っておりますが、今後老朽化施設の更新のために事業費が増加する見込みのため、今後企業債残高が増加することが見込まれます。将来に渡る下水道事業の経営の安定化を継続するために事業費の平準化を図り、計画的かつ効率的な維持修繕・改築更新に取り組む必要があります。
　⑤経費回収率は181.87％と類似団体平均を大きく上回り、⑥汚水処理原価は43.68円と類似団体の1/2以下と健全な経営状況であると考えられます。
　⑧水洗化率は99.99％とほぼ100％に達しており、将来的には100％になると見込まれます。
　以上の指標を分析した結果、現状では経営が健全であると考えますが、今後施設の更新のため事業費の増加が見込まれるため、費用の縮減や収入の確保等継続的な下水道事業経営の見直しが必要と考えます。</t>
    <rPh sb="146" eb="147">
      <t>オオ</t>
    </rPh>
    <rPh sb="149" eb="151">
      <t>シタマワ</t>
    </rPh>
    <phoneticPr fontId="4"/>
  </si>
  <si>
    <t xml:space="preserve">　小金井市の公共下水道事業は、昭和62年の普及率100％達成後、維持管理の時代へと推移しました。
　現在、当初敷設した管きょが供用開始後50年を迎えようとしており、今後施設更新に係る事業費の増大が見込まれます。また、経常収費比率が平均値より低いことや、使用料徴収に係る事務経費は公共下水道事業の維持管理に影響を与えます。
　今後も安定的な経営を継続することを目指し、令和２年度からの公営企業法適用による財務状況の分析を踏まえた上で、長期的な財政見通し、使用料・事務事業の定期的な分析、ストックの利活用、新たな収入確保への取り組みなどについて、経営戦略改訂版の策定を現在実施しており、より一層の経営基盤の強化を図っていきます。また、下水道における基本的な方針や施策の方向性を示す下水道総合計画を現在検討しており、下水道全体を総合的に捉え、計画的かつ効率的に施策を実施することを図っていきます。
</t>
    <rPh sb="315" eb="318">
      <t>ゲスイドウ</t>
    </rPh>
    <rPh sb="322" eb="325">
      <t>キホンテキ</t>
    </rPh>
    <rPh sb="326" eb="328">
      <t>ホウシン</t>
    </rPh>
    <rPh sb="329" eb="331">
      <t>シサク</t>
    </rPh>
    <rPh sb="332" eb="335">
      <t>ホウコウセイ</t>
    </rPh>
    <rPh sb="336" eb="337">
      <t>シメ</t>
    </rPh>
    <rPh sb="338" eb="341">
      <t>ゲスイドウ</t>
    </rPh>
    <rPh sb="341" eb="343">
      <t>ソウゴウ</t>
    </rPh>
    <rPh sb="343" eb="345">
      <t>ケイカク</t>
    </rPh>
    <rPh sb="346" eb="348">
      <t>ゲンザイ</t>
    </rPh>
    <rPh sb="348" eb="350">
      <t>ケントウ</t>
    </rPh>
    <rPh sb="355" eb="358">
      <t>ゲスイドウ</t>
    </rPh>
    <rPh sb="358" eb="360">
      <t>ゼンタイ</t>
    </rPh>
    <rPh sb="361" eb="364">
      <t>ソウゴウテキ</t>
    </rPh>
    <rPh sb="365" eb="366">
      <t>トラ</t>
    </rPh>
    <rPh sb="368" eb="371">
      <t>ケイカクテキ</t>
    </rPh>
    <rPh sb="373" eb="376">
      <t>コウリツテキ</t>
    </rPh>
    <rPh sb="377" eb="379">
      <t>シサク</t>
    </rPh>
    <rPh sb="380" eb="382">
      <t>ジッシ</t>
    </rPh>
    <rPh sb="387" eb="388">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</si>
</sst>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DDE-49F2-9D2A-A72E7F8FC68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0.14000000000000001</c:v>
                </c:pt>
              </c:numCache>
            </c:numRef>
          </c:val>
          <c:smooth val="0"/>
          <c:extLst>
            <c:ext xmlns:c16="http://schemas.microsoft.com/office/drawing/2014/chart" uri="{C3380CC4-5D6E-409C-BE32-E72D297353CC}">
              <c16:uniqueId val="{00000001-ADDE-49F2-9D2A-A72E7F8FC68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F3-415B-B158-DC61F4C9753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64.930000000000007</c:v>
                </c:pt>
              </c:numCache>
            </c:numRef>
          </c:val>
          <c:smooth val="0"/>
          <c:extLst>
            <c:ext xmlns:c16="http://schemas.microsoft.com/office/drawing/2014/chart" uri="{C3380CC4-5D6E-409C-BE32-E72D297353CC}">
              <c16:uniqueId val="{00000001-C7F3-415B-B158-DC61F4C9753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99.99</c:v>
                </c:pt>
              </c:numCache>
            </c:numRef>
          </c:val>
          <c:extLst>
            <c:ext xmlns:c16="http://schemas.microsoft.com/office/drawing/2014/chart" uri="{C3380CC4-5D6E-409C-BE32-E72D297353CC}">
              <c16:uniqueId val="{00000000-32E2-424A-AB45-FDF9C79D459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97.7</c:v>
                </c:pt>
              </c:numCache>
            </c:numRef>
          </c:val>
          <c:smooth val="0"/>
          <c:extLst>
            <c:ext xmlns:c16="http://schemas.microsoft.com/office/drawing/2014/chart" uri="{C3380CC4-5D6E-409C-BE32-E72D297353CC}">
              <c16:uniqueId val="{00000001-32E2-424A-AB45-FDF9C79D459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106.59</c:v>
                </c:pt>
              </c:numCache>
            </c:numRef>
          </c:val>
          <c:extLst>
            <c:ext xmlns:c16="http://schemas.microsoft.com/office/drawing/2014/chart" uri="{C3380CC4-5D6E-409C-BE32-E72D297353CC}">
              <c16:uniqueId val="{00000000-B9A7-4C99-8498-BE9092F28E4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107.09</c:v>
                </c:pt>
              </c:numCache>
            </c:numRef>
          </c:val>
          <c:smooth val="0"/>
          <c:extLst>
            <c:ext xmlns:c16="http://schemas.microsoft.com/office/drawing/2014/chart" uri="{C3380CC4-5D6E-409C-BE32-E72D297353CC}">
              <c16:uniqueId val="{00000001-B9A7-4C99-8498-BE9092F28E4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6.64</c:v>
                </c:pt>
              </c:numCache>
            </c:numRef>
          </c:val>
          <c:extLst>
            <c:ext xmlns:c16="http://schemas.microsoft.com/office/drawing/2014/chart" uri="{C3380CC4-5D6E-409C-BE32-E72D297353CC}">
              <c16:uniqueId val="{00000000-9CE1-47B8-A52F-E5FBB7E01A1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23.38</c:v>
                </c:pt>
              </c:numCache>
            </c:numRef>
          </c:val>
          <c:smooth val="0"/>
          <c:extLst>
            <c:ext xmlns:c16="http://schemas.microsoft.com/office/drawing/2014/chart" uri="{C3380CC4-5D6E-409C-BE32-E72D297353CC}">
              <c16:uniqueId val="{00000001-9CE1-47B8-A52F-E5FBB7E01A1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3.22</c:v>
                </c:pt>
              </c:numCache>
            </c:numRef>
          </c:val>
          <c:extLst>
            <c:ext xmlns:c16="http://schemas.microsoft.com/office/drawing/2014/chart" uri="{C3380CC4-5D6E-409C-BE32-E72D297353CC}">
              <c16:uniqueId val="{00000000-9FB6-402A-8916-D93DB940F20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8.1999999999999993</c:v>
                </c:pt>
              </c:numCache>
            </c:numRef>
          </c:val>
          <c:smooth val="0"/>
          <c:extLst>
            <c:ext xmlns:c16="http://schemas.microsoft.com/office/drawing/2014/chart" uri="{C3380CC4-5D6E-409C-BE32-E72D297353CC}">
              <c16:uniqueId val="{00000001-9FB6-402A-8916-D93DB940F20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575-4A7B-A1FF-9C34E670089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0.59</c:v>
                </c:pt>
              </c:numCache>
            </c:numRef>
          </c:val>
          <c:smooth val="0"/>
          <c:extLst>
            <c:ext xmlns:c16="http://schemas.microsoft.com/office/drawing/2014/chart" uri="{C3380CC4-5D6E-409C-BE32-E72D297353CC}">
              <c16:uniqueId val="{00000001-D575-4A7B-A1FF-9C34E670089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267.88</c:v>
                </c:pt>
              </c:numCache>
            </c:numRef>
          </c:val>
          <c:extLst>
            <c:ext xmlns:c16="http://schemas.microsoft.com/office/drawing/2014/chart" uri="{C3380CC4-5D6E-409C-BE32-E72D297353CC}">
              <c16:uniqueId val="{00000000-546B-4DEF-A76C-DFD574F0088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77.72</c:v>
                </c:pt>
              </c:numCache>
            </c:numRef>
          </c:val>
          <c:smooth val="0"/>
          <c:extLst>
            <c:ext xmlns:c16="http://schemas.microsoft.com/office/drawing/2014/chart" uri="{C3380CC4-5D6E-409C-BE32-E72D297353CC}">
              <c16:uniqueId val="{00000001-546B-4DEF-A76C-DFD574F0088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38.54</c:v>
                </c:pt>
              </c:numCache>
            </c:numRef>
          </c:val>
          <c:extLst>
            <c:ext xmlns:c16="http://schemas.microsoft.com/office/drawing/2014/chart" uri="{C3380CC4-5D6E-409C-BE32-E72D297353CC}">
              <c16:uniqueId val="{00000000-7F87-4565-8385-39F70742C19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485.6</c:v>
                </c:pt>
              </c:numCache>
            </c:numRef>
          </c:val>
          <c:smooth val="0"/>
          <c:extLst>
            <c:ext xmlns:c16="http://schemas.microsoft.com/office/drawing/2014/chart" uri="{C3380CC4-5D6E-409C-BE32-E72D297353CC}">
              <c16:uniqueId val="{00000001-7F87-4565-8385-39F70742C19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181.87</c:v>
                </c:pt>
              </c:numCache>
            </c:numRef>
          </c:val>
          <c:extLst>
            <c:ext xmlns:c16="http://schemas.microsoft.com/office/drawing/2014/chart" uri="{C3380CC4-5D6E-409C-BE32-E72D297353CC}">
              <c16:uniqueId val="{00000000-3191-4C70-8B8F-5297F1878F8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99.95</c:v>
                </c:pt>
              </c:numCache>
            </c:numRef>
          </c:val>
          <c:smooth val="0"/>
          <c:extLst>
            <c:ext xmlns:c16="http://schemas.microsoft.com/office/drawing/2014/chart" uri="{C3380CC4-5D6E-409C-BE32-E72D297353CC}">
              <c16:uniqueId val="{00000001-3191-4C70-8B8F-5297F1878F8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43.68</c:v>
                </c:pt>
              </c:numCache>
            </c:numRef>
          </c:val>
          <c:extLst>
            <c:ext xmlns:c16="http://schemas.microsoft.com/office/drawing/2014/chart" uri="{C3380CC4-5D6E-409C-BE32-E72D297353CC}">
              <c16:uniqueId val="{00000000-A2B3-4F7D-A065-31B31268FB4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110.21</c:v>
                </c:pt>
              </c:numCache>
            </c:numRef>
          </c:val>
          <c:smooth val="0"/>
          <c:extLst>
            <c:ext xmlns:c16="http://schemas.microsoft.com/office/drawing/2014/chart" uri="{C3380CC4-5D6E-409C-BE32-E72D297353CC}">
              <c16:uniqueId val="{00000001-A2B3-4F7D-A065-31B31268FB4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小金井市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Aa</v>
      </c>
      <c r="X8" s="49"/>
      <c r="Y8" s="49"/>
      <c r="Z8" s="49"/>
      <c r="AA8" s="49"/>
      <c r="AB8" s="49"/>
      <c r="AC8" s="49"/>
      <c r="AD8" s="50" t="str">
        <f>
データ!$M$6</f>
        <v>
非設置</v>
      </c>
      <c r="AE8" s="50"/>
      <c r="AF8" s="50"/>
      <c r="AG8" s="50"/>
      <c r="AH8" s="50"/>
      <c r="AI8" s="50"/>
      <c r="AJ8" s="50"/>
      <c r="AK8" s="3"/>
      <c r="AL8" s="51">
        <f>
データ!S6</f>
        <v>
123828</v>
      </c>
      <c r="AM8" s="51"/>
      <c r="AN8" s="51"/>
      <c r="AO8" s="51"/>
      <c r="AP8" s="51"/>
      <c r="AQ8" s="51"/>
      <c r="AR8" s="51"/>
      <c r="AS8" s="51"/>
      <c r="AT8" s="46">
        <f>
データ!T6</f>
        <v>
11.3</v>
      </c>
      <c r="AU8" s="46"/>
      <c r="AV8" s="46"/>
      <c r="AW8" s="46"/>
      <c r="AX8" s="46"/>
      <c r="AY8" s="46"/>
      <c r="AZ8" s="46"/>
      <c r="BA8" s="46"/>
      <c r="BB8" s="46">
        <f>
データ!U6</f>
        <v>
10958.23</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f>
データ!O6</f>
        <v>
89.67</v>
      </c>
      <c r="J10" s="46"/>
      <c r="K10" s="46"/>
      <c r="L10" s="46"/>
      <c r="M10" s="46"/>
      <c r="N10" s="46"/>
      <c r="O10" s="46"/>
      <c r="P10" s="46">
        <f>
データ!P6</f>
        <v>
100</v>
      </c>
      <c r="Q10" s="46"/>
      <c r="R10" s="46"/>
      <c r="S10" s="46"/>
      <c r="T10" s="46"/>
      <c r="U10" s="46"/>
      <c r="V10" s="46"/>
      <c r="W10" s="46">
        <f>
データ!Q6</f>
        <v>
99.61</v>
      </c>
      <c r="X10" s="46"/>
      <c r="Y10" s="46"/>
      <c r="Z10" s="46"/>
      <c r="AA10" s="46"/>
      <c r="AB10" s="46"/>
      <c r="AC10" s="46"/>
      <c r="AD10" s="51">
        <f>
データ!R6</f>
        <v>
1309</v>
      </c>
      <c r="AE10" s="51"/>
      <c r="AF10" s="51"/>
      <c r="AG10" s="51"/>
      <c r="AH10" s="51"/>
      <c r="AI10" s="51"/>
      <c r="AJ10" s="51"/>
      <c r="AK10" s="2"/>
      <c r="AL10" s="51">
        <f>
データ!V6</f>
        <v>
124078</v>
      </c>
      <c r="AM10" s="51"/>
      <c r="AN10" s="51"/>
      <c r="AO10" s="51"/>
      <c r="AP10" s="51"/>
      <c r="AQ10" s="51"/>
      <c r="AR10" s="51"/>
      <c r="AS10" s="51"/>
      <c r="AT10" s="46">
        <f>
データ!W6</f>
        <v>
11.33</v>
      </c>
      <c r="AU10" s="46"/>
      <c r="AV10" s="46"/>
      <c r="AW10" s="46"/>
      <c r="AX10" s="46"/>
      <c r="AY10" s="46"/>
      <c r="AZ10" s="46"/>
      <c r="BA10" s="46"/>
      <c r="BB10" s="46">
        <f>
データ!X6</f>
        <v>
10951.28</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
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36"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【106.67】</v>
      </c>
      <c r="F85" s="26" t="str">
        <f>
データ!AT6</f>
        <v>
【3.64】</v>
      </c>
      <c r="G85" s="26" t="str">
        <f>
データ!BE6</f>
        <v>
【67.52】</v>
      </c>
      <c r="H85" s="26" t="str">
        <f>
データ!BP6</f>
        <v>
【705.21】</v>
      </c>
      <c r="I85" s="26" t="str">
        <f>
データ!CA6</f>
        <v>
【98.96】</v>
      </c>
      <c r="J85" s="26" t="str">
        <f>
データ!CL6</f>
        <v>
【134.52】</v>
      </c>
      <c r="K85" s="26" t="str">
        <f>
データ!CW6</f>
        <v>
【59.57】</v>
      </c>
      <c r="L85" s="26" t="str">
        <f>
データ!DH6</f>
        <v>
【95.57】</v>
      </c>
      <c r="M85" s="26" t="str">
        <f>
データ!DS6</f>
        <v>
【36.52】</v>
      </c>
      <c r="N85" s="26" t="str">
        <f>
データ!ED6</f>
        <v>
【5.72】</v>
      </c>
      <c r="O85" s="26" t="str">
        <f>
データ!EO6</f>
        <v>
【0.30】</v>
      </c>
    </row>
  </sheetData>
  <sheetProtection algorithmName="SHA-512" hashValue="K7OFu5VjPx11NA9MWl2ZBF+eu1lu3zCjjGWtrR4kDjiE4vXLbUeTvWlDtnNgW4paobYXgRbkgkGHUDje2c5kCA==" saltValue="DuVKBLVqD7iTAbC3Svnpn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77" t="s">
        <v>
52</v>
      </c>
      <c r="I3" s="78"/>
      <c r="J3" s="78"/>
      <c r="K3" s="78"/>
      <c r="L3" s="78"/>
      <c r="M3" s="78"/>
      <c r="N3" s="78"/>
      <c r="O3" s="78"/>
      <c r="P3" s="78"/>
      <c r="Q3" s="78"/>
      <c r="R3" s="78"/>
      <c r="S3" s="78"/>
      <c r="T3" s="78"/>
      <c r="U3" s="78"/>
      <c r="V3" s="78"/>
      <c r="W3" s="78"/>
      <c r="X3" s="79"/>
      <c r="Y3" s="83" t="s">
        <v>
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
55</v>
      </c>
      <c r="B4" s="30"/>
      <c r="C4" s="30"/>
      <c r="D4" s="30"/>
      <c r="E4" s="30"/>
      <c r="F4" s="30"/>
      <c r="G4" s="30"/>
      <c r="H4" s="80"/>
      <c r="I4" s="81"/>
      <c r="J4" s="81"/>
      <c r="K4" s="81"/>
      <c r="L4" s="81"/>
      <c r="M4" s="81"/>
      <c r="N4" s="81"/>
      <c r="O4" s="81"/>
      <c r="P4" s="81"/>
      <c r="Q4" s="81"/>
      <c r="R4" s="81"/>
      <c r="S4" s="81"/>
      <c r="T4" s="81"/>
      <c r="U4" s="81"/>
      <c r="V4" s="81"/>
      <c r="W4" s="81"/>
      <c r="X4" s="82"/>
      <c r="Y4" s="76" t="s">
        <v>
56</v>
      </c>
      <c r="Z4" s="76"/>
      <c r="AA4" s="76"/>
      <c r="AB4" s="76"/>
      <c r="AC4" s="76"/>
      <c r="AD4" s="76"/>
      <c r="AE4" s="76"/>
      <c r="AF4" s="76"/>
      <c r="AG4" s="76"/>
      <c r="AH4" s="76"/>
      <c r="AI4" s="76"/>
      <c r="AJ4" s="76" t="s">
        <v>
57</v>
      </c>
      <c r="AK4" s="76"/>
      <c r="AL4" s="76"/>
      <c r="AM4" s="76"/>
      <c r="AN4" s="76"/>
      <c r="AO4" s="76"/>
      <c r="AP4" s="76"/>
      <c r="AQ4" s="76"/>
      <c r="AR4" s="76"/>
      <c r="AS4" s="76"/>
      <c r="AT4" s="76"/>
      <c r="AU4" s="76" t="s">
        <v>
58</v>
      </c>
      <c r="AV4" s="76"/>
      <c r="AW4" s="76"/>
      <c r="AX4" s="76"/>
      <c r="AY4" s="76"/>
      <c r="AZ4" s="76"/>
      <c r="BA4" s="76"/>
      <c r="BB4" s="76"/>
      <c r="BC4" s="76"/>
      <c r="BD4" s="76"/>
      <c r="BE4" s="76"/>
      <c r="BF4" s="76" t="s">
        <v>
59</v>
      </c>
      <c r="BG4" s="76"/>
      <c r="BH4" s="76"/>
      <c r="BI4" s="76"/>
      <c r="BJ4" s="76"/>
      <c r="BK4" s="76"/>
      <c r="BL4" s="76"/>
      <c r="BM4" s="76"/>
      <c r="BN4" s="76"/>
      <c r="BO4" s="76"/>
      <c r="BP4" s="76"/>
      <c r="BQ4" s="76" t="s">
        <v>
60</v>
      </c>
      <c r="BR4" s="76"/>
      <c r="BS4" s="76"/>
      <c r="BT4" s="76"/>
      <c r="BU4" s="76"/>
      <c r="BV4" s="76"/>
      <c r="BW4" s="76"/>
      <c r="BX4" s="76"/>
      <c r="BY4" s="76"/>
      <c r="BZ4" s="76"/>
      <c r="CA4" s="76"/>
      <c r="CB4" s="76" t="s">
        <v>
61</v>
      </c>
      <c r="CC4" s="76"/>
      <c r="CD4" s="76"/>
      <c r="CE4" s="76"/>
      <c r="CF4" s="76"/>
      <c r="CG4" s="76"/>
      <c r="CH4" s="76"/>
      <c r="CI4" s="76"/>
      <c r="CJ4" s="76"/>
      <c r="CK4" s="76"/>
      <c r="CL4" s="76"/>
      <c r="CM4" s="76" t="s">
        <v>
62</v>
      </c>
      <c r="CN4" s="76"/>
      <c r="CO4" s="76"/>
      <c r="CP4" s="76"/>
      <c r="CQ4" s="76"/>
      <c r="CR4" s="76"/>
      <c r="CS4" s="76"/>
      <c r="CT4" s="76"/>
      <c r="CU4" s="76"/>
      <c r="CV4" s="76"/>
      <c r="CW4" s="76"/>
      <c r="CX4" s="76" t="s">
        <v>
63</v>
      </c>
      <c r="CY4" s="76"/>
      <c r="CZ4" s="76"/>
      <c r="DA4" s="76"/>
      <c r="DB4" s="76"/>
      <c r="DC4" s="76"/>
      <c r="DD4" s="76"/>
      <c r="DE4" s="76"/>
      <c r="DF4" s="76"/>
      <c r="DG4" s="76"/>
      <c r="DH4" s="76"/>
      <c r="DI4" s="76" t="s">
        <v>
64</v>
      </c>
      <c r="DJ4" s="76"/>
      <c r="DK4" s="76"/>
      <c r="DL4" s="76"/>
      <c r="DM4" s="76"/>
      <c r="DN4" s="76"/>
      <c r="DO4" s="76"/>
      <c r="DP4" s="76"/>
      <c r="DQ4" s="76"/>
      <c r="DR4" s="76"/>
      <c r="DS4" s="76"/>
      <c r="DT4" s="76" t="s">
        <v>
65</v>
      </c>
      <c r="DU4" s="76"/>
      <c r="DV4" s="76"/>
      <c r="DW4" s="76"/>
      <c r="DX4" s="76"/>
      <c r="DY4" s="76"/>
      <c r="DZ4" s="76"/>
      <c r="EA4" s="76"/>
      <c r="EB4" s="76"/>
      <c r="EC4" s="76"/>
      <c r="ED4" s="76"/>
      <c r="EE4" s="76" t="s">
        <v>
66</v>
      </c>
      <c r="EF4" s="76"/>
      <c r="EG4" s="76"/>
      <c r="EH4" s="76"/>
      <c r="EI4" s="76"/>
      <c r="EJ4" s="76"/>
      <c r="EK4" s="76"/>
      <c r="EL4" s="76"/>
      <c r="EM4" s="76"/>
      <c r="EN4" s="76"/>
      <c r="EO4" s="76"/>
    </row>
    <row r="5" spans="1:148" x14ac:dyDescent="0.15">
      <c r="A5" s="28" t="s">
        <v>
67</v>
      </c>
      <c r="B5" s="31"/>
      <c r="C5" s="31"/>
      <c r="D5" s="31"/>
      <c r="E5" s="31"/>
      <c r="F5" s="31"/>
      <c r="G5" s="31"/>
      <c r="H5" s="32" t="s">
        <v>
68</v>
      </c>
      <c r="I5" s="32" t="s">
        <v>
69</v>
      </c>
      <c r="J5" s="32" t="s">
        <v>
70</v>
      </c>
      <c r="K5" s="32" t="s">
        <v>
71</v>
      </c>
      <c r="L5" s="32" t="s">
        <v>
72</v>
      </c>
      <c r="M5" s="32" t="s">
        <v>
5</v>
      </c>
      <c r="N5" s="32" t="s">
        <v>
73</v>
      </c>
      <c r="O5" s="32" t="s">
        <v>
74</v>
      </c>
      <c r="P5" s="32" t="s">
        <v>
75</v>
      </c>
      <c r="Q5" s="32" t="s">
        <v>
76</v>
      </c>
      <c r="R5" s="32" t="s">
        <v>
77</v>
      </c>
      <c r="S5" s="32" t="s">
        <v>
78</v>
      </c>
      <c r="T5" s="32" t="s">
        <v>
79</v>
      </c>
      <c r="U5" s="32" t="s">
        <v>
80</v>
      </c>
      <c r="V5" s="32" t="s">
        <v>
81</v>
      </c>
      <c r="W5" s="32" t="s">
        <v>
82</v>
      </c>
      <c r="X5" s="32" t="s">
        <v>
83</v>
      </c>
      <c r="Y5" s="32" t="s">
        <v>
84</v>
      </c>
      <c r="Z5" s="32" t="s">
        <v>
85</v>
      </c>
      <c r="AA5" s="32" t="s">
        <v>
86</v>
      </c>
      <c r="AB5" s="32" t="s">
        <v>
87</v>
      </c>
      <c r="AC5" s="32" t="s">
        <v>
88</v>
      </c>
      <c r="AD5" s="32" t="s">
        <v>
89</v>
      </c>
      <c r="AE5" s="32" t="s">
        <v>
90</v>
      </c>
      <c r="AF5" s="32" t="s">
        <v>
91</v>
      </c>
      <c r="AG5" s="32" t="s">
        <v>
92</v>
      </c>
      <c r="AH5" s="32" t="s">
        <v>
93</v>
      </c>
      <c r="AI5" s="32" t="s">
        <v>
31</v>
      </c>
      <c r="AJ5" s="32" t="s">
        <v>
84</v>
      </c>
      <c r="AK5" s="32" t="s">
        <v>
85</v>
      </c>
      <c r="AL5" s="32" t="s">
        <v>
86</v>
      </c>
      <c r="AM5" s="32" t="s">
        <v>
87</v>
      </c>
      <c r="AN5" s="32" t="s">
        <v>
88</v>
      </c>
      <c r="AO5" s="32" t="s">
        <v>
89</v>
      </c>
      <c r="AP5" s="32" t="s">
        <v>
90</v>
      </c>
      <c r="AQ5" s="32" t="s">
        <v>
91</v>
      </c>
      <c r="AR5" s="32" t="s">
        <v>
92</v>
      </c>
      <c r="AS5" s="32" t="s">
        <v>
93</v>
      </c>
      <c r="AT5" s="32" t="s">
        <v>
94</v>
      </c>
      <c r="AU5" s="32" t="s">
        <v>
84</v>
      </c>
      <c r="AV5" s="32" t="s">
        <v>
85</v>
      </c>
      <c r="AW5" s="32" t="s">
        <v>
86</v>
      </c>
      <c r="AX5" s="32" t="s">
        <v>
87</v>
      </c>
      <c r="AY5" s="32" t="s">
        <v>
88</v>
      </c>
      <c r="AZ5" s="32" t="s">
        <v>
89</v>
      </c>
      <c r="BA5" s="32" t="s">
        <v>
90</v>
      </c>
      <c r="BB5" s="32" t="s">
        <v>
91</v>
      </c>
      <c r="BC5" s="32" t="s">
        <v>
92</v>
      </c>
      <c r="BD5" s="32" t="s">
        <v>
93</v>
      </c>
      <c r="BE5" s="32" t="s">
        <v>
94</v>
      </c>
      <c r="BF5" s="32" t="s">
        <v>
84</v>
      </c>
      <c r="BG5" s="32" t="s">
        <v>
85</v>
      </c>
      <c r="BH5" s="32" t="s">
        <v>
86</v>
      </c>
      <c r="BI5" s="32" t="s">
        <v>
87</v>
      </c>
      <c r="BJ5" s="32" t="s">
        <v>
88</v>
      </c>
      <c r="BK5" s="32" t="s">
        <v>
89</v>
      </c>
      <c r="BL5" s="32" t="s">
        <v>
90</v>
      </c>
      <c r="BM5" s="32" t="s">
        <v>
91</v>
      </c>
      <c r="BN5" s="32" t="s">
        <v>
92</v>
      </c>
      <c r="BO5" s="32" t="s">
        <v>
93</v>
      </c>
      <c r="BP5" s="32" t="s">
        <v>
94</v>
      </c>
      <c r="BQ5" s="32" t="s">
        <v>
84</v>
      </c>
      <c r="BR5" s="32" t="s">
        <v>
85</v>
      </c>
      <c r="BS5" s="32" t="s">
        <v>
86</v>
      </c>
      <c r="BT5" s="32" t="s">
        <v>
87</v>
      </c>
      <c r="BU5" s="32" t="s">
        <v>
88</v>
      </c>
      <c r="BV5" s="32" t="s">
        <v>
89</v>
      </c>
      <c r="BW5" s="32" t="s">
        <v>
90</v>
      </c>
      <c r="BX5" s="32" t="s">
        <v>
91</v>
      </c>
      <c r="BY5" s="32" t="s">
        <v>
92</v>
      </c>
      <c r="BZ5" s="32" t="s">
        <v>
93</v>
      </c>
      <c r="CA5" s="32" t="s">
        <v>
94</v>
      </c>
      <c r="CB5" s="32" t="s">
        <v>
84</v>
      </c>
      <c r="CC5" s="32" t="s">
        <v>
85</v>
      </c>
      <c r="CD5" s="32" t="s">
        <v>
86</v>
      </c>
      <c r="CE5" s="32" t="s">
        <v>
87</v>
      </c>
      <c r="CF5" s="32" t="s">
        <v>
88</v>
      </c>
      <c r="CG5" s="32" t="s">
        <v>
89</v>
      </c>
      <c r="CH5" s="32" t="s">
        <v>
90</v>
      </c>
      <c r="CI5" s="32" t="s">
        <v>
91</v>
      </c>
      <c r="CJ5" s="32" t="s">
        <v>
92</v>
      </c>
      <c r="CK5" s="32" t="s">
        <v>
93</v>
      </c>
      <c r="CL5" s="32" t="s">
        <v>
94</v>
      </c>
      <c r="CM5" s="32" t="s">
        <v>
84</v>
      </c>
      <c r="CN5" s="32" t="s">
        <v>
85</v>
      </c>
      <c r="CO5" s="32" t="s">
        <v>
86</v>
      </c>
      <c r="CP5" s="32" t="s">
        <v>
87</v>
      </c>
      <c r="CQ5" s="32" t="s">
        <v>
88</v>
      </c>
      <c r="CR5" s="32" t="s">
        <v>
89</v>
      </c>
      <c r="CS5" s="32" t="s">
        <v>
90</v>
      </c>
      <c r="CT5" s="32" t="s">
        <v>
91</v>
      </c>
      <c r="CU5" s="32" t="s">
        <v>
92</v>
      </c>
      <c r="CV5" s="32" t="s">
        <v>
93</v>
      </c>
      <c r="CW5" s="32" t="s">
        <v>
94</v>
      </c>
      <c r="CX5" s="32" t="s">
        <v>
84</v>
      </c>
      <c r="CY5" s="32" t="s">
        <v>
85</v>
      </c>
      <c r="CZ5" s="32" t="s">
        <v>
86</v>
      </c>
      <c r="DA5" s="32" t="s">
        <v>
87</v>
      </c>
      <c r="DB5" s="32" t="s">
        <v>
88</v>
      </c>
      <c r="DC5" s="32" t="s">
        <v>
89</v>
      </c>
      <c r="DD5" s="32" t="s">
        <v>
90</v>
      </c>
      <c r="DE5" s="32" t="s">
        <v>
91</v>
      </c>
      <c r="DF5" s="32" t="s">
        <v>
92</v>
      </c>
      <c r="DG5" s="32" t="s">
        <v>
93</v>
      </c>
      <c r="DH5" s="32" t="s">
        <v>
94</v>
      </c>
      <c r="DI5" s="32" t="s">
        <v>
84</v>
      </c>
      <c r="DJ5" s="32" t="s">
        <v>
85</v>
      </c>
      <c r="DK5" s="32" t="s">
        <v>
86</v>
      </c>
      <c r="DL5" s="32" t="s">
        <v>
87</v>
      </c>
      <c r="DM5" s="32" t="s">
        <v>
88</v>
      </c>
      <c r="DN5" s="32" t="s">
        <v>
89</v>
      </c>
      <c r="DO5" s="32" t="s">
        <v>
90</v>
      </c>
      <c r="DP5" s="32" t="s">
        <v>
91</v>
      </c>
      <c r="DQ5" s="32" t="s">
        <v>
92</v>
      </c>
      <c r="DR5" s="32" t="s">
        <v>
93</v>
      </c>
      <c r="DS5" s="32" t="s">
        <v>
94</v>
      </c>
      <c r="DT5" s="32" t="s">
        <v>
84</v>
      </c>
      <c r="DU5" s="32" t="s">
        <v>
85</v>
      </c>
      <c r="DV5" s="32" t="s">
        <v>
86</v>
      </c>
      <c r="DW5" s="32" t="s">
        <v>
87</v>
      </c>
      <c r="DX5" s="32" t="s">
        <v>
88</v>
      </c>
      <c r="DY5" s="32" t="s">
        <v>
89</v>
      </c>
      <c r="DZ5" s="32" t="s">
        <v>
90</v>
      </c>
      <c r="EA5" s="32" t="s">
        <v>
91</v>
      </c>
      <c r="EB5" s="32" t="s">
        <v>
92</v>
      </c>
      <c r="EC5" s="32" t="s">
        <v>
93</v>
      </c>
      <c r="ED5" s="32" t="s">
        <v>
94</v>
      </c>
      <c r="EE5" s="32" t="s">
        <v>
84</v>
      </c>
      <c r="EF5" s="32" t="s">
        <v>
85</v>
      </c>
      <c r="EG5" s="32" t="s">
        <v>
86</v>
      </c>
      <c r="EH5" s="32" t="s">
        <v>
87</v>
      </c>
      <c r="EI5" s="32" t="s">
        <v>
88</v>
      </c>
      <c r="EJ5" s="32" t="s">
        <v>
89</v>
      </c>
      <c r="EK5" s="32" t="s">
        <v>
90</v>
      </c>
      <c r="EL5" s="32" t="s">
        <v>
91</v>
      </c>
      <c r="EM5" s="32" t="s">
        <v>
92</v>
      </c>
      <c r="EN5" s="32" t="s">
        <v>
93</v>
      </c>
      <c r="EO5" s="32" t="s">
        <v>
94</v>
      </c>
    </row>
    <row r="6" spans="1:148" s="36" customFormat="1" x14ac:dyDescent="0.15">
      <c r="A6" s="28" t="s">
        <v>
95</v>
      </c>
      <c r="B6" s="33">
        <f>
B7</f>
        <v>
2020</v>
      </c>
      <c r="C6" s="33">
        <f t="shared" ref="C6:X6" si="3">
C7</f>
        <v>
132101</v>
      </c>
      <c r="D6" s="33">
        <f t="shared" si="3"/>
        <v>
46</v>
      </c>
      <c r="E6" s="33">
        <f t="shared" si="3"/>
        <v>
17</v>
      </c>
      <c r="F6" s="33">
        <f t="shared" si="3"/>
        <v>
1</v>
      </c>
      <c r="G6" s="33">
        <f t="shared" si="3"/>
        <v>
0</v>
      </c>
      <c r="H6" s="33" t="str">
        <f t="shared" si="3"/>
        <v>
東京都　小金井市</v>
      </c>
      <c r="I6" s="33" t="str">
        <f t="shared" si="3"/>
        <v>
法適用</v>
      </c>
      <c r="J6" s="33" t="str">
        <f t="shared" si="3"/>
        <v>
下水道事業</v>
      </c>
      <c r="K6" s="33" t="str">
        <f t="shared" si="3"/>
        <v>
公共下水道</v>
      </c>
      <c r="L6" s="33" t="str">
        <f t="shared" si="3"/>
        <v>
Aa</v>
      </c>
      <c r="M6" s="33" t="str">
        <f t="shared" si="3"/>
        <v>
非設置</v>
      </c>
      <c r="N6" s="34" t="str">
        <f t="shared" si="3"/>
        <v>
-</v>
      </c>
      <c r="O6" s="34">
        <f t="shared" si="3"/>
        <v>
89.67</v>
      </c>
      <c r="P6" s="34">
        <f t="shared" si="3"/>
        <v>
100</v>
      </c>
      <c r="Q6" s="34">
        <f t="shared" si="3"/>
        <v>
99.61</v>
      </c>
      <c r="R6" s="34">
        <f t="shared" si="3"/>
        <v>
1309</v>
      </c>
      <c r="S6" s="34">
        <f t="shared" si="3"/>
        <v>
123828</v>
      </c>
      <c r="T6" s="34">
        <f t="shared" si="3"/>
        <v>
11.3</v>
      </c>
      <c r="U6" s="34">
        <f t="shared" si="3"/>
        <v>
10958.23</v>
      </c>
      <c r="V6" s="34">
        <f t="shared" si="3"/>
        <v>
124078</v>
      </c>
      <c r="W6" s="34">
        <f t="shared" si="3"/>
        <v>
11.33</v>
      </c>
      <c r="X6" s="34">
        <f t="shared" si="3"/>
        <v>
10951.28</v>
      </c>
      <c r="Y6" s="35" t="str">
        <f>
IF(Y7="",NA(),Y7)</f>
        <v>
-</v>
      </c>
      <c r="Z6" s="35" t="str">
        <f t="shared" ref="Z6:AH6" si="4">
IF(Z7="",NA(),Z7)</f>
        <v>
-</v>
      </c>
      <c r="AA6" s="35" t="str">
        <f t="shared" si="4"/>
        <v>
-</v>
      </c>
      <c r="AB6" s="35" t="str">
        <f t="shared" si="4"/>
        <v>
-</v>
      </c>
      <c r="AC6" s="35">
        <f t="shared" si="4"/>
        <v>
106.59</v>
      </c>
      <c r="AD6" s="35" t="str">
        <f t="shared" si="4"/>
        <v>
-</v>
      </c>
      <c r="AE6" s="35" t="str">
        <f t="shared" si="4"/>
        <v>
-</v>
      </c>
      <c r="AF6" s="35" t="str">
        <f t="shared" si="4"/>
        <v>
-</v>
      </c>
      <c r="AG6" s="35" t="str">
        <f t="shared" si="4"/>
        <v>
-</v>
      </c>
      <c r="AH6" s="35">
        <f t="shared" si="4"/>
        <v>
107.09</v>
      </c>
      <c r="AI6" s="34" t="str">
        <f>
IF(AI7="","",IF(AI7="-","【-】","【"&amp;SUBSTITUTE(TEXT(AI7,"#,##0.00"),"-","△")&amp;"】"))</f>
        <v>
【106.67】</v>
      </c>
      <c r="AJ6" s="35" t="str">
        <f>
IF(AJ7="",NA(),AJ7)</f>
        <v>
-</v>
      </c>
      <c r="AK6" s="35" t="str">
        <f t="shared" ref="AK6:AS6" si="5">
IF(AK7="",NA(),AK7)</f>
        <v>
-</v>
      </c>
      <c r="AL6" s="35" t="str">
        <f t="shared" si="5"/>
        <v>
-</v>
      </c>
      <c r="AM6" s="35" t="str">
        <f t="shared" si="5"/>
        <v>
-</v>
      </c>
      <c r="AN6" s="34">
        <f t="shared" si="5"/>
        <v>
0</v>
      </c>
      <c r="AO6" s="35" t="str">
        <f t="shared" si="5"/>
        <v>
-</v>
      </c>
      <c r="AP6" s="35" t="str">
        <f t="shared" si="5"/>
        <v>
-</v>
      </c>
      <c r="AQ6" s="35" t="str">
        <f t="shared" si="5"/>
        <v>
-</v>
      </c>
      <c r="AR6" s="35" t="str">
        <f t="shared" si="5"/>
        <v>
-</v>
      </c>
      <c r="AS6" s="35">
        <f t="shared" si="5"/>
        <v>
0.59</v>
      </c>
      <c r="AT6" s="34" t="str">
        <f>
IF(AT7="","",IF(AT7="-","【-】","【"&amp;SUBSTITUTE(TEXT(AT7,"#,##0.00"),"-","△")&amp;"】"))</f>
        <v>
【3.64】</v>
      </c>
      <c r="AU6" s="35" t="str">
        <f>
IF(AU7="",NA(),AU7)</f>
        <v>
-</v>
      </c>
      <c r="AV6" s="35" t="str">
        <f t="shared" ref="AV6:BD6" si="6">
IF(AV7="",NA(),AV7)</f>
        <v>
-</v>
      </c>
      <c r="AW6" s="35" t="str">
        <f t="shared" si="6"/>
        <v>
-</v>
      </c>
      <c r="AX6" s="35" t="str">
        <f t="shared" si="6"/>
        <v>
-</v>
      </c>
      <c r="AY6" s="35">
        <f t="shared" si="6"/>
        <v>
267.88</v>
      </c>
      <c r="AZ6" s="35" t="str">
        <f t="shared" si="6"/>
        <v>
-</v>
      </c>
      <c r="BA6" s="35" t="str">
        <f t="shared" si="6"/>
        <v>
-</v>
      </c>
      <c r="BB6" s="35" t="str">
        <f t="shared" si="6"/>
        <v>
-</v>
      </c>
      <c r="BC6" s="35" t="str">
        <f t="shared" si="6"/>
        <v>
-</v>
      </c>
      <c r="BD6" s="35">
        <f t="shared" si="6"/>
        <v>
77.72</v>
      </c>
      <c r="BE6" s="34" t="str">
        <f>
IF(BE7="","",IF(BE7="-","【-】","【"&amp;SUBSTITUTE(TEXT(BE7,"#,##0.00"),"-","△")&amp;"】"))</f>
        <v>
【67.52】</v>
      </c>
      <c r="BF6" s="35" t="str">
        <f>
IF(BF7="",NA(),BF7)</f>
        <v>
-</v>
      </c>
      <c r="BG6" s="35" t="str">
        <f t="shared" ref="BG6:BO6" si="7">
IF(BG7="",NA(),BG7)</f>
        <v>
-</v>
      </c>
      <c r="BH6" s="35" t="str">
        <f t="shared" si="7"/>
        <v>
-</v>
      </c>
      <c r="BI6" s="35" t="str">
        <f t="shared" si="7"/>
        <v>
-</v>
      </c>
      <c r="BJ6" s="35">
        <f t="shared" si="7"/>
        <v>
38.54</v>
      </c>
      <c r="BK6" s="35" t="str">
        <f t="shared" si="7"/>
        <v>
-</v>
      </c>
      <c r="BL6" s="35" t="str">
        <f t="shared" si="7"/>
        <v>
-</v>
      </c>
      <c r="BM6" s="35" t="str">
        <f t="shared" si="7"/>
        <v>
-</v>
      </c>
      <c r="BN6" s="35" t="str">
        <f t="shared" si="7"/>
        <v>
-</v>
      </c>
      <c r="BO6" s="35">
        <f t="shared" si="7"/>
        <v>
485.6</v>
      </c>
      <c r="BP6" s="34" t="str">
        <f>
IF(BP7="","",IF(BP7="-","【-】","【"&amp;SUBSTITUTE(TEXT(BP7,"#,##0.00"),"-","△")&amp;"】"))</f>
        <v>
【705.21】</v>
      </c>
      <c r="BQ6" s="35" t="str">
        <f>
IF(BQ7="",NA(),BQ7)</f>
        <v>
-</v>
      </c>
      <c r="BR6" s="35" t="str">
        <f t="shared" ref="BR6:BZ6" si="8">
IF(BR7="",NA(),BR7)</f>
        <v>
-</v>
      </c>
      <c r="BS6" s="35" t="str">
        <f t="shared" si="8"/>
        <v>
-</v>
      </c>
      <c r="BT6" s="35" t="str">
        <f t="shared" si="8"/>
        <v>
-</v>
      </c>
      <c r="BU6" s="35">
        <f t="shared" si="8"/>
        <v>
181.87</v>
      </c>
      <c r="BV6" s="35" t="str">
        <f t="shared" si="8"/>
        <v>
-</v>
      </c>
      <c r="BW6" s="35" t="str">
        <f t="shared" si="8"/>
        <v>
-</v>
      </c>
      <c r="BX6" s="35" t="str">
        <f t="shared" si="8"/>
        <v>
-</v>
      </c>
      <c r="BY6" s="35" t="str">
        <f t="shared" si="8"/>
        <v>
-</v>
      </c>
      <c r="BZ6" s="35">
        <f t="shared" si="8"/>
        <v>
99.95</v>
      </c>
      <c r="CA6" s="34" t="str">
        <f>
IF(CA7="","",IF(CA7="-","【-】","【"&amp;SUBSTITUTE(TEXT(CA7,"#,##0.00"),"-","△")&amp;"】"))</f>
        <v>
【98.96】</v>
      </c>
      <c r="CB6" s="35" t="str">
        <f>
IF(CB7="",NA(),CB7)</f>
        <v>
-</v>
      </c>
      <c r="CC6" s="35" t="str">
        <f t="shared" ref="CC6:CK6" si="9">
IF(CC7="",NA(),CC7)</f>
        <v>
-</v>
      </c>
      <c r="CD6" s="35" t="str">
        <f t="shared" si="9"/>
        <v>
-</v>
      </c>
      <c r="CE6" s="35" t="str">
        <f t="shared" si="9"/>
        <v>
-</v>
      </c>
      <c r="CF6" s="35">
        <f t="shared" si="9"/>
        <v>
43.68</v>
      </c>
      <c r="CG6" s="35" t="str">
        <f t="shared" si="9"/>
        <v>
-</v>
      </c>
      <c r="CH6" s="35" t="str">
        <f t="shared" si="9"/>
        <v>
-</v>
      </c>
      <c r="CI6" s="35" t="str">
        <f t="shared" si="9"/>
        <v>
-</v>
      </c>
      <c r="CJ6" s="35" t="str">
        <f t="shared" si="9"/>
        <v>
-</v>
      </c>
      <c r="CK6" s="35">
        <f t="shared" si="9"/>
        <v>
110.21</v>
      </c>
      <c r="CL6" s="34" t="str">
        <f>
IF(CL7="","",IF(CL7="-","【-】","【"&amp;SUBSTITUTE(TEXT(CL7,"#,##0.00"),"-","△")&amp;"】"))</f>
        <v>
【134.52】</v>
      </c>
      <c r="CM6" s="35" t="str">
        <f>
IF(CM7="",NA(),CM7)</f>
        <v>
-</v>
      </c>
      <c r="CN6" s="35" t="str">
        <f t="shared" ref="CN6:CV6" si="10">
IF(CN7="",NA(),CN7)</f>
        <v>
-</v>
      </c>
      <c r="CO6" s="35" t="str">
        <f t="shared" si="10"/>
        <v>
-</v>
      </c>
      <c r="CP6" s="35" t="str">
        <f t="shared" si="10"/>
        <v>
-</v>
      </c>
      <c r="CQ6" s="35" t="str">
        <f t="shared" si="10"/>
        <v>
-</v>
      </c>
      <c r="CR6" s="35" t="str">
        <f t="shared" si="10"/>
        <v>
-</v>
      </c>
      <c r="CS6" s="35" t="str">
        <f t="shared" si="10"/>
        <v>
-</v>
      </c>
      <c r="CT6" s="35" t="str">
        <f t="shared" si="10"/>
        <v>
-</v>
      </c>
      <c r="CU6" s="35" t="str">
        <f t="shared" si="10"/>
        <v>
-</v>
      </c>
      <c r="CV6" s="35">
        <f t="shared" si="10"/>
        <v>
64.930000000000007</v>
      </c>
      <c r="CW6" s="34" t="str">
        <f>
IF(CW7="","",IF(CW7="-","【-】","【"&amp;SUBSTITUTE(TEXT(CW7,"#,##0.00"),"-","△")&amp;"】"))</f>
        <v>
【59.57】</v>
      </c>
      <c r="CX6" s="35" t="str">
        <f>
IF(CX7="",NA(),CX7)</f>
        <v>
-</v>
      </c>
      <c r="CY6" s="35" t="str">
        <f t="shared" ref="CY6:DG6" si="11">
IF(CY7="",NA(),CY7)</f>
        <v>
-</v>
      </c>
      <c r="CZ6" s="35" t="str">
        <f t="shared" si="11"/>
        <v>
-</v>
      </c>
      <c r="DA6" s="35" t="str">
        <f t="shared" si="11"/>
        <v>
-</v>
      </c>
      <c r="DB6" s="35">
        <f t="shared" si="11"/>
        <v>
99.99</v>
      </c>
      <c r="DC6" s="35" t="str">
        <f t="shared" si="11"/>
        <v>
-</v>
      </c>
      <c r="DD6" s="35" t="str">
        <f t="shared" si="11"/>
        <v>
-</v>
      </c>
      <c r="DE6" s="35" t="str">
        <f t="shared" si="11"/>
        <v>
-</v>
      </c>
      <c r="DF6" s="35" t="str">
        <f t="shared" si="11"/>
        <v>
-</v>
      </c>
      <c r="DG6" s="35">
        <f t="shared" si="11"/>
        <v>
97.7</v>
      </c>
      <c r="DH6" s="34" t="str">
        <f>
IF(DH7="","",IF(DH7="-","【-】","【"&amp;SUBSTITUTE(TEXT(DH7,"#,##0.00"),"-","△")&amp;"】"))</f>
        <v>
【95.57】</v>
      </c>
      <c r="DI6" s="35" t="str">
        <f>
IF(DI7="",NA(),DI7)</f>
        <v>
-</v>
      </c>
      <c r="DJ6" s="35" t="str">
        <f t="shared" ref="DJ6:DR6" si="12">
IF(DJ7="",NA(),DJ7)</f>
        <v>
-</v>
      </c>
      <c r="DK6" s="35" t="str">
        <f t="shared" si="12"/>
        <v>
-</v>
      </c>
      <c r="DL6" s="35" t="str">
        <f t="shared" si="12"/>
        <v>
-</v>
      </c>
      <c r="DM6" s="35">
        <f t="shared" si="12"/>
        <v>
6.64</v>
      </c>
      <c r="DN6" s="35" t="str">
        <f t="shared" si="12"/>
        <v>
-</v>
      </c>
      <c r="DO6" s="35" t="str">
        <f t="shared" si="12"/>
        <v>
-</v>
      </c>
      <c r="DP6" s="35" t="str">
        <f t="shared" si="12"/>
        <v>
-</v>
      </c>
      <c r="DQ6" s="35" t="str">
        <f t="shared" si="12"/>
        <v>
-</v>
      </c>
      <c r="DR6" s="35">
        <f t="shared" si="12"/>
        <v>
23.38</v>
      </c>
      <c r="DS6" s="34" t="str">
        <f>
IF(DS7="","",IF(DS7="-","【-】","【"&amp;SUBSTITUTE(TEXT(DS7,"#,##0.00"),"-","△")&amp;"】"))</f>
        <v>
【36.52】</v>
      </c>
      <c r="DT6" s="35" t="str">
        <f>
IF(DT7="",NA(),DT7)</f>
        <v>
-</v>
      </c>
      <c r="DU6" s="35" t="str">
        <f t="shared" ref="DU6:EC6" si="13">
IF(DU7="",NA(),DU7)</f>
        <v>
-</v>
      </c>
      <c r="DV6" s="35" t="str">
        <f t="shared" si="13"/>
        <v>
-</v>
      </c>
      <c r="DW6" s="35" t="str">
        <f t="shared" si="13"/>
        <v>
-</v>
      </c>
      <c r="DX6" s="35">
        <f t="shared" si="13"/>
        <v>
3.22</v>
      </c>
      <c r="DY6" s="35" t="str">
        <f t="shared" si="13"/>
        <v>
-</v>
      </c>
      <c r="DZ6" s="35" t="str">
        <f t="shared" si="13"/>
        <v>
-</v>
      </c>
      <c r="EA6" s="35" t="str">
        <f t="shared" si="13"/>
        <v>
-</v>
      </c>
      <c r="EB6" s="35" t="str">
        <f t="shared" si="13"/>
        <v>
-</v>
      </c>
      <c r="EC6" s="35">
        <f t="shared" si="13"/>
        <v>
8.1999999999999993</v>
      </c>
      <c r="ED6" s="34" t="str">
        <f>
IF(ED7="","",IF(ED7="-","【-】","【"&amp;SUBSTITUTE(TEXT(ED7,"#,##0.00"),"-","△")&amp;"】"))</f>
        <v>
【5.72】</v>
      </c>
      <c r="EE6" s="35" t="str">
        <f>
IF(EE7="",NA(),EE7)</f>
        <v>
-</v>
      </c>
      <c r="EF6" s="35" t="str">
        <f t="shared" ref="EF6:EN6" si="14">
IF(EF7="",NA(),EF7)</f>
        <v>
-</v>
      </c>
      <c r="EG6" s="35" t="str">
        <f t="shared" si="14"/>
        <v>
-</v>
      </c>
      <c r="EH6" s="35" t="str">
        <f t="shared" si="14"/>
        <v>
-</v>
      </c>
      <c r="EI6" s="34">
        <f t="shared" si="14"/>
        <v>
0</v>
      </c>
      <c r="EJ6" s="35" t="str">
        <f t="shared" si="14"/>
        <v>
-</v>
      </c>
      <c r="EK6" s="35" t="str">
        <f t="shared" si="14"/>
        <v>
-</v>
      </c>
      <c r="EL6" s="35" t="str">
        <f t="shared" si="14"/>
        <v>
-</v>
      </c>
      <c r="EM6" s="35" t="str">
        <f t="shared" si="14"/>
        <v>
-</v>
      </c>
      <c r="EN6" s="35">
        <f t="shared" si="14"/>
        <v>
0.14000000000000001</v>
      </c>
      <c r="EO6" s="34" t="str">
        <f>
IF(EO7="","",IF(EO7="-","【-】","【"&amp;SUBSTITUTE(TEXT(EO7,"#,##0.00"),"-","△")&amp;"】"))</f>
        <v>
【0.30】</v>
      </c>
    </row>
    <row r="7" spans="1:148" s="36" customFormat="1" x14ac:dyDescent="0.15">
      <c r="A7" s="28"/>
      <c r="B7" s="37">
        <v>
2020</v>
      </c>
      <c r="C7" s="37">
        <v>
132101</v>
      </c>
      <c r="D7" s="37">
        <v>
46</v>
      </c>
      <c r="E7" s="37">
        <v>
17</v>
      </c>
      <c r="F7" s="37">
        <v>
1</v>
      </c>
      <c r="G7" s="37">
        <v>
0</v>
      </c>
      <c r="H7" s="37" t="s">
        <v>
96</v>
      </c>
      <c r="I7" s="37" t="s">
        <v>
97</v>
      </c>
      <c r="J7" s="37" t="s">
        <v>
98</v>
      </c>
      <c r="K7" s="37" t="s">
        <v>
99</v>
      </c>
      <c r="L7" s="37" t="s">
        <v>
100</v>
      </c>
      <c r="M7" s="37" t="s">
        <v>
101</v>
      </c>
      <c r="N7" s="38" t="s">
        <v>
102</v>
      </c>
      <c r="O7" s="38">
        <v>
89.67</v>
      </c>
      <c r="P7" s="38">
        <v>
100</v>
      </c>
      <c r="Q7" s="38">
        <v>
99.61</v>
      </c>
      <c r="R7" s="38">
        <v>
1309</v>
      </c>
      <c r="S7" s="38">
        <v>
123828</v>
      </c>
      <c r="T7" s="38">
        <v>
11.3</v>
      </c>
      <c r="U7" s="38">
        <v>
10958.23</v>
      </c>
      <c r="V7" s="38">
        <v>
124078</v>
      </c>
      <c r="W7" s="38">
        <v>
11.33</v>
      </c>
      <c r="X7" s="38">
        <v>
10951.28</v>
      </c>
      <c r="Y7" s="38" t="s">
        <v>
102</v>
      </c>
      <c r="Z7" s="38" t="s">
        <v>
102</v>
      </c>
      <c r="AA7" s="38" t="s">
        <v>
102</v>
      </c>
      <c r="AB7" s="38" t="s">
        <v>
102</v>
      </c>
      <c r="AC7" s="38">
        <v>
106.59</v>
      </c>
      <c r="AD7" s="38" t="s">
        <v>
102</v>
      </c>
      <c r="AE7" s="38" t="s">
        <v>
102</v>
      </c>
      <c r="AF7" s="38" t="s">
        <v>
102</v>
      </c>
      <c r="AG7" s="38" t="s">
        <v>
102</v>
      </c>
      <c r="AH7" s="38">
        <v>
107.09</v>
      </c>
      <c r="AI7" s="38">
        <v>
106.67</v>
      </c>
      <c r="AJ7" s="38" t="s">
        <v>
102</v>
      </c>
      <c r="AK7" s="38" t="s">
        <v>
102</v>
      </c>
      <c r="AL7" s="38" t="s">
        <v>
102</v>
      </c>
      <c r="AM7" s="38" t="s">
        <v>
102</v>
      </c>
      <c r="AN7" s="38">
        <v>
0</v>
      </c>
      <c r="AO7" s="38" t="s">
        <v>
102</v>
      </c>
      <c r="AP7" s="38" t="s">
        <v>
102</v>
      </c>
      <c r="AQ7" s="38" t="s">
        <v>
102</v>
      </c>
      <c r="AR7" s="38" t="s">
        <v>
102</v>
      </c>
      <c r="AS7" s="38">
        <v>
0.59</v>
      </c>
      <c r="AT7" s="38">
        <v>
3.64</v>
      </c>
      <c r="AU7" s="38" t="s">
        <v>
102</v>
      </c>
      <c r="AV7" s="38" t="s">
        <v>
102</v>
      </c>
      <c r="AW7" s="38" t="s">
        <v>
102</v>
      </c>
      <c r="AX7" s="38" t="s">
        <v>
102</v>
      </c>
      <c r="AY7" s="38">
        <v>
267.88</v>
      </c>
      <c r="AZ7" s="38" t="s">
        <v>
102</v>
      </c>
      <c r="BA7" s="38" t="s">
        <v>
102</v>
      </c>
      <c r="BB7" s="38" t="s">
        <v>
102</v>
      </c>
      <c r="BC7" s="38" t="s">
        <v>
102</v>
      </c>
      <c r="BD7" s="38">
        <v>
77.72</v>
      </c>
      <c r="BE7" s="38">
        <v>
67.52</v>
      </c>
      <c r="BF7" s="38" t="s">
        <v>
102</v>
      </c>
      <c r="BG7" s="38" t="s">
        <v>
102</v>
      </c>
      <c r="BH7" s="38" t="s">
        <v>
102</v>
      </c>
      <c r="BI7" s="38" t="s">
        <v>
102</v>
      </c>
      <c r="BJ7" s="38">
        <v>
38.54</v>
      </c>
      <c r="BK7" s="38" t="s">
        <v>
102</v>
      </c>
      <c r="BL7" s="38" t="s">
        <v>
102</v>
      </c>
      <c r="BM7" s="38" t="s">
        <v>
102</v>
      </c>
      <c r="BN7" s="38" t="s">
        <v>
102</v>
      </c>
      <c r="BO7" s="38">
        <v>
485.6</v>
      </c>
      <c r="BP7" s="38">
        <v>
705.21</v>
      </c>
      <c r="BQ7" s="38" t="s">
        <v>
102</v>
      </c>
      <c r="BR7" s="38" t="s">
        <v>
102</v>
      </c>
      <c r="BS7" s="38" t="s">
        <v>
102</v>
      </c>
      <c r="BT7" s="38" t="s">
        <v>
102</v>
      </c>
      <c r="BU7" s="38">
        <v>
181.87</v>
      </c>
      <c r="BV7" s="38" t="s">
        <v>
102</v>
      </c>
      <c r="BW7" s="38" t="s">
        <v>
102</v>
      </c>
      <c r="BX7" s="38" t="s">
        <v>
102</v>
      </c>
      <c r="BY7" s="38" t="s">
        <v>
102</v>
      </c>
      <c r="BZ7" s="38">
        <v>
99.95</v>
      </c>
      <c r="CA7" s="38">
        <v>
98.96</v>
      </c>
      <c r="CB7" s="38" t="s">
        <v>
102</v>
      </c>
      <c r="CC7" s="38" t="s">
        <v>
102</v>
      </c>
      <c r="CD7" s="38" t="s">
        <v>
102</v>
      </c>
      <c r="CE7" s="38" t="s">
        <v>
102</v>
      </c>
      <c r="CF7" s="38">
        <v>
43.68</v>
      </c>
      <c r="CG7" s="38" t="s">
        <v>
102</v>
      </c>
      <c r="CH7" s="38" t="s">
        <v>
102</v>
      </c>
      <c r="CI7" s="38" t="s">
        <v>
102</v>
      </c>
      <c r="CJ7" s="38" t="s">
        <v>
102</v>
      </c>
      <c r="CK7" s="38">
        <v>
110.21</v>
      </c>
      <c r="CL7" s="38">
        <v>
134.52000000000001</v>
      </c>
      <c r="CM7" s="38" t="s">
        <v>
102</v>
      </c>
      <c r="CN7" s="38" t="s">
        <v>
102</v>
      </c>
      <c r="CO7" s="38" t="s">
        <v>
102</v>
      </c>
      <c r="CP7" s="38" t="s">
        <v>
102</v>
      </c>
      <c r="CQ7" s="38" t="s">
        <v>
102</v>
      </c>
      <c r="CR7" s="38" t="s">
        <v>
102</v>
      </c>
      <c r="CS7" s="38" t="s">
        <v>
102</v>
      </c>
      <c r="CT7" s="38" t="s">
        <v>
102</v>
      </c>
      <c r="CU7" s="38" t="s">
        <v>
102</v>
      </c>
      <c r="CV7" s="38">
        <v>
64.930000000000007</v>
      </c>
      <c r="CW7" s="38">
        <v>
59.57</v>
      </c>
      <c r="CX7" s="38" t="s">
        <v>
102</v>
      </c>
      <c r="CY7" s="38" t="s">
        <v>
102</v>
      </c>
      <c r="CZ7" s="38" t="s">
        <v>
102</v>
      </c>
      <c r="DA7" s="38" t="s">
        <v>
102</v>
      </c>
      <c r="DB7" s="38">
        <v>
99.99</v>
      </c>
      <c r="DC7" s="38" t="s">
        <v>
102</v>
      </c>
      <c r="DD7" s="38" t="s">
        <v>
102</v>
      </c>
      <c r="DE7" s="38" t="s">
        <v>
102</v>
      </c>
      <c r="DF7" s="38" t="s">
        <v>
102</v>
      </c>
      <c r="DG7" s="38">
        <v>
97.7</v>
      </c>
      <c r="DH7" s="38">
        <v>
95.57</v>
      </c>
      <c r="DI7" s="38" t="s">
        <v>
102</v>
      </c>
      <c r="DJ7" s="38" t="s">
        <v>
102</v>
      </c>
      <c r="DK7" s="38" t="s">
        <v>
102</v>
      </c>
      <c r="DL7" s="38" t="s">
        <v>
102</v>
      </c>
      <c r="DM7" s="38">
        <v>
6.64</v>
      </c>
      <c r="DN7" s="38" t="s">
        <v>
102</v>
      </c>
      <c r="DO7" s="38" t="s">
        <v>
102</v>
      </c>
      <c r="DP7" s="38" t="s">
        <v>
102</v>
      </c>
      <c r="DQ7" s="38" t="s">
        <v>
102</v>
      </c>
      <c r="DR7" s="38">
        <v>
23.38</v>
      </c>
      <c r="DS7" s="38">
        <v>
36.520000000000003</v>
      </c>
      <c r="DT7" s="38" t="s">
        <v>
102</v>
      </c>
      <c r="DU7" s="38" t="s">
        <v>
102</v>
      </c>
      <c r="DV7" s="38" t="s">
        <v>
102</v>
      </c>
      <c r="DW7" s="38" t="s">
        <v>
102</v>
      </c>
      <c r="DX7" s="38">
        <v>
3.22</v>
      </c>
      <c r="DY7" s="38" t="s">
        <v>
102</v>
      </c>
      <c r="DZ7" s="38" t="s">
        <v>
102</v>
      </c>
      <c r="EA7" s="38" t="s">
        <v>
102</v>
      </c>
      <c r="EB7" s="38" t="s">
        <v>
102</v>
      </c>
      <c r="EC7" s="38">
        <v>
8.1999999999999993</v>
      </c>
      <c r="ED7" s="38">
        <v>
5.72</v>
      </c>
      <c r="EE7" s="38" t="s">
        <v>
102</v>
      </c>
      <c r="EF7" s="38" t="s">
        <v>
102</v>
      </c>
      <c r="EG7" s="38" t="s">
        <v>
102</v>
      </c>
      <c r="EH7" s="38" t="s">
        <v>
102</v>
      </c>
      <c r="EI7" s="38">
        <v>
0</v>
      </c>
      <c r="EJ7" s="38" t="s">
        <v>
102</v>
      </c>
      <c r="EK7" s="38" t="s">
        <v>
102</v>
      </c>
      <c r="EL7" s="38" t="s">
        <v>
102</v>
      </c>
      <c r="EM7" s="38" t="s">
        <v>
102</v>
      </c>
      <c r="EN7" s="38">
        <v>
0.14000000000000001</v>
      </c>
      <c r="EO7" s="38">
        <v>
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103</v>
      </c>
      <c r="C9" s="40" t="s">
        <v>
104</v>
      </c>
      <c r="D9" s="40" t="s">
        <v>
105</v>
      </c>
      <c r="E9" s="40" t="s">
        <v>
106</v>
      </c>
      <c r="F9" s="40" t="s">
        <v>
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D10" si="15">
DATEVALUE($B7+12-B11&amp;"/1/"&amp;B12)</f>
        <v>
46753</v>
      </c>
      <c r="C10" s="41">
        <f t="shared" si="15"/>
        <v>
47119</v>
      </c>
      <c r="D10" s="41">
        <f t="shared" si="15"/>
        <v>
47484</v>
      </c>
      <c r="E10" s="42">
        <f>
DATEVALUE($B7+12-E11&amp;"/1/"&amp;E12)</f>
        <v>
47849</v>
      </c>
      <c r="F10" s="42">
        <f>
DATEVALUE($B7+12-F11&amp;"/1/"&amp;F12)</f>
        <v>
48215</v>
      </c>
    </row>
    <row r="11" spans="1:148" x14ac:dyDescent="0.15">
      <c r="B11">
        <v>
4</v>
      </c>
      <c r="C11">
        <v>
3</v>
      </c>
      <c r="D11">
        <v>
2</v>
      </c>
      <c r="E11">
        <v>
1</v>
      </c>
      <c r="F11">
        <v>
0</v>
      </c>
      <c r="G11" t="s">
        <v>
108</v>
      </c>
    </row>
    <row r="12" spans="1:148" x14ac:dyDescent="0.15">
      <c r="B12">
        <v>
1</v>
      </c>
      <c r="C12">
        <v>
1</v>
      </c>
      <c r="D12">
        <v>
1</v>
      </c>
      <c r="E12">
        <v>
1</v>
      </c>
      <c r="F12">
        <v>
2</v>
      </c>
      <c r="G12" t="s">
        <v>
109</v>
      </c>
    </row>
    <row r="13" spans="1:148" x14ac:dyDescent="0.15">
      <c r="B13" t="s">
        <v>
110</v>
      </c>
      <c r="C13" t="s">
        <v>
110</v>
      </c>
      <c r="D13" t="s">
        <v>
111</v>
      </c>
      <c r="E13" t="s">
        <v>
112</v>
      </c>
      <c r="F13" t="s">
        <v>
113</v>
      </c>
      <c r="G13" t="s">
        <v>
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2022-01-24T09:01:37Z</cp:lastPrinted>
  <dcterms:created xsi:type="dcterms:W3CDTF">2021-12-03T07:10:41Z</dcterms:created>
  <dcterms:modified xsi:type="dcterms:W3CDTF">2022-02-17T02:44:49Z</dcterms:modified>
  <cp:category/>
</cp:coreProperties>
</file>