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C+7spJPK+z7dZ+5R/eRu1txqCNLvaA/jdRszwJW7qX/1SI4AZmnXwBFB5F+KQtC78Ctf428jC8BmgWRfshcMoQ==" workbookSaltValue="cj2A1xVjLEhx/cUNuoZVb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<sst xmlns="http://schemas.openxmlformats.org/spreadsheetml/2006/main" count="299" uniqueCount="117">
  <si>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</si>
  <si>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</si>
  <si>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</si>
  <si>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</si>
  <si>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</si>
  <si>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</si>
  <si>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</si>
  <si>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</si>
  <si>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</si>
  <si>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</si>
  <si>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</si>
  <si>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</si>
  <si>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</si>
  <si>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</si>
  <si>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</si>
  <si>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</si>
  <si>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</si>
  <si>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</si>
  <si>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</si>
  <si>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</si>
  <si>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</si>
  <si>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</si>
  <si>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</si>
  <si>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</si>
  <si>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</si>
  <si>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</si>
  <si>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</si>
  <si>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</si>
  <si>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</si>
  <si>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</si>
  <si>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</si>
  <si>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</si>
  <si>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</si>
  <si>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</si>
  <si>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</si>
  <si>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</si>
  <si>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</si>
  <si>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</si>
  <si>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</si>
  <si>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</si>
  <si>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</si>
  <si>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</si>
  <si>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</si>
  <si>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</si>
  <si>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</si>
  <si>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</si>
  <si>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</si>
  <si>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</si>
  <si>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</si>
  <si>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</si>
  <si>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</si>
  <si>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</si>
  <si>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</si>
  <si>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</si>
  <si>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</si>
  <si>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</si>
  <si>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</si>
  <si>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</si>
  <si>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</si>
  <si>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</si>
  <si>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</si>
  <si>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</si>
  <si>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</si>
  <si>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</si>
  <si>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</si>
  <si>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</si>
  <si>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</si>
  <si>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</si>
  <si>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</si>
  <si>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</si>
  <si>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</si>
  <si>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</si>
  <si>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</si>
  <si>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</si>
  <si>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</si>
  <si>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</si>
  <si>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</si>
  <si>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</si>
  <si>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</si>
  <si>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</si>
  <si>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</si>
  <si>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</si>
  <si>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</si>
  <si>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</si>
  <si>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</si>
  <si>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</si>
  <si>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</si>
  <si>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</si>
  <si>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</si>
  <si>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</si>
  <si>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</si>
  <si>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</si>
  <si>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</si>
  <si>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</si>
  <si>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</si>
  <si>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</si>
  <si>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清瀬市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</si>
  <si>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</si>
  <si>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</si>
  <si>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</si>
  <si>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</si>
  <si>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</si>
  <si>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</si>
  <si>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</si>
  <si>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</si>
  <si>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</si>
  <si>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</si>
  <si>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</si>
  <si>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</si>
  <si>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</si>
  <si>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</si>
  <si>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</si>
  <si>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</si>
  <si>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</si>
  <si>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少子高齢化や節水型社会への変化などの要因により下水道使用料収入の減収が予想される一方で、老朽化した下水道施設の更新時期を迎え、下水道財政は年々厳しい状況となることが見込まれている。
　こうした状況の中、平成30年度から財務適用した公営企業会計による経営状況や資産の把握、さらに令和2年度に策定する「下水道事業経営戦略」に基づき、持続的で安定した下水道サービスを提供と健全で効率的な事業運営の実施を目指していく。</t>
    <rPh sb="1" eb="3">
      <t>ショウシ</t>
    </rPh>
    <rPh sb="3" eb="6">
      <t>コウレイカ</t>
    </rPh>
    <rPh sb="7" eb="10">
      <t>セッスイガタ</t>
    </rPh>
    <rPh sb="10" eb="12">
      <t>シャカイ</t>
    </rPh>
    <rPh sb="14" eb="16">
      <t>ヘンカ</t>
    </rPh>
    <rPh sb="19" eb="21">
      <t>ヨウイン</t>
    </rPh>
    <rPh sb="24" eb="27">
      <t>ゲスイドウ</t>
    </rPh>
    <rPh sb="27" eb="30">
      <t>シヨウリョウ</t>
    </rPh>
    <rPh sb="30" eb="32">
      <t>シュウニュウ</t>
    </rPh>
    <rPh sb="33" eb="35">
      <t>ゲンシュウ</t>
    </rPh>
    <rPh sb="36" eb="38">
      <t>ヨソウ</t>
    </rPh>
    <rPh sb="41" eb="43">
      <t>イッポウ</t>
    </rPh>
    <rPh sb="45" eb="48">
      <t>ロウキュウカ</t>
    </rPh>
    <rPh sb="50" eb="53">
      <t>ゲスイドウ</t>
    </rPh>
    <rPh sb="53" eb="55">
      <t>シセツ</t>
    </rPh>
    <rPh sb="56" eb="58">
      <t>コウシン</t>
    </rPh>
    <rPh sb="58" eb="60">
      <t>ジキ</t>
    </rPh>
    <rPh sb="61" eb="62">
      <t>ムカ</t>
    </rPh>
    <rPh sb="64" eb="67">
      <t>ゲスイドウ</t>
    </rPh>
    <rPh sb="67" eb="69">
      <t>ザイセイ</t>
    </rPh>
    <rPh sb="70" eb="72">
      <t>ネンネン</t>
    </rPh>
    <rPh sb="72" eb="73">
      <t>キビ</t>
    </rPh>
    <rPh sb="75" eb="77">
      <t>ジョウキョウ</t>
    </rPh>
    <rPh sb="83" eb="85">
      <t>ミコ</t>
    </rPh>
    <rPh sb="97" eb="99">
      <t>ジョウキョウ</t>
    </rPh>
    <rPh sb="100" eb="101">
      <t>ナカ</t>
    </rPh>
    <rPh sb="102" eb="104">
      <t>ヘイセイ</t>
    </rPh>
    <rPh sb="106" eb="108">
      <t>ネンド</t>
    </rPh>
    <rPh sb="110" eb="112">
      <t>ザイム</t>
    </rPh>
    <rPh sb="112" eb="114">
      <t>テキヨウ</t>
    </rPh>
    <rPh sb="116" eb="118">
      <t>コウエイ</t>
    </rPh>
    <rPh sb="118" eb="120">
      <t>キギョウ</t>
    </rPh>
    <rPh sb="120" eb="122">
      <t>カイケイ</t>
    </rPh>
    <rPh sb="125" eb="127">
      <t>ケイエイ</t>
    </rPh>
    <rPh sb="127" eb="129">
      <t>ジョウキョウ</t>
    </rPh>
    <rPh sb="130" eb="132">
      <t>シサン</t>
    </rPh>
    <rPh sb="133" eb="135">
      <t>ハアク</t>
    </rPh>
    <rPh sb="139" eb="141">
      <t>レイワ</t>
    </rPh>
    <rPh sb="142" eb="144">
      <t>ネンド</t>
    </rPh>
    <rPh sb="145" eb="147">
      <t>サクテイ</t>
    </rPh>
    <rPh sb="150" eb="153">
      <t>ゲスイドウ</t>
    </rPh>
    <rPh sb="153" eb="155">
      <t>ジギョウ</t>
    </rPh>
    <rPh sb="155" eb="157">
      <t>ケイエイ</t>
    </rPh>
    <rPh sb="157" eb="159">
      <t>センリャク</t>
    </rPh>
    <rPh sb="161" eb="162">
      <t>モト</t>
    </rPh>
    <rPh sb="196" eb="198">
      <t>ジッシ</t>
    </rPh>
    <rPh sb="199" eb="201">
      <t>メザ</t>
    </rPh>
    <phoneticPr fontId="4"/>
  </si>
  <si>
    <t>　本市の公共下水道は昭和51年度から整備に着手し、令和元年度末現在、全体管渠のうち約69%が30年を経過した状況となっている。
　今後、老朽化が進む膨大な下水道施設（ストック）を適切に維持管理し、道路陥没や機能不全等の事故を未然に防ぐとともに、持続的に安定した下水道サービスを提供するため、平成28年度に「清瀬市下水道ストックマネジメント計画」策定した。
　計画に基づく老朽化対策として、平成29年度より重要な幹線の下水道施設について点検・調査を実施しており、今後は調査結果を基に設計・改築工事を行っていく。併せて、市内の老朽化したマンホール蓋の交換工事を平成29年度から計画的に行っている。</t>
    <rPh sb="4" eb="6">
      <t>コウキョウ</t>
    </rPh>
    <rPh sb="10" eb="12">
      <t>ショウワ</t>
    </rPh>
    <rPh sb="14" eb="16">
      <t>ネンド</t>
    </rPh>
    <rPh sb="18" eb="20">
      <t>セイビ</t>
    </rPh>
    <rPh sb="21" eb="23">
      <t>チャクシュ</t>
    </rPh>
    <rPh sb="25" eb="27">
      <t>レイワ</t>
    </rPh>
    <rPh sb="27" eb="29">
      <t>ガンネン</t>
    </rPh>
    <rPh sb="29" eb="30">
      <t>ド</t>
    </rPh>
    <rPh sb="30" eb="31">
      <t>マツ</t>
    </rPh>
    <rPh sb="31" eb="33">
      <t>ゲンザイ</t>
    </rPh>
    <rPh sb="54" eb="56">
      <t>ジョウキョウ</t>
    </rPh>
    <rPh sb="179" eb="181">
      <t>ケイカク</t>
    </rPh>
    <rPh sb="182" eb="183">
      <t>モト</t>
    </rPh>
    <rPh sb="185" eb="188">
      <t>ロウキュウカ</t>
    </rPh>
    <rPh sb="188" eb="190">
      <t>タイサク</t>
    </rPh>
    <rPh sb="223" eb="225">
      <t>ジッシ</t>
    </rPh>
    <rPh sb="233" eb="235">
      <t>チョウサ</t>
    </rPh>
    <rPh sb="235" eb="237">
      <t>ケッカ</t>
    </rPh>
    <rPh sb="238" eb="239">
      <t>モト</t>
    </rPh>
    <rPh sb="240" eb="242">
      <t>セッケイ</t>
    </rPh>
    <rPh sb="243" eb="245">
      <t>カイチク</t>
    </rPh>
    <rPh sb="245" eb="247">
      <t>コウジ</t>
    </rPh>
    <rPh sb="248" eb="249">
      <t>オコナ</t>
    </rPh>
    <rPh sb="254" eb="255">
      <t>アワ</t>
    </rPh>
    <rPh sb="258" eb="260">
      <t>シナイ</t>
    </rPh>
    <rPh sb="278" eb="280">
      <t>ヘイセイ</t>
    </rPh>
    <rPh sb="282" eb="284">
      <t>ネンド</t>
    </rPh>
    <rPh sb="286" eb="289">
      <t>ケイカクテキ</t>
    </rPh>
    <phoneticPr fontId="4"/>
  </si>
  <si>
    <r>
      <rPr>
        <sz val="11"/>
        <rFont val="ＭＳ ゴシック"/>
        <family val="3"/>
        <charset val="128"/>
      </rPr>
      <t>各指標における令和元年度の数値を見ると</t>
    </r>
    <r>
      <rPr>
        <sz val="11"/>
        <color rgb="FFFF0000"/>
        <rFont val="ＭＳ ゴシック"/>
        <family val="3"/>
        <charset val="128"/>
      </rPr>
      <t xml:space="preserve">
</t>
    </r>
    <r>
      <rPr>
        <sz val="11"/>
        <rFont val="ＭＳ ゴシック"/>
        <family val="3"/>
        <charset val="128"/>
      </rPr>
      <t>経営の健全性・効率性を表す①経常収支比率は繰入金の増加や企業債利息支払の減少から前年度より2ポイント増加しており、②累積欠損金比率も0％であることから、単年度の事業収支は黒字となっており経営の健全性に問題はない。</t>
    </r>
    <r>
      <rPr>
        <sz val="11"/>
        <color rgb="FFFF0000"/>
        <rFont val="ＭＳ ゴシック"/>
        <family val="3"/>
        <charset val="128"/>
      </rPr>
      <t xml:space="preserve">
</t>
    </r>
    <r>
      <rPr>
        <sz val="11"/>
        <rFont val="ＭＳ ゴシック"/>
        <family val="3"/>
        <charset val="128"/>
      </rPr>
      <t>③流動比率は5ポイント減少しているが、現金と未払金の変動による影響によるものであり、企業債償還額は減少している。
④企業債残高対事業規模比率は全国平均や類似団体平均と比較しても大きく下回っており、事業規模に対して無理のない借入れによる事業運営を行っていることがわかる。</t>
    </r>
    <r>
      <rPr>
        <sz val="11"/>
        <color rgb="FFFF0000"/>
        <rFont val="ＭＳ ゴシック"/>
        <family val="3"/>
        <charset val="128"/>
      </rPr>
      <t xml:space="preserve">
</t>
    </r>
    <r>
      <rPr>
        <sz val="11"/>
        <rFont val="ＭＳ ゴシック"/>
        <family val="3"/>
        <charset val="128"/>
      </rPr>
      <t>⑥汚水処理原価は全国平均や類似団体平均よりも下回っており適切な数値と言えるが、⑧水洗化率についてはほぼ100％となっているものの、一方で⑤経費回収率が100％に届いていないことから、今後も未接続世帯の解消を図り使用料収入の確保に努めるとともに、汚水処理コストの削減を図る取り組みが必要である。</t>
    </r>
    <rPh sb="0" eb="3">
      <t>カクシヒョウ</t>
    </rPh>
    <rPh sb="7" eb="9">
      <t>レイワ</t>
    </rPh>
    <rPh sb="9" eb="11">
      <t>ガンネン</t>
    </rPh>
    <rPh sb="11" eb="12">
      <t>ド</t>
    </rPh>
    <rPh sb="13" eb="15">
      <t>スウチ</t>
    </rPh>
    <rPh sb="16" eb="17">
      <t>ミ</t>
    </rPh>
    <rPh sb="20" eb="22">
      <t>ケイエイ</t>
    </rPh>
    <rPh sb="23" eb="26">
      <t>ケンゼンセイ</t>
    </rPh>
    <rPh sb="27" eb="30">
      <t>コウリツセイ</t>
    </rPh>
    <rPh sb="31" eb="32">
      <t>アラワ</t>
    </rPh>
    <rPh sb="34" eb="36">
      <t>ケイジョウ</t>
    </rPh>
    <rPh sb="36" eb="38">
      <t>シュウシ</t>
    </rPh>
    <rPh sb="38" eb="40">
      <t>ヒリツ</t>
    </rPh>
    <rPh sb="41" eb="43">
      <t>クリイレ</t>
    </rPh>
    <rPh sb="43" eb="44">
      <t>キン</t>
    </rPh>
    <rPh sb="45" eb="47">
      <t>ゾウカ</t>
    </rPh>
    <rPh sb="48" eb="50">
      <t>キギョウ</t>
    </rPh>
    <rPh sb="50" eb="51">
      <t>サイ</t>
    </rPh>
    <rPh sb="51" eb="53">
      <t>リソク</t>
    </rPh>
    <rPh sb="53" eb="55">
      <t>シハライ</t>
    </rPh>
    <rPh sb="56" eb="58">
      <t>ゲンショウ</t>
    </rPh>
    <rPh sb="60" eb="63">
      <t>ゼンネンド</t>
    </rPh>
    <rPh sb="70" eb="72">
      <t>ゾウカ</t>
    </rPh>
    <rPh sb="78" eb="80">
      <t>ルイセキ</t>
    </rPh>
    <rPh sb="80" eb="82">
      <t>ケッソン</t>
    </rPh>
    <rPh sb="82" eb="83">
      <t>キン</t>
    </rPh>
    <rPh sb="83" eb="85">
      <t>ヒリツ</t>
    </rPh>
    <rPh sb="96" eb="99">
      <t>タンネンド</t>
    </rPh>
    <rPh sb="100" eb="102">
      <t>ジギョウ</t>
    </rPh>
    <rPh sb="102" eb="104">
      <t>シュウシ</t>
    </rPh>
    <rPh sb="105" eb="107">
      <t>クロジ</t>
    </rPh>
    <rPh sb="113" eb="115">
      <t>ケイエイ</t>
    </rPh>
    <rPh sb="116" eb="119">
      <t>ケンゼンセイ</t>
    </rPh>
    <rPh sb="120" eb="122">
      <t>モンダイ</t>
    </rPh>
    <rPh sb="128" eb="130">
      <t>リュウドウ</t>
    </rPh>
    <rPh sb="130" eb="132">
      <t>ヒリツ</t>
    </rPh>
    <rPh sb="138" eb="140">
      <t>ゲンショウ</t>
    </rPh>
    <rPh sb="146" eb="148">
      <t>ゲンキン</t>
    </rPh>
    <rPh sb="149" eb="151">
      <t>ミバライ</t>
    </rPh>
    <rPh sb="151" eb="152">
      <t>キン</t>
    </rPh>
    <rPh sb="153" eb="155">
      <t>ヘンドウ</t>
    </rPh>
    <rPh sb="158" eb="160">
      <t>エイキョウ</t>
    </rPh>
    <rPh sb="169" eb="171">
      <t>キギョウ</t>
    </rPh>
    <rPh sb="171" eb="172">
      <t>サイ</t>
    </rPh>
    <rPh sb="172" eb="174">
      <t>ショウカン</t>
    </rPh>
    <rPh sb="174" eb="175">
      <t>ガク</t>
    </rPh>
    <rPh sb="176" eb="178">
      <t>ゲンショウ</t>
    </rPh>
    <rPh sb="185" eb="187">
      <t>キギョウ</t>
    </rPh>
    <rPh sb="187" eb="188">
      <t>サイ</t>
    </rPh>
    <rPh sb="188" eb="190">
      <t>ザンダカ</t>
    </rPh>
    <rPh sb="190" eb="191">
      <t>タイ</t>
    </rPh>
    <rPh sb="191" eb="193">
      <t>ジギョウ</t>
    </rPh>
    <rPh sb="193" eb="195">
      <t>キボ</t>
    </rPh>
    <rPh sb="195" eb="197">
      <t>ヒリツ</t>
    </rPh>
    <rPh sb="198" eb="200">
      <t>ゼンコク</t>
    </rPh>
    <rPh sb="200" eb="202">
      <t>ヘイキン</t>
    </rPh>
    <rPh sb="203" eb="205">
      <t>ルイジ</t>
    </rPh>
    <rPh sb="205" eb="207">
      <t>ダンタイ</t>
    </rPh>
    <rPh sb="207" eb="209">
      <t>ヘイキン</t>
    </rPh>
    <rPh sb="210" eb="212">
      <t>ヒカク</t>
    </rPh>
    <rPh sb="215" eb="216">
      <t>オオ</t>
    </rPh>
    <rPh sb="218" eb="220">
      <t>シタマワ</t>
    </rPh>
    <rPh sb="225" eb="227">
      <t>ジギョウ</t>
    </rPh>
    <rPh sb="227" eb="229">
      <t>キボ</t>
    </rPh>
    <rPh sb="230" eb="231">
      <t>タイ</t>
    </rPh>
    <rPh sb="233" eb="235">
      <t>ムリ</t>
    </rPh>
    <rPh sb="238" eb="240">
      <t>カリイ</t>
    </rPh>
    <rPh sb="244" eb="246">
      <t>ジギョウ</t>
    </rPh>
    <rPh sb="246" eb="248">
      <t>ウンエイ</t>
    </rPh>
    <rPh sb="249" eb="250">
      <t>オコナ</t>
    </rPh>
    <rPh sb="263" eb="265">
      <t>オスイ</t>
    </rPh>
    <rPh sb="265" eb="267">
      <t>ショリ</t>
    </rPh>
    <rPh sb="267" eb="269">
      <t>ゲンカ</t>
    </rPh>
    <rPh sb="270" eb="272">
      <t>ゼンコク</t>
    </rPh>
    <rPh sb="272" eb="274">
      <t>ヘイキン</t>
    </rPh>
    <rPh sb="275" eb="277">
      <t>ルイジ</t>
    </rPh>
    <rPh sb="277" eb="279">
      <t>ダンタイ</t>
    </rPh>
    <rPh sb="279" eb="281">
      <t>ヘイキン</t>
    </rPh>
    <rPh sb="284" eb="286">
      <t>シタマワ</t>
    </rPh>
    <rPh sb="290" eb="292">
      <t>テキセツ</t>
    </rPh>
    <rPh sb="293" eb="295">
      <t>スウチ</t>
    </rPh>
    <rPh sb="296" eb="297">
      <t>イ</t>
    </rPh>
    <rPh sb="302" eb="305">
      <t>スイセンカ</t>
    </rPh>
    <rPh sb="305" eb="306">
      <t>リツ</t>
    </rPh>
    <rPh sb="327" eb="329">
      <t>イッポウ</t>
    </rPh>
    <rPh sb="331" eb="333">
      <t>ケイヒ</t>
    </rPh>
    <rPh sb="333" eb="335">
      <t>カイシュウ</t>
    </rPh>
    <rPh sb="335" eb="336">
      <t>リツ</t>
    </rPh>
    <rPh sb="342" eb="343">
      <t>トド</t>
    </rPh>
    <rPh sb="353" eb="355">
      <t>コンゴ</t>
    </rPh>
    <rPh sb="356" eb="359">
      <t>ミセツゾク</t>
    </rPh>
    <rPh sb="359" eb="361">
      <t>セタイ</t>
    </rPh>
    <rPh sb="362" eb="364">
      <t>カイショウ</t>
    </rPh>
    <rPh sb="365" eb="366">
      <t>ハカ</t>
    </rPh>
    <rPh sb="367" eb="370">
      <t>シヨウリョウ</t>
    </rPh>
    <rPh sb="370" eb="372">
      <t>シュウニュウ</t>
    </rPh>
    <rPh sb="373" eb="375">
      <t>カクホ</t>
    </rPh>
    <rPh sb="376" eb="377">
      <t>ツト</t>
    </rPh>
    <rPh sb="384" eb="386">
      <t>オスイ</t>
    </rPh>
    <rPh sb="386" eb="388">
      <t>ショリ</t>
    </rPh>
    <rPh sb="392" eb="394">
      <t>サクゲン</t>
    </rPh>
    <rPh sb="395" eb="396">
      <t>ハカ</t>
    </rPh>
    <rPh sb="397" eb="398">
      <t>ト</t>
    </rPh>
    <rPh sb="399" eb="400">
      <t>ク</t>
    </rPh>
    <rPh sb="402" eb="4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</si>
</sst>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6D8-4E98-B01E-F74555F9FF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c:v>
                </c:pt>
                <c:pt idx="4">
                  <c:v>0.12</c:v>
                </c:pt>
              </c:numCache>
            </c:numRef>
          </c:val>
          <c:smooth val="0"/>
          <c:extLst>
            <c:ext xmlns:c16="http://schemas.microsoft.com/office/drawing/2014/chart" uri="{C3380CC4-5D6E-409C-BE32-E72D297353CC}">
              <c16:uniqueId val="{00000001-86D8-4E98-B01E-F74555F9FF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16-4AFF-AA67-BA3B387543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70.33</c:v>
                </c:pt>
                <c:pt idx="4">
                  <c:v>70.3</c:v>
                </c:pt>
              </c:numCache>
            </c:numRef>
          </c:val>
          <c:smooth val="0"/>
          <c:extLst>
            <c:ext xmlns:c16="http://schemas.microsoft.com/office/drawing/2014/chart" uri="{C3380CC4-5D6E-409C-BE32-E72D297353CC}">
              <c16:uniqueId val="{00000001-7116-4AFF-AA67-BA3B387543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99.5</c:v>
                </c:pt>
                <c:pt idx="4">
                  <c:v>99.53</c:v>
                </c:pt>
              </c:numCache>
            </c:numRef>
          </c:val>
          <c:extLst>
            <c:ext xmlns:c16="http://schemas.microsoft.com/office/drawing/2014/chart" uri="{C3380CC4-5D6E-409C-BE32-E72D297353CC}">
              <c16:uniqueId val="{00000000-40BD-4DF9-BA50-67E2FD6443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95.85</c:v>
                </c:pt>
                <c:pt idx="4">
                  <c:v>95.95</c:v>
                </c:pt>
              </c:numCache>
            </c:numRef>
          </c:val>
          <c:smooth val="0"/>
          <c:extLst>
            <c:ext xmlns:c16="http://schemas.microsoft.com/office/drawing/2014/chart" uri="{C3380CC4-5D6E-409C-BE32-E72D297353CC}">
              <c16:uniqueId val="{00000001-40BD-4DF9-BA50-67E2FD6443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108.24</c:v>
                </c:pt>
                <c:pt idx="4">
                  <c:v>110.23</c:v>
                </c:pt>
              </c:numCache>
            </c:numRef>
          </c:val>
          <c:extLst>
            <c:ext xmlns:c16="http://schemas.microsoft.com/office/drawing/2014/chart" uri="{C3380CC4-5D6E-409C-BE32-E72D297353CC}">
              <c16:uniqueId val="{00000000-DCEB-46BD-A5C9-3A50A355AC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106.41</c:v>
                </c:pt>
                <c:pt idx="4">
                  <c:v>107.34</c:v>
                </c:pt>
              </c:numCache>
            </c:numRef>
          </c:val>
          <c:smooth val="0"/>
          <c:extLst>
            <c:ext xmlns:c16="http://schemas.microsoft.com/office/drawing/2014/chart" uri="{C3380CC4-5D6E-409C-BE32-E72D297353CC}">
              <c16:uniqueId val="{00000001-DCEB-46BD-A5C9-3A50A355AC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3.4</c:v>
                </c:pt>
                <c:pt idx="4">
                  <c:v>6.83</c:v>
                </c:pt>
              </c:numCache>
            </c:numRef>
          </c:val>
          <c:extLst>
            <c:ext xmlns:c16="http://schemas.microsoft.com/office/drawing/2014/chart" uri="{C3380CC4-5D6E-409C-BE32-E72D297353CC}">
              <c16:uniqueId val="{00000000-CB18-4F40-A5DD-2DD0FE7F51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8.36</c:v>
                </c:pt>
                <c:pt idx="4">
                  <c:v>8.5500000000000007</c:v>
                </c:pt>
              </c:numCache>
            </c:numRef>
          </c:val>
          <c:smooth val="0"/>
          <c:extLst>
            <c:ext xmlns:c16="http://schemas.microsoft.com/office/drawing/2014/chart" uri="{C3380CC4-5D6E-409C-BE32-E72D297353CC}">
              <c16:uniqueId val="{00000001-CB18-4F40-A5DD-2DD0FE7F51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9D0-425B-BFBD-D549EBAA47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3.83</c:v>
                </c:pt>
                <c:pt idx="4">
                  <c:v>2.41</c:v>
                </c:pt>
              </c:numCache>
            </c:numRef>
          </c:val>
          <c:smooth val="0"/>
          <c:extLst>
            <c:ext xmlns:c16="http://schemas.microsoft.com/office/drawing/2014/chart" uri="{C3380CC4-5D6E-409C-BE32-E72D297353CC}">
              <c16:uniqueId val="{00000001-B9D0-425B-BFBD-D549EBAA47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692-4156-8003-B990271598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0.5</c:v>
                </c:pt>
                <c:pt idx="4" formatCode="#,##0.00;&quot;△&quot;#,##0.00">
                  <c:v>0</c:v>
                </c:pt>
              </c:numCache>
            </c:numRef>
          </c:val>
          <c:smooth val="0"/>
          <c:extLst>
            <c:ext xmlns:c16="http://schemas.microsoft.com/office/drawing/2014/chart" uri="{C3380CC4-5D6E-409C-BE32-E72D297353CC}">
              <c16:uniqueId val="{00000001-3692-4156-8003-B990271598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72.819999999999993</c:v>
                </c:pt>
                <c:pt idx="4">
                  <c:v>67.73</c:v>
                </c:pt>
              </c:numCache>
            </c:numRef>
          </c:val>
          <c:extLst>
            <c:ext xmlns:c16="http://schemas.microsoft.com/office/drawing/2014/chart" uri="{C3380CC4-5D6E-409C-BE32-E72D297353CC}">
              <c16:uniqueId val="{00000000-319E-41DF-BDE5-E8F9B2F719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33.130000000000003</c:v>
                </c:pt>
                <c:pt idx="4">
                  <c:v>35.200000000000003</c:v>
                </c:pt>
              </c:numCache>
            </c:numRef>
          </c:val>
          <c:smooth val="0"/>
          <c:extLst>
            <c:ext xmlns:c16="http://schemas.microsoft.com/office/drawing/2014/chart" uri="{C3380CC4-5D6E-409C-BE32-E72D297353CC}">
              <c16:uniqueId val="{00000001-319E-41DF-BDE5-E8F9B2F719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247.88</c:v>
                </c:pt>
                <c:pt idx="4">
                  <c:v>224.63</c:v>
                </c:pt>
              </c:numCache>
            </c:numRef>
          </c:val>
          <c:extLst>
            <c:ext xmlns:c16="http://schemas.microsoft.com/office/drawing/2014/chart" uri="{C3380CC4-5D6E-409C-BE32-E72D297353CC}">
              <c16:uniqueId val="{00000000-66C0-4F24-90CB-A20D650F60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733.93</c:v>
                </c:pt>
                <c:pt idx="4">
                  <c:v>813.96</c:v>
                </c:pt>
              </c:numCache>
            </c:numRef>
          </c:val>
          <c:smooth val="0"/>
          <c:extLst>
            <c:ext xmlns:c16="http://schemas.microsoft.com/office/drawing/2014/chart" uri="{C3380CC4-5D6E-409C-BE32-E72D297353CC}">
              <c16:uniqueId val="{00000001-66C0-4F24-90CB-A20D650F60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94.65</c:v>
                </c:pt>
                <c:pt idx="4">
                  <c:v>93.57</c:v>
                </c:pt>
              </c:numCache>
            </c:numRef>
          </c:val>
          <c:extLst>
            <c:ext xmlns:c16="http://schemas.microsoft.com/office/drawing/2014/chart" uri="{C3380CC4-5D6E-409C-BE32-E72D297353CC}">
              <c16:uniqueId val="{00000000-FA1E-4467-8809-514D405EDF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94.59</c:v>
                </c:pt>
                <c:pt idx="4">
                  <c:v>92.08</c:v>
                </c:pt>
              </c:numCache>
            </c:numRef>
          </c:val>
          <c:smooth val="0"/>
          <c:extLst>
            <c:ext xmlns:c16="http://schemas.microsoft.com/office/drawing/2014/chart" uri="{C3380CC4-5D6E-409C-BE32-E72D297353CC}">
              <c16:uniqueId val="{00000001-FA1E-4467-8809-514D405EDF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124.93</c:v>
                </c:pt>
                <c:pt idx="4">
                  <c:v>127.26</c:v>
                </c:pt>
              </c:numCache>
            </c:numRef>
          </c:val>
          <c:extLst>
            <c:ext xmlns:c16="http://schemas.microsoft.com/office/drawing/2014/chart" uri="{C3380CC4-5D6E-409C-BE32-E72D297353CC}">
              <c16:uniqueId val="{00000000-6051-450A-8803-E2DA87B6D6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131.22</c:v>
                </c:pt>
                <c:pt idx="4">
                  <c:v>132.94999999999999</c:v>
                </c:pt>
              </c:numCache>
            </c:numRef>
          </c:val>
          <c:smooth val="0"/>
          <c:extLst>
            <c:ext xmlns:c16="http://schemas.microsoft.com/office/drawing/2014/chart" uri="{C3380CC4-5D6E-409C-BE32-E72D297353CC}">
              <c16:uniqueId val="{00000001-6051-450A-8803-E2DA87B6D6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清瀬市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Bb1</v>
      </c>
      <c r="X8" s="49"/>
      <c r="Y8" s="49"/>
      <c r="Z8" s="49"/>
      <c r="AA8" s="49"/>
      <c r="AB8" s="49"/>
      <c r="AC8" s="49"/>
      <c r="AD8" s="50" t="str">
        <f>
データ!$M$6</f>
        <v>
非設置</v>
      </c>
      <c r="AE8" s="50"/>
      <c r="AF8" s="50"/>
      <c r="AG8" s="50"/>
      <c r="AH8" s="50"/>
      <c r="AI8" s="50"/>
      <c r="AJ8" s="50"/>
      <c r="AK8" s="3"/>
      <c r="AL8" s="51">
        <f>
データ!S6</f>
        <v>
74636</v>
      </c>
      <c r="AM8" s="51"/>
      <c r="AN8" s="51"/>
      <c r="AO8" s="51"/>
      <c r="AP8" s="51"/>
      <c r="AQ8" s="51"/>
      <c r="AR8" s="51"/>
      <c r="AS8" s="51"/>
      <c r="AT8" s="46">
        <f>
データ!T6</f>
        <v>
10.23</v>
      </c>
      <c r="AU8" s="46"/>
      <c r="AV8" s="46"/>
      <c r="AW8" s="46"/>
      <c r="AX8" s="46"/>
      <c r="AY8" s="46"/>
      <c r="AZ8" s="46"/>
      <c r="BA8" s="46"/>
      <c r="BB8" s="46">
        <f>
データ!U6</f>
        <v>
7295.8</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69.11</v>
      </c>
      <c r="J10" s="46"/>
      <c r="K10" s="46"/>
      <c r="L10" s="46"/>
      <c r="M10" s="46"/>
      <c r="N10" s="46"/>
      <c r="O10" s="46"/>
      <c r="P10" s="46">
        <f>
データ!P6</f>
        <v>
99.99</v>
      </c>
      <c r="Q10" s="46"/>
      <c r="R10" s="46"/>
      <c r="S10" s="46"/>
      <c r="T10" s="46"/>
      <c r="U10" s="46"/>
      <c r="V10" s="46"/>
      <c r="W10" s="46">
        <f>
データ!Q6</f>
        <v>
82.78</v>
      </c>
      <c r="X10" s="46"/>
      <c r="Y10" s="46"/>
      <c r="Z10" s="46"/>
      <c r="AA10" s="46"/>
      <c r="AB10" s="46"/>
      <c r="AC10" s="46"/>
      <c r="AD10" s="51">
        <f>
データ!R6</f>
        <v>
1918</v>
      </c>
      <c r="AE10" s="51"/>
      <c r="AF10" s="51"/>
      <c r="AG10" s="51"/>
      <c r="AH10" s="51"/>
      <c r="AI10" s="51"/>
      <c r="AJ10" s="51"/>
      <c r="AK10" s="2"/>
      <c r="AL10" s="51">
        <f>
データ!V6</f>
        <v>
74658</v>
      </c>
      <c r="AM10" s="51"/>
      <c r="AN10" s="51"/>
      <c r="AO10" s="51"/>
      <c r="AP10" s="51"/>
      <c r="AQ10" s="51"/>
      <c r="AR10" s="51"/>
      <c r="AS10" s="51"/>
      <c r="AT10" s="46">
        <f>
データ!W6</f>
        <v>
8.76</v>
      </c>
      <c r="AU10" s="46"/>
      <c r="AV10" s="46"/>
      <c r="AW10" s="46"/>
      <c r="AX10" s="46"/>
      <c r="AY10" s="46"/>
      <c r="AZ10" s="46"/>
      <c r="BA10" s="46"/>
      <c r="BB10" s="46">
        <f>
データ!X6</f>
        <v>
8522.6</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
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【108.07】</v>
      </c>
      <c r="F85" s="26" t="str">
        <f>
データ!AT6</f>
        <v>
【3.09】</v>
      </c>
      <c r="G85" s="26" t="str">
        <f>
データ!BE6</f>
        <v>
【69.54】</v>
      </c>
      <c r="H85" s="26" t="str">
        <f>
データ!BP6</f>
        <v>
【682.51】</v>
      </c>
      <c r="I85" s="26" t="str">
        <f>
データ!CA6</f>
        <v>
【100.34】</v>
      </c>
      <c r="J85" s="26" t="str">
        <f>
データ!CL6</f>
        <v>
【136.15】</v>
      </c>
      <c r="K85" s="26" t="str">
        <f>
データ!CW6</f>
        <v>
【59.64】</v>
      </c>
      <c r="L85" s="26" t="str">
        <f>
データ!DH6</f>
        <v>
【95.35】</v>
      </c>
      <c r="M85" s="26" t="str">
        <f>
データ!DS6</f>
        <v>
【38.57】</v>
      </c>
      <c r="N85" s="26" t="str">
        <f>
データ!ED6</f>
        <v>
【5.90】</v>
      </c>
      <c r="O85" s="26" t="str">
        <f>
データ!EO6</f>
        <v>
【0.22】</v>
      </c>
    </row>
  </sheetData>
  <sheetProtection algorithmName="SHA-512" hashValue="ghFoE5FRlq9oUeDgv703qwcACbUr4/81qmBvqwxZEny3Qmf3JuUDuZI10RVOtDqluFe7b/U7bgS31hI8n6HtRw==" saltValue="REpjzuVe4sKNkw3oyGQx2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55</v>
      </c>
      <c r="B4" s="30"/>
      <c r="C4" s="30"/>
      <c r="D4" s="30"/>
      <c r="E4" s="30"/>
      <c r="F4" s="30"/>
      <c r="G4" s="30"/>
      <c r="H4" s="86"/>
      <c r="I4" s="87"/>
      <c r="J4" s="87"/>
      <c r="K4" s="87"/>
      <c r="L4" s="87"/>
      <c r="M4" s="87"/>
      <c r="N4" s="87"/>
      <c r="O4" s="87"/>
      <c r="P4" s="87"/>
      <c r="Q4" s="87"/>
      <c r="R4" s="87"/>
      <c r="S4" s="87"/>
      <c r="T4" s="87"/>
      <c r="U4" s="87"/>
      <c r="V4" s="87"/>
      <c r="W4" s="87"/>
      <c r="X4" s="88"/>
      <c r="Y4" s="82" t="s">
        <v>
56</v>
      </c>
      <c r="Z4" s="82"/>
      <c r="AA4" s="82"/>
      <c r="AB4" s="82"/>
      <c r="AC4" s="82"/>
      <c r="AD4" s="82"/>
      <c r="AE4" s="82"/>
      <c r="AF4" s="82"/>
      <c r="AG4" s="82"/>
      <c r="AH4" s="82"/>
      <c r="AI4" s="82"/>
      <c r="AJ4" s="82" t="s">
        <v>
57</v>
      </c>
      <c r="AK4" s="82"/>
      <c r="AL4" s="82"/>
      <c r="AM4" s="82"/>
      <c r="AN4" s="82"/>
      <c r="AO4" s="82"/>
      <c r="AP4" s="82"/>
      <c r="AQ4" s="82"/>
      <c r="AR4" s="82"/>
      <c r="AS4" s="82"/>
      <c r="AT4" s="82"/>
      <c r="AU4" s="82" t="s">
        <v>
58</v>
      </c>
      <c r="AV4" s="82"/>
      <c r="AW4" s="82"/>
      <c r="AX4" s="82"/>
      <c r="AY4" s="82"/>
      <c r="AZ4" s="82"/>
      <c r="BA4" s="82"/>
      <c r="BB4" s="82"/>
      <c r="BC4" s="82"/>
      <c r="BD4" s="82"/>
      <c r="BE4" s="82"/>
      <c r="BF4" s="82" t="s">
        <v>
59</v>
      </c>
      <c r="BG4" s="82"/>
      <c r="BH4" s="82"/>
      <c r="BI4" s="82"/>
      <c r="BJ4" s="82"/>
      <c r="BK4" s="82"/>
      <c r="BL4" s="82"/>
      <c r="BM4" s="82"/>
      <c r="BN4" s="82"/>
      <c r="BO4" s="82"/>
      <c r="BP4" s="82"/>
      <c r="BQ4" s="82" t="s">
        <v>
60</v>
      </c>
      <c r="BR4" s="82"/>
      <c r="BS4" s="82"/>
      <c r="BT4" s="82"/>
      <c r="BU4" s="82"/>
      <c r="BV4" s="82"/>
      <c r="BW4" s="82"/>
      <c r="BX4" s="82"/>
      <c r="BY4" s="82"/>
      <c r="BZ4" s="82"/>
      <c r="CA4" s="82"/>
      <c r="CB4" s="82" t="s">
        <v>
61</v>
      </c>
      <c r="CC4" s="82"/>
      <c r="CD4" s="82"/>
      <c r="CE4" s="82"/>
      <c r="CF4" s="82"/>
      <c r="CG4" s="82"/>
      <c r="CH4" s="82"/>
      <c r="CI4" s="82"/>
      <c r="CJ4" s="82"/>
      <c r="CK4" s="82"/>
      <c r="CL4" s="82"/>
      <c r="CM4" s="82" t="s">
        <v>
62</v>
      </c>
      <c r="CN4" s="82"/>
      <c r="CO4" s="82"/>
      <c r="CP4" s="82"/>
      <c r="CQ4" s="82"/>
      <c r="CR4" s="82"/>
      <c r="CS4" s="82"/>
      <c r="CT4" s="82"/>
      <c r="CU4" s="82"/>
      <c r="CV4" s="82"/>
      <c r="CW4" s="82"/>
      <c r="CX4" s="82" t="s">
        <v>
63</v>
      </c>
      <c r="CY4" s="82"/>
      <c r="CZ4" s="82"/>
      <c r="DA4" s="82"/>
      <c r="DB4" s="82"/>
      <c r="DC4" s="82"/>
      <c r="DD4" s="82"/>
      <c r="DE4" s="82"/>
      <c r="DF4" s="82"/>
      <c r="DG4" s="82"/>
      <c r="DH4" s="82"/>
      <c r="DI4" s="82" t="s">
        <v>
64</v>
      </c>
      <c r="DJ4" s="82"/>
      <c r="DK4" s="82"/>
      <c r="DL4" s="82"/>
      <c r="DM4" s="82"/>
      <c r="DN4" s="82"/>
      <c r="DO4" s="82"/>
      <c r="DP4" s="82"/>
      <c r="DQ4" s="82"/>
      <c r="DR4" s="82"/>
      <c r="DS4" s="82"/>
      <c r="DT4" s="82" t="s">
        <v>
65</v>
      </c>
      <c r="DU4" s="82"/>
      <c r="DV4" s="82"/>
      <c r="DW4" s="82"/>
      <c r="DX4" s="82"/>
      <c r="DY4" s="82"/>
      <c r="DZ4" s="82"/>
      <c r="EA4" s="82"/>
      <c r="EB4" s="82"/>
      <c r="EC4" s="82"/>
      <c r="ED4" s="82"/>
      <c r="EE4" s="82" t="s">
        <v>
66</v>
      </c>
      <c r="EF4" s="82"/>
      <c r="EG4" s="82"/>
      <c r="EH4" s="82"/>
      <c r="EI4" s="82"/>
      <c r="EJ4" s="82"/>
      <c r="EK4" s="82"/>
      <c r="EL4" s="82"/>
      <c r="EM4" s="82"/>
      <c r="EN4" s="82"/>
      <c r="EO4" s="82"/>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2019</v>
      </c>
      <c r="C6" s="33">
        <f t="shared" ref="C6:X6" si="3">
C7</f>
        <v>
132217</v>
      </c>
      <c r="D6" s="33">
        <f t="shared" si="3"/>
        <v>
46</v>
      </c>
      <c r="E6" s="33">
        <f t="shared" si="3"/>
        <v>
17</v>
      </c>
      <c r="F6" s="33">
        <f t="shared" si="3"/>
        <v>
1</v>
      </c>
      <c r="G6" s="33">
        <f t="shared" si="3"/>
        <v>
0</v>
      </c>
      <c r="H6" s="33" t="str">
        <f t="shared" si="3"/>
        <v>
東京都　清瀬市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69.11</v>
      </c>
      <c r="P6" s="34">
        <f t="shared" si="3"/>
        <v>
99.99</v>
      </c>
      <c r="Q6" s="34">
        <f t="shared" si="3"/>
        <v>
82.78</v>
      </c>
      <c r="R6" s="34">
        <f t="shared" si="3"/>
        <v>
1918</v>
      </c>
      <c r="S6" s="34">
        <f t="shared" si="3"/>
        <v>
74636</v>
      </c>
      <c r="T6" s="34">
        <f t="shared" si="3"/>
        <v>
10.23</v>
      </c>
      <c r="U6" s="34">
        <f t="shared" si="3"/>
        <v>
7295.8</v>
      </c>
      <c r="V6" s="34">
        <f t="shared" si="3"/>
        <v>
74658</v>
      </c>
      <c r="W6" s="34">
        <f t="shared" si="3"/>
        <v>
8.76</v>
      </c>
      <c r="X6" s="34">
        <f t="shared" si="3"/>
        <v>
8522.6</v>
      </c>
      <c r="Y6" s="35" t="str">
        <f>
IF(Y7="",NA(),Y7)</f>
        <v>
-</v>
      </c>
      <c r="Z6" s="35" t="str">
        <f t="shared" ref="Z6:AH6" si="4">
IF(Z7="",NA(),Z7)</f>
        <v>
-</v>
      </c>
      <c r="AA6" s="35" t="str">
        <f t="shared" si="4"/>
        <v>
-</v>
      </c>
      <c r="AB6" s="35">
        <f t="shared" si="4"/>
        <v>
108.24</v>
      </c>
      <c r="AC6" s="35">
        <f t="shared" si="4"/>
        <v>
110.23</v>
      </c>
      <c r="AD6" s="35" t="str">
        <f t="shared" si="4"/>
        <v>
-</v>
      </c>
      <c r="AE6" s="35" t="str">
        <f t="shared" si="4"/>
        <v>
-</v>
      </c>
      <c r="AF6" s="35" t="str">
        <f t="shared" si="4"/>
        <v>
-</v>
      </c>
      <c r="AG6" s="35">
        <f t="shared" si="4"/>
        <v>
106.41</v>
      </c>
      <c r="AH6" s="35">
        <f t="shared" si="4"/>
        <v>
107.34</v>
      </c>
      <c r="AI6" s="34" t="str">
        <f>
IF(AI7="","",IF(AI7="-","【-】","【"&amp;SUBSTITUTE(TEXT(AI7,"#,##0.00"),"-","△")&amp;"】"))</f>
        <v>
【108.07】</v>
      </c>
      <c r="AJ6" s="35" t="str">
        <f>
IF(AJ7="",NA(),AJ7)</f>
        <v>
-</v>
      </c>
      <c r="AK6" s="35" t="str">
        <f t="shared" ref="AK6:AS6" si="5">
IF(AK7="",NA(),AK7)</f>
        <v>
-</v>
      </c>
      <c r="AL6" s="35" t="str">
        <f t="shared" si="5"/>
        <v>
-</v>
      </c>
      <c r="AM6" s="34">
        <f t="shared" si="5"/>
        <v>
0</v>
      </c>
      <c r="AN6" s="34">
        <f t="shared" si="5"/>
        <v>
0</v>
      </c>
      <c r="AO6" s="35" t="str">
        <f t="shared" si="5"/>
        <v>
-</v>
      </c>
      <c r="AP6" s="35" t="str">
        <f t="shared" si="5"/>
        <v>
-</v>
      </c>
      <c r="AQ6" s="35" t="str">
        <f t="shared" si="5"/>
        <v>
-</v>
      </c>
      <c r="AR6" s="35">
        <f t="shared" si="5"/>
        <v>
0.5</v>
      </c>
      <c r="AS6" s="34">
        <f t="shared" si="5"/>
        <v>
0</v>
      </c>
      <c r="AT6" s="34" t="str">
        <f>
IF(AT7="","",IF(AT7="-","【-】","【"&amp;SUBSTITUTE(TEXT(AT7,"#,##0.00"),"-","△")&amp;"】"))</f>
        <v>
【3.09】</v>
      </c>
      <c r="AU6" s="35" t="str">
        <f>
IF(AU7="",NA(),AU7)</f>
        <v>
-</v>
      </c>
      <c r="AV6" s="35" t="str">
        <f t="shared" ref="AV6:BD6" si="6">
IF(AV7="",NA(),AV7)</f>
        <v>
-</v>
      </c>
      <c r="AW6" s="35" t="str">
        <f t="shared" si="6"/>
        <v>
-</v>
      </c>
      <c r="AX6" s="35">
        <f t="shared" si="6"/>
        <v>
72.819999999999993</v>
      </c>
      <c r="AY6" s="35">
        <f t="shared" si="6"/>
        <v>
67.73</v>
      </c>
      <c r="AZ6" s="35" t="str">
        <f t="shared" si="6"/>
        <v>
-</v>
      </c>
      <c r="BA6" s="35" t="str">
        <f t="shared" si="6"/>
        <v>
-</v>
      </c>
      <c r="BB6" s="35" t="str">
        <f t="shared" si="6"/>
        <v>
-</v>
      </c>
      <c r="BC6" s="35">
        <f t="shared" si="6"/>
        <v>
33.130000000000003</v>
      </c>
      <c r="BD6" s="35">
        <f t="shared" si="6"/>
        <v>
35.200000000000003</v>
      </c>
      <c r="BE6" s="34" t="str">
        <f>
IF(BE7="","",IF(BE7="-","【-】","【"&amp;SUBSTITUTE(TEXT(BE7,"#,##0.00"),"-","△")&amp;"】"))</f>
        <v>
【69.54】</v>
      </c>
      <c r="BF6" s="35" t="str">
        <f>
IF(BF7="",NA(),BF7)</f>
        <v>
-</v>
      </c>
      <c r="BG6" s="35" t="str">
        <f t="shared" ref="BG6:BO6" si="7">
IF(BG7="",NA(),BG7)</f>
        <v>
-</v>
      </c>
      <c r="BH6" s="35" t="str">
        <f t="shared" si="7"/>
        <v>
-</v>
      </c>
      <c r="BI6" s="35">
        <f t="shared" si="7"/>
        <v>
247.88</v>
      </c>
      <c r="BJ6" s="35">
        <f t="shared" si="7"/>
        <v>
224.63</v>
      </c>
      <c r="BK6" s="35" t="str">
        <f t="shared" si="7"/>
        <v>
-</v>
      </c>
      <c r="BL6" s="35" t="str">
        <f t="shared" si="7"/>
        <v>
-</v>
      </c>
      <c r="BM6" s="35" t="str">
        <f t="shared" si="7"/>
        <v>
-</v>
      </c>
      <c r="BN6" s="35">
        <f t="shared" si="7"/>
        <v>
733.93</v>
      </c>
      <c r="BO6" s="35">
        <f t="shared" si="7"/>
        <v>
813.96</v>
      </c>
      <c r="BP6" s="34" t="str">
        <f>
IF(BP7="","",IF(BP7="-","【-】","【"&amp;SUBSTITUTE(TEXT(BP7,"#,##0.00"),"-","△")&amp;"】"))</f>
        <v>
【682.51】</v>
      </c>
      <c r="BQ6" s="35" t="str">
        <f>
IF(BQ7="",NA(),BQ7)</f>
        <v>
-</v>
      </c>
      <c r="BR6" s="35" t="str">
        <f t="shared" ref="BR6:BZ6" si="8">
IF(BR7="",NA(),BR7)</f>
        <v>
-</v>
      </c>
      <c r="BS6" s="35" t="str">
        <f t="shared" si="8"/>
        <v>
-</v>
      </c>
      <c r="BT6" s="35">
        <f t="shared" si="8"/>
        <v>
94.65</v>
      </c>
      <c r="BU6" s="35">
        <f t="shared" si="8"/>
        <v>
93.57</v>
      </c>
      <c r="BV6" s="35" t="str">
        <f t="shared" si="8"/>
        <v>
-</v>
      </c>
      <c r="BW6" s="35" t="str">
        <f t="shared" si="8"/>
        <v>
-</v>
      </c>
      <c r="BX6" s="35" t="str">
        <f t="shared" si="8"/>
        <v>
-</v>
      </c>
      <c r="BY6" s="35">
        <f t="shared" si="8"/>
        <v>
94.59</v>
      </c>
      <c r="BZ6" s="35">
        <f t="shared" si="8"/>
        <v>
92.08</v>
      </c>
      <c r="CA6" s="34" t="str">
        <f>
IF(CA7="","",IF(CA7="-","【-】","【"&amp;SUBSTITUTE(TEXT(CA7,"#,##0.00"),"-","△")&amp;"】"))</f>
        <v>
【100.34】</v>
      </c>
      <c r="CB6" s="35" t="str">
        <f>
IF(CB7="",NA(),CB7)</f>
        <v>
-</v>
      </c>
      <c r="CC6" s="35" t="str">
        <f t="shared" ref="CC6:CK6" si="9">
IF(CC7="",NA(),CC7)</f>
        <v>
-</v>
      </c>
      <c r="CD6" s="35" t="str">
        <f t="shared" si="9"/>
        <v>
-</v>
      </c>
      <c r="CE6" s="35">
        <f t="shared" si="9"/>
        <v>
124.93</v>
      </c>
      <c r="CF6" s="35">
        <f t="shared" si="9"/>
        <v>
127.26</v>
      </c>
      <c r="CG6" s="35" t="str">
        <f t="shared" si="9"/>
        <v>
-</v>
      </c>
      <c r="CH6" s="35" t="str">
        <f t="shared" si="9"/>
        <v>
-</v>
      </c>
      <c r="CI6" s="35" t="str">
        <f t="shared" si="9"/>
        <v>
-</v>
      </c>
      <c r="CJ6" s="35">
        <f t="shared" si="9"/>
        <v>
131.22</v>
      </c>
      <c r="CK6" s="35">
        <f t="shared" si="9"/>
        <v>
132.94999999999999</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f t="shared" si="10"/>
        <v>
70.33</v>
      </c>
      <c r="CV6" s="35">
        <f t="shared" si="10"/>
        <v>
70.3</v>
      </c>
      <c r="CW6" s="34" t="str">
        <f>
IF(CW7="","",IF(CW7="-","【-】","【"&amp;SUBSTITUTE(TEXT(CW7,"#,##0.00"),"-","△")&amp;"】"))</f>
        <v>
【59.64】</v>
      </c>
      <c r="CX6" s="35" t="str">
        <f>
IF(CX7="",NA(),CX7)</f>
        <v>
-</v>
      </c>
      <c r="CY6" s="35" t="str">
        <f t="shared" ref="CY6:DG6" si="11">
IF(CY7="",NA(),CY7)</f>
        <v>
-</v>
      </c>
      <c r="CZ6" s="35" t="str">
        <f t="shared" si="11"/>
        <v>
-</v>
      </c>
      <c r="DA6" s="35">
        <f t="shared" si="11"/>
        <v>
99.5</v>
      </c>
      <c r="DB6" s="35">
        <f t="shared" si="11"/>
        <v>
99.53</v>
      </c>
      <c r="DC6" s="35" t="str">
        <f t="shared" si="11"/>
        <v>
-</v>
      </c>
      <c r="DD6" s="35" t="str">
        <f t="shared" si="11"/>
        <v>
-</v>
      </c>
      <c r="DE6" s="35" t="str">
        <f t="shared" si="11"/>
        <v>
-</v>
      </c>
      <c r="DF6" s="35">
        <f t="shared" si="11"/>
        <v>
95.85</v>
      </c>
      <c r="DG6" s="35">
        <f t="shared" si="11"/>
        <v>
95.95</v>
      </c>
      <c r="DH6" s="34" t="str">
        <f>
IF(DH7="","",IF(DH7="-","【-】","【"&amp;SUBSTITUTE(TEXT(DH7,"#,##0.00"),"-","△")&amp;"】"))</f>
        <v>
【95.35】</v>
      </c>
      <c r="DI6" s="35" t="str">
        <f>
IF(DI7="",NA(),DI7)</f>
        <v>
-</v>
      </c>
      <c r="DJ6" s="35" t="str">
        <f t="shared" ref="DJ6:DR6" si="12">
IF(DJ7="",NA(),DJ7)</f>
        <v>
-</v>
      </c>
      <c r="DK6" s="35" t="str">
        <f t="shared" si="12"/>
        <v>
-</v>
      </c>
      <c r="DL6" s="35">
        <f t="shared" si="12"/>
        <v>
3.4</v>
      </c>
      <c r="DM6" s="35">
        <f t="shared" si="12"/>
        <v>
6.83</v>
      </c>
      <c r="DN6" s="35" t="str">
        <f t="shared" si="12"/>
        <v>
-</v>
      </c>
      <c r="DO6" s="35" t="str">
        <f t="shared" si="12"/>
        <v>
-</v>
      </c>
      <c r="DP6" s="35" t="str">
        <f t="shared" si="12"/>
        <v>
-</v>
      </c>
      <c r="DQ6" s="35">
        <f t="shared" si="12"/>
        <v>
8.36</v>
      </c>
      <c r="DR6" s="35">
        <f t="shared" si="12"/>
        <v>
8.5500000000000007</v>
      </c>
      <c r="DS6" s="34" t="str">
        <f>
IF(DS7="","",IF(DS7="-","【-】","【"&amp;SUBSTITUTE(TEXT(DS7,"#,##0.00"),"-","△")&amp;"】"))</f>
        <v>
【38.57】</v>
      </c>
      <c r="DT6" s="35" t="str">
        <f>
IF(DT7="",NA(),DT7)</f>
        <v>
-</v>
      </c>
      <c r="DU6" s="35" t="str">
        <f t="shared" ref="DU6:EC6" si="13">
IF(DU7="",NA(),DU7)</f>
        <v>
-</v>
      </c>
      <c r="DV6" s="35" t="str">
        <f t="shared" si="13"/>
        <v>
-</v>
      </c>
      <c r="DW6" s="34">
        <f t="shared" si="13"/>
        <v>
0</v>
      </c>
      <c r="DX6" s="34">
        <f t="shared" si="13"/>
        <v>
0</v>
      </c>
      <c r="DY6" s="35" t="str">
        <f t="shared" si="13"/>
        <v>
-</v>
      </c>
      <c r="DZ6" s="35" t="str">
        <f t="shared" si="13"/>
        <v>
-</v>
      </c>
      <c r="EA6" s="35" t="str">
        <f t="shared" si="13"/>
        <v>
-</v>
      </c>
      <c r="EB6" s="35">
        <f t="shared" si="13"/>
        <v>
3.83</v>
      </c>
      <c r="EC6" s="35">
        <f t="shared" si="13"/>
        <v>
2.41</v>
      </c>
      <c r="ED6" s="34" t="str">
        <f>
IF(ED7="","",IF(ED7="-","【-】","【"&amp;SUBSTITUTE(TEXT(ED7,"#,##0.00"),"-","△")&amp;"】"))</f>
        <v>
【5.90】</v>
      </c>
      <c r="EE6" s="35" t="str">
        <f>
IF(EE7="",NA(),EE7)</f>
        <v>
-</v>
      </c>
      <c r="EF6" s="35" t="str">
        <f t="shared" ref="EF6:EN6" si="14">
IF(EF7="",NA(),EF7)</f>
        <v>
-</v>
      </c>
      <c r="EG6" s="35" t="str">
        <f t="shared" si="14"/>
        <v>
-</v>
      </c>
      <c r="EH6" s="34">
        <f t="shared" si="14"/>
        <v>
0</v>
      </c>
      <c r="EI6" s="34">
        <f t="shared" si="14"/>
        <v>
0</v>
      </c>
      <c r="EJ6" s="35" t="str">
        <f t="shared" si="14"/>
        <v>
-</v>
      </c>
      <c r="EK6" s="35" t="str">
        <f t="shared" si="14"/>
        <v>
-</v>
      </c>
      <c r="EL6" s="35" t="str">
        <f t="shared" si="14"/>
        <v>
-</v>
      </c>
      <c r="EM6" s="35">
        <f t="shared" si="14"/>
        <v>
0.3</v>
      </c>
      <c r="EN6" s="35">
        <f t="shared" si="14"/>
        <v>
0.12</v>
      </c>
      <c r="EO6" s="34" t="str">
        <f>
IF(EO7="","",IF(EO7="-","【-】","【"&amp;SUBSTITUTE(TEXT(EO7,"#,##0.00"),"-","△")&amp;"】"))</f>
        <v>
【0.22】</v>
      </c>
    </row>
    <row r="7" spans="1:148" s="36" customFormat="1" x14ac:dyDescent="0.15">
      <c r="A7" s="28"/>
      <c r="B7" s="37">
        <v>
2019</v>
      </c>
      <c r="C7" s="37">
        <v>
132217</v>
      </c>
      <c r="D7" s="37">
        <v>
46</v>
      </c>
      <c r="E7" s="37">
        <v>
17</v>
      </c>
      <c r="F7" s="37">
        <v>
1</v>
      </c>
      <c r="G7" s="37">
        <v>
0</v>
      </c>
      <c r="H7" s="37" t="s">
        <v>
96</v>
      </c>
      <c r="I7" s="37" t="s">
        <v>
97</v>
      </c>
      <c r="J7" s="37" t="s">
        <v>
98</v>
      </c>
      <c r="K7" s="37" t="s">
        <v>
99</v>
      </c>
      <c r="L7" s="37" t="s">
        <v>
100</v>
      </c>
      <c r="M7" s="37" t="s">
        <v>
101</v>
      </c>
      <c r="N7" s="38" t="s">
        <v>
102</v>
      </c>
      <c r="O7" s="38">
        <v>
69.11</v>
      </c>
      <c r="P7" s="38">
        <v>
99.99</v>
      </c>
      <c r="Q7" s="38">
        <v>
82.78</v>
      </c>
      <c r="R7" s="38">
        <v>
1918</v>
      </c>
      <c r="S7" s="38">
        <v>
74636</v>
      </c>
      <c r="T7" s="38">
        <v>
10.23</v>
      </c>
      <c r="U7" s="38">
        <v>
7295.8</v>
      </c>
      <c r="V7" s="38">
        <v>
74658</v>
      </c>
      <c r="W7" s="38">
        <v>
8.76</v>
      </c>
      <c r="X7" s="38">
        <v>
8522.6</v>
      </c>
      <c r="Y7" s="38" t="s">
        <v>
102</v>
      </c>
      <c r="Z7" s="38" t="s">
        <v>
102</v>
      </c>
      <c r="AA7" s="38" t="s">
        <v>
102</v>
      </c>
      <c r="AB7" s="38">
        <v>
108.24</v>
      </c>
      <c r="AC7" s="38">
        <v>
110.23</v>
      </c>
      <c r="AD7" s="38" t="s">
        <v>
102</v>
      </c>
      <c r="AE7" s="38" t="s">
        <v>
102</v>
      </c>
      <c r="AF7" s="38" t="s">
        <v>
102</v>
      </c>
      <c r="AG7" s="38">
        <v>
106.41</v>
      </c>
      <c r="AH7" s="38">
        <v>
107.34</v>
      </c>
      <c r="AI7" s="38">
        <v>
108.07</v>
      </c>
      <c r="AJ7" s="38" t="s">
        <v>
102</v>
      </c>
      <c r="AK7" s="38" t="s">
        <v>
102</v>
      </c>
      <c r="AL7" s="38" t="s">
        <v>
102</v>
      </c>
      <c r="AM7" s="38">
        <v>
0</v>
      </c>
      <c r="AN7" s="38">
        <v>
0</v>
      </c>
      <c r="AO7" s="38" t="s">
        <v>
102</v>
      </c>
      <c r="AP7" s="38" t="s">
        <v>
102</v>
      </c>
      <c r="AQ7" s="38" t="s">
        <v>
102</v>
      </c>
      <c r="AR7" s="38">
        <v>
0.5</v>
      </c>
      <c r="AS7" s="38">
        <v>
0</v>
      </c>
      <c r="AT7" s="38">
        <v>
3.09</v>
      </c>
      <c r="AU7" s="38" t="s">
        <v>
102</v>
      </c>
      <c r="AV7" s="38" t="s">
        <v>
102</v>
      </c>
      <c r="AW7" s="38" t="s">
        <v>
102</v>
      </c>
      <c r="AX7" s="38">
        <v>
72.819999999999993</v>
      </c>
      <c r="AY7" s="38">
        <v>
67.73</v>
      </c>
      <c r="AZ7" s="38" t="s">
        <v>
102</v>
      </c>
      <c r="BA7" s="38" t="s">
        <v>
102</v>
      </c>
      <c r="BB7" s="38" t="s">
        <v>
102</v>
      </c>
      <c r="BC7" s="38">
        <v>
33.130000000000003</v>
      </c>
      <c r="BD7" s="38">
        <v>
35.200000000000003</v>
      </c>
      <c r="BE7" s="38">
        <v>
69.540000000000006</v>
      </c>
      <c r="BF7" s="38" t="s">
        <v>
102</v>
      </c>
      <c r="BG7" s="38" t="s">
        <v>
102</v>
      </c>
      <c r="BH7" s="38" t="s">
        <v>
102</v>
      </c>
      <c r="BI7" s="38">
        <v>
247.88</v>
      </c>
      <c r="BJ7" s="38">
        <v>
224.63</v>
      </c>
      <c r="BK7" s="38" t="s">
        <v>
102</v>
      </c>
      <c r="BL7" s="38" t="s">
        <v>
102</v>
      </c>
      <c r="BM7" s="38" t="s">
        <v>
102</v>
      </c>
      <c r="BN7" s="38">
        <v>
733.93</v>
      </c>
      <c r="BO7" s="38">
        <v>
813.96</v>
      </c>
      <c r="BP7" s="38">
        <v>
682.51</v>
      </c>
      <c r="BQ7" s="38" t="s">
        <v>
102</v>
      </c>
      <c r="BR7" s="38" t="s">
        <v>
102</v>
      </c>
      <c r="BS7" s="38" t="s">
        <v>
102</v>
      </c>
      <c r="BT7" s="38">
        <v>
94.65</v>
      </c>
      <c r="BU7" s="38">
        <v>
93.57</v>
      </c>
      <c r="BV7" s="38" t="s">
        <v>
102</v>
      </c>
      <c r="BW7" s="38" t="s">
        <v>
102</v>
      </c>
      <c r="BX7" s="38" t="s">
        <v>
102</v>
      </c>
      <c r="BY7" s="38">
        <v>
94.59</v>
      </c>
      <c r="BZ7" s="38">
        <v>
92.08</v>
      </c>
      <c r="CA7" s="38">
        <v>
100.34</v>
      </c>
      <c r="CB7" s="38" t="s">
        <v>
102</v>
      </c>
      <c r="CC7" s="38" t="s">
        <v>
102</v>
      </c>
      <c r="CD7" s="38" t="s">
        <v>
102</v>
      </c>
      <c r="CE7" s="38">
        <v>
124.93</v>
      </c>
      <c r="CF7" s="38">
        <v>
127.26</v>
      </c>
      <c r="CG7" s="38" t="s">
        <v>
102</v>
      </c>
      <c r="CH7" s="38" t="s">
        <v>
102</v>
      </c>
      <c r="CI7" s="38" t="s">
        <v>
102</v>
      </c>
      <c r="CJ7" s="38">
        <v>
131.22</v>
      </c>
      <c r="CK7" s="38">
        <v>
132.94999999999999</v>
      </c>
      <c r="CL7" s="38">
        <v>
136.15</v>
      </c>
      <c r="CM7" s="38" t="s">
        <v>
102</v>
      </c>
      <c r="CN7" s="38" t="s">
        <v>
102</v>
      </c>
      <c r="CO7" s="38" t="s">
        <v>
102</v>
      </c>
      <c r="CP7" s="38" t="s">
        <v>
102</v>
      </c>
      <c r="CQ7" s="38" t="s">
        <v>
102</v>
      </c>
      <c r="CR7" s="38" t="s">
        <v>
102</v>
      </c>
      <c r="CS7" s="38" t="s">
        <v>
102</v>
      </c>
      <c r="CT7" s="38" t="s">
        <v>
102</v>
      </c>
      <c r="CU7" s="38">
        <v>
70.33</v>
      </c>
      <c r="CV7" s="38">
        <v>
70.3</v>
      </c>
      <c r="CW7" s="38">
        <v>
59.64</v>
      </c>
      <c r="CX7" s="38" t="s">
        <v>
102</v>
      </c>
      <c r="CY7" s="38" t="s">
        <v>
102</v>
      </c>
      <c r="CZ7" s="38" t="s">
        <v>
102</v>
      </c>
      <c r="DA7" s="38">
        <v>
99.5</v>
      </c>
      <c r="DB7" s="38">
        <v>
99.53</v>
      </c>
      <c r="DC7" s="38" t="s">
        <v>
102</v>
      </c>
      <c r="DD7" s="38" t="s">
        <v>
102</v>
      </c>
      <c r="DE7" s="38" t="s">
        <v>
102</v>
      </c>
      <c r="DF7" s="38">
        <v>
95.85</v>
      </c>
      <c r="DG7" s="38">
        <v>
95.95</v>
      </c>
      <c r="DH7" s="38">
        <v>
95.35</v>
      </c>
      <c r="DI7" s="38" t="s">
        <v>
102</v>
      </c>
      <c r="DJ7" s="38" t="s">
        <v>
102</v>
      </c>
      <c r="DK7" s="38" t="s">
        <v>
102</v>
      </c>
      <c r="DL7" s="38">
        <v>
3.4</v>
      </c>
      <c r="DM7" s="38">
        <v>
6.83</v>
      </c>
      <c r="DN7" s="38" t="s">
        <v>
102</v>
      </c>
      <c r="DO7" s="38" t="s">
        <v>
102</v>
      </c>
      <c r="DP7" s="38" t="s">
        <v>
102</v>
      </c>
      <c r="DQ7" s="38">
        <v>
8.36</v>
      </c>
      <c r="DR7" s="38">
        <v>
8.5500000000000007</v>
      </c>
      <c r="DS7" s="38">
        <v>
38.57</v>
      </c>
      <c r="DT7" s="38" t="s">
        <v>
102</v>
      </c>
      <c r="DU7" s="38" t="s">
        <v>
102</v>
      </c>
      <c r="DV7" s="38" t="s">
        <v>
102</v>
      </c>
      <c r="DW7" s="38">
        <v>
0</v>
      </c>
      <c r="DX7" s="38">
        <v>
0</v>
      </c>
      <c r="DY7" s="38" t="s">
        <v>
102</v>
      </c>
      <c r="DZ7" s="38" t="s">
        <v>
102</v>
      </c>
      <c r="EA7" s="38" t="s">
        <v>
102</v>
      </c>
      <c r="EB7" s="38">
        <v>
3.83</v>
      </c>
      <c r="EC7" s="38">
        <v>
2.41</v>
      </c>
      <c r="ED7" s="38">
        <v>
5.9</v>
      </c>
      <c r="EE7" s="38" t="s">
        <v>
102</v>
      </c>
      <c r="EF7" s="38" t="s">
        <v>
102</v>
      </c>
      <c r="EG7" s="38" t="s">
        <v>
102</v>
      </c>
      <c r="EH7" s="38">
        <v>
0</v>
      </c>
      <c r="EI7" s="38">
        <v>
0</v>
      </c>
      <c r="EJ7" s="38" t="s">
        <v>
102</v>
      </c>
      <c r="EK7" s="38" t="s">
        <v>
102</v>
      </c>
      <c r="EL7" s="38" t="s">
        <v>
102</v>
      </c>
      <c r="EM7" s="38">
        <v>
0.3</v>
      </c>
      <c r="EN7" s="38">
        <v>
0.12</v>
      </c>
      <c r="EO7" s="38">
        <v>
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E10" si="15">
DATEVALUE($B7+12-B11&amp;"/1/"&amp;B12)</f>
        <v>
46388</v>
      </c>
      <c r="C10" s="41">
        <f t="shared" si="15"/>
        <v>
46753</v>
      </c>
      <c r="D10" s="41">
        <f t="shared" si="15"/>
        <v>
47119</v>
      </c>
      <c r="E10" s="41">
        <f t="shared" si="15"/>
        <v>
47484</v>
      </c>
      <c r="F10" s="42">
        <f>
DATEVALUE($B7+12-F11&amp;"/1/"&amp;F12)</f>
        <v>
47849</v>
      </c>
    </row>
    <row r="11" spans="1:148" x14ac:dyDescent="0.15">
      <c r="B11">
        <v>
4</v>
      </c>
      <c r="C11">
        <v>
3</v>
      </c>
      <c r="D11">
        <v>
2</v>
      </c>
      <c r="E11">
        <v>
1</v>
      </c>
      <c r="F11">
        <v>
0</v>
      </c>
      <c r="G11" t="s">
        <v>
108</v>
      </c>
    </row>
    <row r="12" spans="1:148" x14ac:dyDescent="0.15">
      <c r="B12">
        <v>
1</v>
      </c>
      <c r="C12">
        <v>
1</v>
      </c>
      <c r="D12">
        <v>
1</v>
      </c>
      <c r="E12">
        <v>
1</v>
      </c>
      <c r="F12">
        <v>
1</v>
      </c>
      <c r="G12" t="s">
        <v>
109</v>
      </c>
    </row>
    <row r="13" spans="1:148" x14ac:dyDescent="0.15">
      <c r="B13" t="s">
        <v>
110</v>
      </c>
      <c r="C13" t="s">
        <v>
110</v>
      </c>
      <c r="D13" t="s">
        <v>
110</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2021-01-21T06:45:07Z</cp:lastPrinted>
  <dcterms:created xsi:type="dcterms:W3CDTF">2020-12-04T02:25:43Z</dcterms:created>
  <dcterms:modified xsi:type="dcterms:W3CDTF">2021-02-17T10:54:02Z</dcterms:modified>
  <cp:category/>
</cp:coreProperties>
</file>