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7年度\4-共通\調査\7.1.21公営企業に係る経営比較分析表の分析等について2.3\"/>
    </mc:Choice>
  </mc:AlternateContent>
  <xr:revisionPtr revIDLastSave="0" documentId="13_ncr:1_{7BE591DB-ED79-4A6F-AF4E-C8197C9F4E7F}" xr6:coauthVersionLast="47" xr6:coauthVersionMax="47" xr10:uidLastSave="{00000000-0000-0000-0000-000000000000}"/>
  <workbookProtection workbookAlgorithmName="SHA-512" workbookHashValue="TB6aZ6wOwWbXfEYWSkKAfvsyt93uACA5VCs8EcKkC7dwJtzDlHMN3XKmIhdZ1z8T4eha5uZur1l6HcrGXYRtBg==" workbookSaltValue="x3ndHkjeZimzYIECeaFCoA=="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BB10" i="4"/>
  <c r="AT10" i="4"/>
  <c r="AL10" i="4"/>
  <c r="I10" i="4"/>
  <c r="B10" i="4"/>
  <c r="BB8" i="4"/>
  <c r="AD8" i="4"/>
  <c r="W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<sst xmlns="http://schemas.openxmlformats.org/spreadsheetml/2006/main" count="228" uniqueCount="112">
  <si>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</si>
  <si>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</si>
  <si>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</si>
  <si>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</si>
  <si>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</si>
  <si>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</si>
  <si>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</si>
  <si>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</si>
  <si>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</si>
  <si>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</si>
  <si>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</si>
  <si>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</si>
  <si>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</si>
  <si>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</si>
  <si>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</si>
  <si>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</si>
  <si>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</si>
  <si>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</si>
  <si>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</si>
  <si>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</si>
  <si>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</si>
  <si>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</si>
  <si>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</si>
  <si>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</si>
  <si>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</si>
  <si>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</si>
  <si>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</si>
  <si>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</si>
  <si>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</si>
  <si>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</si>
  <si>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</si>
  <si>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</si>
  <si>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</si>
  <si>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</si>
  <si>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</si>
  <si>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</si>
  <si>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</si>
  <si>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</si>
  <si>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</si>
  <si>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</si>
  <si>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</si>
  <si>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</si>
  <si>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</si>
  <si>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</si>
  <si>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</si>
  <si>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</si>
  <si>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</si>
  <si>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</si>
  <si>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</si>
  <si>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</si>
  <si>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</si>
  <si>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</si>
  <si>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</si>
  <si>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</si>
  <si>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</si>
  <si>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</si>
  <si>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</si>
  <si>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</si>
  <si>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</si>
  <si>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</si>
  <si>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</si>
  <si>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</si>
  <si>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</si>
  <si>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</si>
  <si>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</si>
  <si>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</si>
  <si>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</si>
  <si>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</si>
  <si>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</si>
  <si>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</si>
  <si>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</si>
  <si>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</si>
  <si>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</si>
  <si>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</si>
  <si>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</si>
  <si>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</si>
  <si>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</si>
  <si>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</si>
  <si>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</si>
  <si>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</si>
  <si>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</si>
  <si>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</si>
  <si>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</si>
  <si>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</si>
  <si>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</si>
  <si>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</si>
  <si>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</si>
  <si>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</si>
  <si>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</si>
  <si>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</si>
  <si>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</si>
  <si>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</si>
  <si>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</si>
  <si>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</si>
  <si>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</si>
  <si>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</si>
  <si>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</si>
  <si>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</si>
  <si>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</si>
  <si>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</si>
  <si>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</si>
  <si>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</si>
  <si>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</si>
  <si>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</si>
  <si>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</si>
  <si>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</si>
  <si>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</si>
  <si>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</si>
  <si>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</si>
  <si>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③管路更新率は平均以上となっているが、管路延長が大きく、工事費も高額なため、更新が追いついておらず、②管路経年化率は徐々に増加してしまっている。②管路経年化率の増加が抑えられるよう、今後も国・都の補助事業を活用し、老朽管更新を進める。</t>
    <rPh sb="10" eb="12">
      <t>イジョウ</t>
    </rPh>
    <phoneticPr fontId="4"/>
  </si>
  <si>
    <t xml:space="preserve">  令和2年度から令和5年度は新型コロナウイルス感染症による影響に対する住民の経済支援として水道料金を無料とした期間があったため、給水収益は本来の収益より少なくなっている。これにより④企業債残高対給水収益比率、⑤料金回収率は令和6年度とは大きく変動している。しかし、無料とした額と同額を一般会計から補助を受けているため、実際の経営上は大きな変化は起きていない。令和5年10月から料金改定（値上げ）を行ったことで①経常収支比率は改善した。
  老朽管の漏水修繕や更新に積極的に取り組んでいるが、老朽管が多く更新が追いついておらず、⑧有収率は低い値となっている。
　⑧有収率向上のため、計画的に管路の更新を進めながらも、今後さらに維持管理費削減に努める必要がある。また、⑦施設利用率は低い値となっており、観光客の来島などにより夏場に増加する水需要を想定したうえで、適切な施設規模への統廃合を検討する必要がある。</t>
    <rPh sb="112" eb="114">
      <t>レイワ</t>
    </rPh>
    <rPh sb="115" eb="117">
      <t>ネンド</t>
    </rPh>
    <phoneticPr fontId="4"/>
  </si>
  <si>
    <t>　令和5年10月に水道料金改定したため、令和5年度、6年度は経営改善が見られるが、今後は人口減少等による収益減少に対し、老朽化した管路・機器等の更新費用増加により経営悪化が見込まれる。
　さらに令和7年度に発生した台風被害により復旧費用が今後の経営悪化を加速させる可能性がある。
　改定した水道料金の状況を見ながら、長期的に安定した経営を目指し、運営していく。</t>
    <rPh sb="27" eb="29">
      <t>ネンド</t>
    </rPh>
    <rPh sb="97" eb="99">
      <t>レイワ</t>
    </rPh>
    <rPh sb="100" eb="102">
      <t>ネンド</t>
    </rPh>
    <rPh sb="103" eb="105">
      <t>ハッセイ</t>
    </rPh>
    <rPh sb="107" eb="111">
      <t>タイフウヒガイ</t>
    </rPh>
    <rPh sb="114" eb="116">
      <t>フッキュウ</t>
    </rPh>
    <rPh sb="116" eb="118">
      <t>ヒヨウ</t>
    </rPh>
    <rPh sb="119" eb="121">
      <t>コンゴ</t>
    </rPh>
    <rPh sb="122" eb="126">
      <t>ケイエイアッカ</t>
    </rPh>
    <rPh sb="127" eb="129">
      <t>カソク</t>
    </rPh>
    <rPh sb="132" eb="135">
      <t>カノウセイ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</si>
</sst>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1.1000000000000001</c:v>
                </c:pt>
                <c:pt idx="1">
                  <c:v>0.6</c:v>
                </c:pt>
                <c:pt idx="2">
                  <c:v>0.38</c:v>
                </c:pt>
                <c:pt idx="3">
                  <c:v>0.6</c:v>
                </c:pt>
                <c:pt idx="4">
                  <c:v>1.03</c:v>
                </c:pt>
              </c:numCache>
            </c:numRef>
          </c:val>
          <c:extLst>
            <c:ext xmlns:c16="http://schemas.microsoft.com/office/drawing/2014/chart" uri="{C3380CC4-5D6E-409C-BE32-E72D297353CC}">
              <c16:uniqueId val="{00000000-7D67-4853-8E85-8F80B9B13E9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7D67-4853-8E85-8F80B9B13E9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42.68</c:v>
                </c:pt>
                <c:pt idx="1">
                  <c:v>42.83</c:v>
                </c:pt>
                <c:pt idx="2">
                  <c:v>48.66</c:v>
                </c:pt>
                <c:pt idx="3">
                  <c:v>47.77</c:v>
                </c:pt>
                <c:pt idx="4">
                  <c:v>47.49</c:v>
                </c:pt>
              </c:numCache>
            </c:numRef>
          </c:val>
          <c:extLst>
            <c:ext xmlns:c16="http://schemas.microsoft.com/office/drawing/2014/chart" uri="{C3380CC4-5D6E-409C-BE32-E72D297353CC}">
              <c16:uniqueId val="{00000000-93DD-4C1A-9CB7-4B6A87A5B1B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93DD-4C1A-9CB7-4B6A87A5B1B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73.209999999999994</c:v>
                </c:pt>
                <c:pt idx="1">
                  <c:v>72.19</c:v>
                </c:pt>
                <c:pt idx="2">
                  <c:v>69.58</c:v>
                </c:pt>
                <c:pt idx="3">
                  <c:v>70.709999999999994</c:v>
                </c:pt>
                <c:pt idx="4">
                  <c:v>67.5</c:v>
                </c:pt>
              </c:numCache>
            </c:numRef>
          </c:val>
          <c:extLst>
            <c:ext xmlns:c16="http://schemas.microsoft.com/office/drawing/2014/chart" uri="{C3380CC4-5D6E-409C-BE32-E72D297353CC}">
              <c16:uniqueId val="{00000000-9FE2-412E-AF94-4AB5F62A3D3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9FE2-412E-AF94-4AB5F62A3D3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107.06</c:v>
                </c:pt>
                <c:pt idx="1">
                  <c:v>106.67</c:v>
                </c:pt>
                <c:pt idx="2">
                  <c:v>103.04</c:v>
                </c:pt>
                <c:pt idx="3">
                  <c:v>109.98</c:v>
                </c:pt>
                <c:pt idx="4">
                  <c:v>109.01</c:v>
                </c:pt>
              </c:numCache>
            </c:numRef>
          </c:val>
          <c:extLst>
            <c:ext xmlns:c16="http://schemas.microsoft.com/office/drawing/2014/chart" uri="{C3380CC4-5D6E-409C-BE32-E72D297353CC}">
              <c16:uniqueId val="{00000000-E46B-4170-A5E8-66E58B99743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E46B-4170-A5E8-66E58B99743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47.32</c:v>
                </c:pt>
                <c:pt idx="1">
                  <c:v>48.94</c:v>
                </c:pt>
                <c:pt idx="2">
                  <c:v>48.09</c:v>
                </c:pt>
                <c:pt idx="3">
                  <c:v>44.5</c:v>
                </c:pt>
                <c:pt idx="4">
                  <c:v>45.58</c:v>
                </c:pt>
              </c:numCache>
            </c:numRef>
          </c:val>
          <c:extLst>
            <c:ext xmlns:c16="http://schemas.microsoft.com/office/drawing/2014/chart" uri="{C3380CC4-5D6E-409C-BE32-E72D297353CC}">
              <c16:uniqueId val="{00000000-F3CC-4F7C-B01A-D9B2FA6B692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F3CC-4F7C-B01A-D9B2FA6B692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24.28</c:v>
                </c:pt>
                <c:pt idx="1">
                  <c:v>28.85</c:v>
                </c:pt>
                <c:pt idx="2">
                  <c:v>31.55</c:v>
                </c:pt>
                <c:pt idx="3">
                  <c:v>34.299999999999997</c:v>
                </c:pt>
                <c:pt idx="4">
                  <c:v>35.61</c:v>
                </c:pt>
              </c:numCache>
            </c:numRef>
          </c:val>
          <c:extLst>
            <c:ext xmlns:c16="http://schemas.microsoft.com/office/drawing/2014/chart" uri="{C3380CC4-5D6E-409C-BE32-E72D297353CC}">
              <c16:uniqueId val="{00000000-2BF9-4B6F-AA61-C35FA50A406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2BF9-4B6F-AA61-C35FA50A406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1EE-47A2-BBBF-5706D2E0345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51EE-47A2-BBBF-5706D2E0345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101.99</c:v>
                </c:pt>
                <c:pt idx="1">
                  <c:v>112.11</c:v>
                </c:pt>
                <c:pt idx="2">
                  <c:v>102.49</c:v>
                </c:pt>
                <c:pt idx="3">
                  <c:v>110.87</c:v>
                </c:pt>
                <c:pt idx="4">
                  <c:v>116.94</c:v>
                </c:pt>
              </c:numCache>
            </c:numRef>
          </c:val>
          <c:extLst>
            <c:ext xmlns:c16="http://schemas.microsoft.com/office/drawing/2014/chart" uri="{C3380CC4-5D6E-409C-BE32-E72D297353CC}">
              <c16:uniqueId val="{00000000-DD80-40DB-964A-75C53F7CE73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DD80-40DB-964A-75C53F7CE73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3437.33</c:v>
                </c:pt>
                <c:pt idx="1">
                  <c:v>3538.58</c:v>
                </c:pt>
                <c:pt idx="2">
                  <c:v>1672.92</c:v>
                </c:pt>
                <c:pt idx="3">
                  <c:v>1067.17</c:v>
                </c:pt>
                <c:pt idx="4">
                  <c:v>748.09</c:v>
                </c:pt>
              </c:numCache>
            </c:numRef>
          </c:val>
          <c:extLst>
            <c:ext xmlns:c16="http://schemas.microsoft.com/office/drawing/2014/chart" uri="{C3380CC4-5D6E-409C-BE32-E72D297353CC}">
              <c16:uniqueId val="{00000000-2550-4DA9-BE96-BDD9DEDC08E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2550-4DA9-BE96-BDD9DEDC08E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22.65</c:v>
                </c:pt>
                <c:pt idx="1">
                  <c:v>24.75</c:v>
                </c:pt>
                <c:pt idx="2">
                  <c:v>52.47</c:v>
                </c:pt>
                <c:pt idx="3">
                  <c:v>83.82</c:v>
                </c:pt>
                <c:pt idx="4">
                  <c:v>110.78</c:v>
                </c:pt>
              </c:numCache>
            </c:numRef>
          </c:val>
          <c:extLst>
            <c:ext xmlns:c16="http://schemas.microsoft.com/office/drawing/2014/chart" uri="{C3380CC4-5D6E-409C-BE32-E72D297353CC}">
              <c16:uniqueId val="{00000000-1B86-47C7-9CD6-414C0FC1933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1B86-47C7-9CD6-414C0FC1933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262.11</c:v>
                </c:pt>
                <c:pt idx="1">
                  <c:v>232.71</c:v>
                </c:pt>
                <c:pt idx="2">
                  <c:v>234.23</c:v>
                </c:pt>
                <c:pt idx="3">
                  <c:v>225.52</c:v>
                </c:pt>
                <c:pt idx="4">
                  <c:v>250.74</c:v>
                </c:pt>
              </c:numCache>
            </c:numRef>
          </c:val>
          <c:extLst>
            <c:ext xmlns:c16="http://schemas.microsoft.com/office/drawing/2014/chart" uri="{C3380CC4-5D6E-409C-BE32-E72D297353CC}">
              <c16:uniqueId val="{00000000-AF1A-4B75-BDAA-FD9ADAB8B38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AF1A-4B75-BDAA-FD9ADAB8B38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東京都　八丈町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A8</v>
      </c>
      <c r="X8" s="43"/>
      <c r="Y8" s="43"/>
      <c r="Z8" s="43"/>
      <c r="AA8" s="43"/>
      <c r="AB8" s="43"/>
      <c r="AC8" s="43"/>
      <c r="AD8" s="43" t="str">
        <f>データ!$M$6</f>
        <v>自治体職員</v>
      </c>
      <c r="AE8" s="43"/>
      <c r="AF8" s="43"/>
      <c r="AG8" s="43"/>
      <c r="AH8" s="43"/>
      <c r="AI8" s="43"/>
      <c r="AJ8" s="43"/>
      <c r="AK8" s="2"/>
      <c r="AL8" s="44">
        <f>データ!$R$6</f>
        <v>6838</v>
      </c>
      <c r="AM8" s="44"/>
      <c r="AN8" s="44"/>
      <c r="AO8" s="44"/>
      <c r="AP8" s="44"/>
      <c r="AQ8" s="44"/>
      <c r="AR8" s="44"/>
      <c r="AS8" s="44"/>
      <c r="AT8" s="45">
        <f>データ!$S$6</f>
        <v>72.239999999999995</v>
      </c>
      <c r="AU8" s="46"/>
      <c r="AV8" s="46"/>
      <c r="AW8" s="46"/>
      <c r="AX8" s="46"/>
      <c r="AY8" s="46"/>
      <c r="AZ8" s="46"/>
      <c r="BA8" s="46"/>
      <c r="BB8" s="47">
        <f>データ!$T$6</f>
        <v>94.66</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64.78</v>
      </c>
      <c r="J10" s="46"/>
      <c r="K10" s="46"/>
      <c r="L10" s="46"/>
      <c r="M10" s="46"/>
      <c r="N10" s="46"/>
      <c r="O10" s="80"/>
      <c r="P10" s="47">
        <f>データ!$P$6</f>
        <v>99.68</v>
      </c>
      <c r="Q10" s="47"/>
      <c r="R10" s="47"/>
      <c r="S10" s="47"/>
      <c r="T10" s="47"/>
      <c r="U10" s="47"/>
      <c r="V10" s="47"/>
      <c r="W10" s="44">
        <f>データ!$Q$6</f>
        <v>3806</v>
      </c>
      <c r="X10" s="44"/>
      <c r="Y10" s="44"/>
      <c r="Z10" s="44"/>
      <c r="AA10" s="44"/>
      <c r="AB10" s="44"/>
      <c r="AC10" s="44"/>
      <c r="AD10" s="2"/>
      <c r="AE10" s="2"/>
      <c r="AF10" s="2"/>
      <c r="AG10" s="2"/>
      <c r="AH10" s="2"/>
      <c r="AI10" s="2"/>
      <c r="AJ10" s="2"/>
      <c r="AK10" s="2"/>
      <c r="AL10" s="44">
        <f>データ!$U$6</f>
        <v>6624</v>
      </c>
      <c r="AM10" s="44"/>
      <c r="AN10" s="44"/>
      <c r="AO10" s="44"/>
      <c r="AP10" s="44"/>
      <c r="AQ10" s="44"/>
      <c r="AR10" s="44"/>
      <c r="AS10" s="44"/>
      <c r="AT10" s="45">
        <f>データ!$V$6</f>
        <v>21.05</v>
      </c>
      <c r="AU10" s="46"/>
      <c r="AV10" s="46"/>
      <c r="AW10" s="46"/>
      <c r="AX10" s="46"/>
      <c r="AY10" s="46"/>
      <c r="AZ10" s="46"/>
      <c r="BA10" s="46"/>
      <c r="BB10" s="47">
        <f>データ!$W$6</f>
        <v>314.68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XklO/u9zQbHUoOqs/zoDcHNme7xZJiV44rO+uyQWyLBUZAd6eGt3V5U7VFh67rTJ5u7IoCHbJ34x2A0Kwh4f+g==" saltValue="bCYVV/s7B+mwl6y2XG4GB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134015</v>
      </c>
      <c r="D6" s="20">
        <f t="shared" si="3"/>
        <v>46</v>
      </c>
      <c r="E6" s="20">
        <f t="shared" si="3"/>
        <v>1</v>
      </c>
      <c r="F6" s="20">
        <f t="shared" si="3"/>
        <v>0</v>
      </c>
      <c r="G6" s="20">
        <f t="shared" si="3"/>
        <v>1</v>
      </c>
      <c r="H6" s="20" t="str">
        <f t="shared" si="3"/>
        <v>東京都　八丈町</v>
      </c>
      <c r="I6" s="20" t="str">
        <f t="shared" si="3"/>
        <v>法適用</v>
      </c>
      <c r="J6" s="20" t="str">
        <f t="shared" si="3"/>
        <v>水道事業</v>
      </c>
      <c r="K6" s="20" t="str">
        <f t="shared" si="3"/>
        <v>末端給水事業</v>
      </c>
      <c r="L6" s="20" t="str">
        <f t="shared" si="3"/>
        <v>A8</v>
      </c>
      <c r="M6" s="20" t="str">
        <f t="shared" si="3"/>
        <v>自治体職員</v>
      </c>
      <c r="N6" s="21" t="str">
        <f t="shared" si="3"/>
        <v>-</v>
      </c>
      <c r="O6" s="21">
        <f t="shared" si="3"/>
        <v>64.78</v>
      </c>
      <c r="P6" s="21">
        <f t="shared" si="3"/>
        <v>99.68</v>
      </c>
      <c r="Q6" s="21">
        <f t="shared" si="3"/>
        <v>3806</v>
      </c>
      <c r="R6" s="21">
        <f t="shared" si="3"/>
        <v>6838</v>
      </c>
      <c r="S6" s="21">
        <f t="shared" si="3"/>
        <v>72.239999999999995</v>
      </c>
      <c r="T6" s="21">
        <f t="shared" si="3"/>
        <v>94.66</v>
      </c>
      <c r="U6" s="21">
        <f t="shared" si="3"/>
        <v>6624</v>
      </c>
      <c r="V6" s="21">
        <f t="shared" si="3"/>
        <v>21.05</v>
      </c>
      <c r="W6" s="21">
        <f t="shared" si="3"/>
        <v>314.68</v>
      </c>
      <c r="X6" s="22">
        <f>IF(X7="",NA(),X7)</f>
        <v>107.06</v>
      </c>
      <c r="Y6" s="22">
        <f t="shared" ref="Y6:AG6" si="4">IF(Y7="",NA(),Y7)</f>
        <v>106.67</v>
      </c>
      <c r="Z6" s="22">
        <f t="shared" si="4"/>
        <v>103.04</v>
      </c>
      <c r="AA6" s="22">
        <f t="shared" si="4"/>
        <v>109.98</v>
      </c>
      <c r="AB6" s="22">
        <f t="shared" si="4"/>
        <v>109.01</v>
      </c>
      <c r="AC6" s="22">
        <f t="shared" si="4"/>
        <v>105.34</v>
      </c>
      <c r="AD6" s="22">
        <f t="shared" si="4"/>
        <v>105.77</v>
      </c>
      <c r="AE6" s="22">
        <f t="shared" si="4"/>
        <v>104.82</v>
      </c>
      <c r="AF6" s="22">
        <f t="shared" si="4"/>
        <v>106.46</v>
      </c>
      <c r="AG6" s="22">
        <f t="shared" si="4"/>
        <v>103.41</v>
      </c>
      <c r="AH6" s="21" t="str">
        <f>IF(AH7="","",IF(AH7="-","【-】","【"&amp;SUBSTITUTE(TEXT(AH7,"#,##0.00"),"-","△")&amp;"】"))</f>
        <v>【107.26】</v>
      </c>
      <c r="AI6" s="21">
        <f>IF(AI7="",NA(),AI7)</f>
        <v>0</v>
      </c>
      <c r="AJ6" s="21">
        <f t="shared" ref="AJ6:AR6" si="5">IF(AJ7="",NA(),AJ7)</f>
        <v>0</v>
      </c>
      <c r="AK6" s="21">
        <f t="shared" si="5"/>
        <v>0</v>
      </c>
      <c r="AL6" s="21">
        <f t="shared" si="5"/>
        <v>0</v>
      </c>
      <c r="AM6" s="21">
        <f t="shared" si="5"/>
        <v>0</v>
      </c>
      <c r="AN6" s="22">
        <f t="shared" si="5"/>
        <v>24.04</v>
      </c>
      <c r="AO6" s="22">
        <f t="shared" si="5"/>
        <v>28.03</v>
      </c>
      <c r="AP6" s="22">
        <f t="shared" si="5"/>
        <v>26.73</v>
      </c>
      <c r="AQ6" s="22">
        <f t="shared" si="5"/>
        <v>27.85</v>
      </c>
      <c r="AR6" s="22">
        <f t="shared" si="5"/>
        <v>28</v>
      </c>
      <c r="AS6" s="21" t="str">
        <f>IF(AS7="","",IF(AS7="-","【-】","【"&amp;SUBSTITUTE(TEXT(AS7,"#,##0.00"),"-","△")&amp;"】"))</f>
        <v>【1.61】</v>
      </c>
      <c r="AT6" s="22">
        <f>IF(AT7="",NA(),AT7)</f>
        <v>101.99</v>
      </c>
      <c r="AU6" s="22">
        <f t="shared" ref="AU6:BC6" si="6">IF(AU7="",NA(),AU7)</f>
        <v>112.11</v>
      </c>
      <c r="AV6" s="22">
        <f t="shared" si="6"/>
        <v>102.49</v>
      </c>
      <c r="AW6" s="22">
        <f t="shared" si="6"/>
        <v>110.87</v>
      </c>
      <c r="AX6" s="22">
        <f t="shared" si="6"/>
        <v>116.94</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3437.33</v>
      </c>
      <c r="BF6" s="22">
        <f t="shared" ref="BF6:BN6" si="7">IF(BF7="",NA(),BF7)</f>
        <v>3538.58</v>
      </c>
      <c r="BG6" s="22">
        <f t="shared" si="7"/>
        <v>1672.92</v>
      </c>
      <c r="BH6" s="22">
        <f t="shared" si="7"/>
        <v>1067.17</v>
      </c>
      <c r="BI6" s="22">
        <f t="shared" si="7"/>
        <v>748.09</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22.65</v>
      </c>
      <c r="BQ6" s="22">
        <f t="shared" ref="BQ6:BY6" si="8">IF(BQ7="",NA(),BQ7)</f>
        <v>24.75</v>
      </c>
      <c r="BR6" s="22">
        <f t="shared" si="8"/>
        <v>52.47</v>
      </c>
      <c r="BS6" s="22">
        <f t="shared" si="8"/>
        <v>83.82</v>
      </c>
      <c r="BT6" s="22">
        <f t="shared" si="8"/>
        <v>110.78</v>
      </c>
      <c r="BU6" s="22">
        <f t="shared" si="8"/>
        <v>82.78</v>
      </c>
      <c r="BV6" s="22">
        <f t="shared" si="8"/>
        <v>84.82</v>
      </c>
      <c r="BW6" s="22">
        <f t="shared" si="8"/>
        <v>82.29</v>
      </c>
      <c r="BX6" s="22">
        <f t="shared" si="8"/>
        <v>84.16</v>
      </c>
      <c r="BY6" s="22">
        <f t="shared" si="8"/>
        <v>81.45</v>
      </c>
      <c r="BZ6" s="21" t="str">
        <f>IF(BZ7="","",IF(BZ7="-","【-】","【"&amp;SUBSTITUTE(TEXT(BZ7,"#,##0.00"),"-","△")&amp;"】"))</f>
        <v>【97.59】</v>
      </c>
      <c r="CA6" s="22">
        <f>IF(CA7="",NA(),CA7)</f>
        <v>262.11</v>
      </c>
      <c r="CB6" s="22">
        <f t="shared" ref="CB6:CJ6" si="9">IF(CB7="",NA(),CB7)</f>
        <v>232.71</v>
      </c>
      <c r="CC6" s="22">
        <f t="shared" si="9"/>
        <v>234.23</v>
      </c>
      <c r="CD6" s="22">
        <f t="shared" si="9"/>
        <v>225.52</v>
      </c>
      <c r="CE6" s="22">
        <f t="shared" si="9"/>
        <v>250.74</v>
      </c>
      <c r="CF6" s="22">
        <f t="shared" si="9"/>
        <v>225.09</v>
      </c>
      <c r="CG6" s="22">
        <f t="shared" si="9"/>
        <v>224.82</v>
      </c>
      <c r="CH6" s="22">
        <f t="shared" si="9"/>
        <v>230.85</v>
      </c>
      <c r="CI6" s="22">
        <f t="shared" si="9"/>
        <v>230.21</v>
      </c>
      <c r="CJ6" s="22">
        <f t="shared" si="9"/>
        <v>240.31</v>
      </c>
      <c r="CK6" s="21" t="str">
        <f>IF(CK7="","",IF(CK7="-","【-】","【"&amp;SUBSTITUTE(TEXT(CK7,"#,##0.00"),"-","△")&amp;"】"))</f>
        <v>【181.66】</v>
      </c>
      <c r="CL6" s="22">
        <f>IF(CL7="",NA(),CL7)</f>
        <v>42.68</v>
      </c>
      <c r="CM6" s="22">
        <f t="shared" ref="CM6:CU6" si="10">IF(CM7="",NA(),CM7)</f>
        <v>42.83</v>
      </c>
      <c r="CN6" s="22">
        <f t="shared" si="10"/>
        <v>48.66</v>
      </c>
      <c r="CO6" s="22">
        <f t="shared" si="10"/>
        <v>47.77</v>
      </c>
      <c r="CP6" s="22">
        <f t="shared" si="10"/>
        <v>47.49</v>
      </c>
      <c r="CQ6" s="22">
        <f t="shared" si="10"/>
        <v>49.38</v>
      </c>
      <c r="CR6" s="22">
        <f t="shared" si="10"/>
        <v>50.09</v>
      </c>
      <c r="CS6" s="22">
        <f t="shared" si="10"/>
        <v>50.1</v>
      </c>
      <c r="CT6" s="22">
        <f t="shared" si="10"/>
        <v>49.76</v>
      </c>
      <c r="CU6" s="22">
        <f t="shared" si="10"/>
        <v>49.74</v>
      </c>
      <c r="CV6" s="21" t="str">
        <f>IF(CV7="","",IF(CV7="-","【-】","【"&amp;SUBSTITUTE(TEXT(CV7,"#,##0.00"),"-","△")&amp;"】"))</f>
        <v>【60.21】</v>
      </c>
      <c r="CW6" s="22">
        <f>IF(CW7="",NA(),CW7)</f>
        <v>73.209999999999994</v>
      </c>
      <c r="CX6" s="22">
        <f t="shared" ref="CX6:DF6" si="11">IF(CX7="",NA(),CX7)</f>
        <v>72.19</v>
      </c>
      <c r="CY6" s="22">
        <f t="shared" si="11"/>
        <v>69.58</v>
      </c>
      <c r="CZ6" s="22">
        <f t="shared" si="11"/>
        <v>70.709999999999994</v>
      </c>
      <c r="DA6" s="22">
        <f t="shared" si="11"/>
        <v>67.5</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47.32</v>
      </c>
      <c r="DI6" s="22">
        <f t="shared" ref="DI6:DQ6" si="12">IF(DI7="",NA(),DI7)</f>
        <v>48.94</v>
      </c>
      <c r="DJ6" s="22">
        <f t="shared" si="12"/>
        <v>48.09</v>
      </c>
      <c r="DK6" s="22">
        <f t="shared" si="12"/>
        <v>44.5</v>
      </c>
      <c r="DL6" s="22">
        <f t="shared" si="12"/>
        <v>45.58</v>
      </c>
      <c r="DM6" s="22">
        <f t="shared" si="12"/>
        <v>47.5</v>
      </c>
      <c r="DN6" s="22">
        <f t="shared" si="12"/>
        <v>48.41</v>
      </c>
      <c r="DO6" s="22">
        <f t="shared" si="12"/>
        <v>50.02</v>
      </c>
      <c r="DP6" s="22">
        <f t="shared" si="12"/>
        <v>51.38</v>
      </c>
      <c r="DQ6" s="22">
        <f t="shared" si="12"/>
        <v>52.3</v>
      </c>
      <c r="DR6" s="21" t="str">
        <f>IF(DR7="","",IF(DR7="-","【-】","【"&amp;SUBSTITUTE(TEXT(DR7,"#,##0.00"),"-","△")&amp;"】"))</f>
        <v>【52.41】</v>
      </c>
      <c r="DS6" s="22">
        <f>IF(DS7="",NA(),DS7)</f>
        <v>24.28</v>
      </c>
      <c r="DT6" s="22">
        <f t="shared" ref="DT6:EB6" si="13">IF(DT7="",NA(),DT7)</f>
        <v>28.85</v>
      </c>
      <c r="DU6" s="22">
        <f t="shared" si="13"/>
        <v>31.55</v>
      </c>
      <c r="DV6" s="22">
        <f t="shared" si="13"/>
        <v>34.299999999999997</v>
      </c>
      <c r="DW6" s="22">
        <f t="shared" si="13"/>
        <v>35.61</v>
      </c>
      <c r="DX6" s="22">
        <f t="shared" si="13"/>
        <v>17.399999999999999</v>
      </c>
      <c r="DY6" s="22">
        <f t="shared" si="13"/>
        <v>18.64</v>
      </c>
      <c r="DZ6" s="22">
        <f t="shared" si="13"/>
        <v>19.510000000000002</v>
      </c>
      <c r="EA6" s="22">
        <f t="shared" si="13"/>
        <v>21.6</v>
      </c>
      <c r="EB6" s="22">
        <f t="shared" si="13"/>
        <v>23.36</v>
      </c>
      <c r="EC6" s="21" t="str">
        <f>IF(EC7="","",IF(EC7="-","【-】","【"&amp;SUBSTITUTE(TEXT(EC7,"#,##0.00"),"-","△")&amp;"】"))</f>
        <v>【26.78】</v>
      </c>
      <c r="ED6" s="22">
        <f>IF(ED7="",NA(),ED7)</f>
        <v>1.1000000000000001</v>
      </c>
      <c r="EE6" s="22">
        <f t="shared" ref="EE6:EM6" si="14">IF(EE7="",NA(),EE7)</f>
        <v>0.6</v>
      </c>
      <c r="EF6" s="22">
        <f t="shared" si="14"/>
        <v>0.38</v>
      </c>
      <c r="EG6" s="22">
        <f t="shared" si="14"/>
        <v>0.6</v>
      </c>
      <c r="EH6" s="22">
        <f t="shared" si="14"/>
        <v>1.03</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2">
      <c r="A7" s="15"/>
      <c r="B7" s="24">
        <v>2024</v>
      </c>
      <c r="C7" s="24">
        <v>134015</v>
      </c>
      <c r="D7" s="24">
        <v>46</v>
      </c>
      <c r="E7" s="24">
        <v>1</v>
      </c>
      <c r="F7" s="24">
        <v>0</v>
      </c>
      <c r="G7" s="24">
        <v>1</v>
      </c>
      <c r="H7" s="24" t="s">
        <v>93</v>
      </c>
      <c r="I7" s="24" t="s">
        <v>94</v>
      </c>
      <c r="J7" s="24" t="s">
        <v>95</v>
      </c>
      <c r="K7" s="24" t="s">
        <v>96</v>
      </c>
      <c r="L7" s="24" t="s">
        <v>97</v>
      </c>
      <c r="M7" s="24" t="s">
        <v>98</v>
      </c>
      <c r="N7" s="25" t="s">
        <v>99</v>
      </c>
      <c r="O7" s="25">
        <v>64.78</v>
      </c>
      <c r="P7" s="25">
        <v>99.68</v>
      </c>
      <c r="Q7" s="25">
        <v>3806</v>
      </c>
      <c r="R7" s="25">
        <v>6838</v>
      </c>
      <c r="S7" s="25">
        <v>72.239999999999995</v>
      </c>
      <c r="T7" s="25">
        <v>94.66</v>
      </c>
      <c r="U7" s="25">
        <v>6624</v>
      </c>
      <c r="V7" s="25">
        <v>21.05</v>
      </c>
      <c r="W7" s="25">
        <v>314.68</v>
      </c>
      <c r="X7" s="25">
        <v>107.06</v>
      </c>
      <c r="Y7" s="25">
        <v>106.67</v>
      </c>
      <c r="Z7" s="25">
        <v>103.04</v>
      </c>
      <c r="AA7" s="25">
        <v>109.98</v>
      </c>
      <c r="AB7" s="25">
        <v>109.01</v>
      </c>
      <c r="AC7" s="25">
        <v>105.34</v>
      </c>
      <c r="AD7" s="25">
        <v>105.77</v>
      </c>
      <c r="AE7" s="25">
        <v>104.82</v>
      </c>
      <c r="AF7" s="25">
        <v>106.46</v>
      </c>
      <c r="AG7" s="25">
        <v>103.41</v>
      </c>
      <c r="AH7" s="25">
        <v>107.26</v>
      </c>
      <c r="AI7" s="25">
        <v>0</v>
      </c>
      <c r="AJ7" s="25">
        <v>0</v>
      </c>
      <c r="AK7" s="25">
        <v>0</v>
      </c>
      <c r="AL7" s="25">
        <v>0</v>
      </c>
      <c r="AM7" s="25">
        <v>0</v>
      </c>
      <c r="AN7" s="25">
        <v>24.04</v>
      </c>
      <c r="AO7" s="25">
        <v>28.03</v>
      </c>
      <c r="AP7" s="25">
        <v>26.73</v>
      </c>
      <c r="AQ7" s="25">
        <v>27.85</v>
      </c>
      <c r="AR7" s="25">
        <v>28</v>
      </c>
      <c r="AS7" s="25">
        <v>1.61</v>
      </c>
      <c r="AT7" s="25">
        <v>101.99</v>
      </c>
      <c r="AU7" s="25">
        <v>112.11</v>
      </c>
      <c r="AV7" s="25">
        <v>102.49</v>
      </c>
      <c r="AW7" s="25">
        <v>110.87</v>
      </c>
      <c r="AX7" s="25">
        <v>116.94</v>
      </c>
      <c r="AY7" s="25">
        <v>305.08</v>
      </c>
      <c r="AZ7" s="25">
        <v>305.33999999999997</v>
      </c>
      <c r="BA7" s="25">
        <v>310.01</v>
      </c>
      <c r="BB7" s="25">
        <v>311.12</v>
      </c>
      <c r="BC7" s="25">
        <v>293.51</v>
      </c>
      <c r="BD7" s="25">
        <v>239.69</v>
      </c>
      <c r="BE7" s="25">
        <v>3437.33</v>
      </c>
      <c r="BF7" s="25">
        <v>3538.58</v>
      </c>
      <c r="BG7" s="25">
        <v>1672.92</v>
      </c>
      <c r="BH7" s="25">
        <v>1067.17</v>
      </c>
      <c r="BI7" s="25">
        <v>748.09</v>
      </c>
      <c r="BJ7" s="25">
        <v>585.59</v>
      </c>
      <c r="BK7" s="25">
        <v>561.34</v>
      </c>
      <c r="BL7" s="25">
        <v>538.33000000000004</v>
      </c>
      <c r="BM7" s="25">
        <v>515.14</v>
      </c>
      <c r="BN7" s="25">
        <v>498.34</v>
      </c>
      <c r="BO7" s="25">
        <v>264.86</v>
      </c>
      <c r="BP7" s="25">
        <v>22.65</v>
      </c>
      <c r="BQ7" s="25">
        <v>24.75</v>
      </c>
      <c r="BR7" s="25">
        <v>52.47</v>
      </c>
      <c r="BS7" s="25">
        <v>83.82</v>
      </c>
      <c r="BT7" s="25">
        <v>110.78</v>
      </c>
      <c r="BU7" s="25">
        <v>82.78</v>
      </c>
      <c r="BV7" s="25">
        <v>84.82</v>
      </c>
      <c r="BW7" s="25">
        <v>82.29</v>
      </c>
      <c r="BX7" s="25">
        <v>84.16</v>
      </c>
      <c r="BY7" s="25">
        <v>81.45</v>
      </c>
      <c r="BZ7" s="25">
        <v>97.59</v>
      </c>
      <c r="CA7" s="25">
        <v>262.11</v>
      </c>
      <c r="CB7" s="25">
        <v>232.71</v>
      </c>
      <c r="CC7" s="25">
        <v>234.23</v>
      </c>
      <c r="CD7" s="25">
        <v>225.52</v>
      </c>
      <c r="CE7" s="25">
        <v>250.74</v>
      </c>
      <c r="CF7" s="25">
        <v>225.09</v>
      </c>
      <c r="CG7" s="25">
        <v>224.82</v>
      </c>
      <c r="CH7" s="25">
        <v>230.85</v>
      </c>
      <c r="CI7" s="25">
        <v>230.21</v>
      </c>
      <c r="CJ7" s="25">
        <v>240.31</v>
      </c>
      <c r="CK7" s="25">
        <v>181.66</v>
      </c>
      <c r="CL7" s="25">
        <v>42.68</v>
      </c>
      <c r="CM7" s="25">
        <v>42.83</v>
      </c>
      <c r="CN7" s="25">
        <v>48.66</v>
      </c>
      <c r="CO7" s="25">
        <v>47.77</v>
      </c>
      <c r="CP7" s="25">
        <v>47.49</v>
      </c>
      <c r="CQ7" s="25">
        <v>49.38</v>
      </c>
      <c r="CR7" s="25">
        <v>50.09</v>
      </c>
      <c r="CS7" s="25">
        <v>50.1</v>
      </c>
      <c r="CT7" s="25">
        <v>49.76</v>
      </c>
      <c r="CU7" s="25">
        <v>49.74</v>
      </c>
      <c r="CV7" s="25">
        <v>60.21</v>
      </c>
      <c r="CW7" s="25">
        <v>73.209999999999994</v>
      </c>
      <c r="CX7" s="25">
        <v>72.19</v>
      </c>
      <c r="CY7" s="25">
        <v>69.58</v>
      </c>
      <c r="CZ7" s="25">
        <v>70.709999999999994</v>
      </c>
      <c r="DA7" s="25">
        <v>67.5</v>
      </c>
      <c r="DB7" s="25">
        <v>78.010000000000005</v>
      </c>
      <c r="DC7" s="25">
        <v>77.599999999999994</v>
      </c>
      <c r="DD7" s="25">
        <v>77.3</v>
      </c>
      <c r="DE7" s="25">
        <v>76.64</v>
      </c>
      <c r="DF7" s="25">
        <v>75.37</v>
      </c>
      <c r="DG7" s="25">
        <v>89.21</v>
      </c>
      <c r="DH7" s="25">
        <v>47.32</v>
      </c>
      <c r="DI7" s="25">
        <v>48.94</v>
      </c>
      <c r="DJ7" s="25">
        <v>48.09</v>
      </c>
      <c r="DK7" s="25">
        <v>44.5</v>
      </c>
      <c r="DL7" s="25">
        <v>45.58</v>
      </c>
      <c r="DM7" s="25">
        <v>47.5</v>
      </c>
      <c r="DN7" s="25">
        <v>48.41</v>
      </c>
      <c r="DO7" s="25">
        <v>50.02</v>
      </c>
      <c r="DP7" s="25">
        <v>51.38</v>
      </c>
      <c r="DQ7" s="25">
        <v>52.3</v>
      </c>
      <c r="DR7" s="25">
        <v>52.41</v>
      </c>
      <c r="DS7" s="25">
        <v>24.28</v>
      </c>
      <c r="DT7" s="25">
        <v>28.85</v>
      </c>
      <c r="DU7" s="25">
        <v>31.55</v>
      </c>
      <c r="DV7" s="25">
        <v>34.299999999999997</v>
      </c>
      <c r="DW7" s="25">
        <v>35.61</v>
      </c>
      <c r="DX7" s="25">
        <v>17.399999999999999</v>
      </c>
      <c r="DY7" s="25">
        <v>18.64</v>
      </c>
      <c r="DZ7" s="25">
        <v>19.510000000000002</v>
      </c>
      <c r="EA7" s="25">
        <v>21.6</v>
      </c>
      <c r="EB7" s="25">
        <v>23.36</v>
      </c>
      <c r="EC7" s="25">
        <v>26.78</v>
      </c>
      <c r="ED7" s="25">
        <v>1.1000000000000001</v>
      </c>
      <c r="EE7" s="25">
        <v>0.6</v>
      </c>
      <c r="EF7" s="25">
        <v>0.38</v>
      </c>
      <c r="EG7" s="25">
        <v>0.6</v>
      </c>
      <c r="EH7" s="25">
        <v>1.03</v>
      </c>
      <c r="EI7" s="25">
        <v>0.4</v>
      </c>
      <c r="EJ7" s="25">
        <v>0.36</v>
      </c>
      <c r="EK7" s="25">
        <v>0.56999999999999995</v>
      </c>
      <c r="EL7" s="25">
        <v>0.56000000000000005</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2026-01-28T06:11:53Z</cp:lastPrinted>
  <dcterms:created xsi:type="dcterms:W3CDTF">2025-12-12T09:14:55Z</dcterms:created>
  <dcterms:modified xsi:type="dcterms:W3CDTF">2026-01-28T06:17:01Z</dcterms:modified>
  <cp:category/>
</cp:coreProperties>
</file>