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_地方公営企業\令和４年度\050106公営企業に係る経営比較分析表（令和３年度決算）の分析等について（依頼）\04_区→都\"/>
    </mc:Choice>
  </mc:AlternateContent>
  <workbookProtection workbookAlgorithmName="SHA-512" workbookHashValue="3TFfkxdvKdlx8v0nTv29YEI6setnl0qKCa8BhHA7Y46iTrSVYk23TUKKVBPY2FzBgFusM8+1HPFsFTK/jI/WzA==" workbookSaltValue="fjR/iNVZmcAQvmY8ZLH/fw==" workbookSpinCount="100000" lockStructure="1"/>
  <bookViews>
    <workbookView xWindow="0" yWindow="0" windowWidth="23040" windowHeight="924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CS51" i="4"/>
  <c r="IT76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HP76" i="4"/>
  <c r="BG30" i="4"/>
  <c r="KO51" i="4"/>
  <c r="AV76" i="4"/>
  <c r="LE76" i="4"/>
  <c r="FX51" i="4"/>
  <c r="KO30" i="4"/>
  <c r="BG51" i="4"/>
  <c r="FX30" i="4"/>
  <c r="FE51" i="4"/>
  <c r="HA76" i="4"/>
  <c r="AN51" i="4"/>
  <c r="FE30" i="4"/>
  <c r="AN30" i="4"/>
  <c r="JV30" i="4"/>
  <c r="AG76" i="4"/>
  <c r="JV51" i="4"/>
  <c r="KP76" i="4"/>
  <c r="R76" i="4"/>
  <c r="KA76" i="4"/>
  <c r="EL51" i="4"/>
  <c r="JC30" i="4"/>
  <c r="GL76" i="4"/>
  <c r="EL30" i="4"/>
  <c r="U51" i="4"/>
  <c r="U30" i="4"/>
  <c r="JC51" i="4"/>
</calcChain>
</file>

<file path=xl/sharedStrings.xml><?xml version="1.0" encoding="utf-8"?>
<sst xmlns="http://schemas.openxmlformats.org/spreadsheetml/2006/main" count="278" uniqueCount="139">
  <si>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</si>
  <si>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</si>
  <si>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</si>
  <si>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</si>
  <si>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</si>
  <si>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</si>
  <si>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</si>
  <si>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</si>
  <si>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</si>
  <si>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</si>
  <si>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</si>
  <si>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</si>
  <si>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</si>
  <si>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</si>
  <si>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</si>
  <si>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</si>
  <si>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</si>
  <si>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</si>
  <si>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</si>
  <si>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</si>
  <si>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</si>
  <si>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</si>
  <si>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</si>
  <si>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</si>
  <si>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</si>
  <si>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</si>
  <si>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</si>
  <si>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</si>
  <si>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</si>
  <si>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</si>
  <si>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</si>
  <si>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</si>
  <si>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</si>
  <si>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</si>
  <si>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</si>
  <si>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</si>
  <si>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</si>
  <si>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</si>
  <si>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</si>
  <si>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</si>
  <si>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</si>
  <si>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</si>
  <si>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</si>
  <si>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</si>
  <si>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</si>
  <si>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</si>
  <si>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</si>
  <si>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</si>
  <si>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</si>
  <si>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</si>
  <si>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</si>
  <si>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</si>
  <si>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</si>
  <si>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</si>
  <si>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</si>
  <si>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</si>
  <si>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</si>
  <si>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</si>
  <si>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</si>
  <si>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</si>
  <si>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</si>
  <si>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</si>
  <si>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</si>
  <si>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</si>
  <si>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</si>
  <si>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</si>
  <si>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</si>
  <si>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</si>
  <si>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</si>
  <si>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</si>
  <si>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</si>
  <si>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</si>
  <si>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</si>
  <si>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</si>
  <si>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</si>
  <si>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</si>
  <si>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</si>
  <si>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</si>
  <si>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</si>
  <si>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</si>
  <si>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</si>
  <si>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</si>
  <si>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</si>
  <si>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</si>
  <si>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</si>
  <si>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</si>
  <si>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</si>
  <si>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</si>
  <si>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</si>
  <si>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</si>
  <si>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</si>
  <si>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</si>
  <si>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</si>
  <si>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</si>
  <si>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</si>
  <si>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</si>
  <si>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</si>
  <si>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</si>
  <si>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</si>
  <si>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</si>
  <si>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</si>
  <si>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</si>
  <si>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</si>
  <si>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</si>
  <si>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</si>
  <si>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</si>
  <si>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</si>
  <si>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</si>
  <si>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</si>
  <si>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</si>
  <si>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当該値(N-3)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</si>
  <si>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</si>
  <si>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</si>
  <si>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</si>
  <si>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</si>
  <si>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</si>
  <si>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</si>
  <si>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北区</t>
  </si>
  <si>
    <t>赤羽駅西口駐車場</t>
  </si>
  <si>
    <t>法非適用</t>
  </si>
  <si>
    <t>駐車場整備事業</t>
  </si>
  <si>
    <t>-</t>
  </si>
  <si>
    <t>Ａ１Ｂ１</t>
  </si>
  <si>
    <t>非設置</t>
  </si>
  <si>
    <t>該当数値なし</t>
  </si>
  <si>
    <t>附置義務駐車施設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</si>
  <si>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</si>
  <si>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</si>
  <si>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</si>
  <si>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</si>
  <si>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</si>
  <si>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</si>
  <si>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</si>
  <si>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</si>
  <si>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</si>
  <si>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該当数値なし</t>
    <phoneticPr fontId="5"/>
  </si>
  <si>
    <t>⑪稼働率については、令和3年度は220.2％と前年度から10.6ポイント上昇したことに加え、依然として類似施設平均値を大きく上回っている。</t>
    <phoneticPr fontId="5"/>
  </si>
  <si>
    <t>本区の駐車場事業は、北区まちづくり公社の解散に伴い、平成26年1月より開始した。平成27年4月からは指定管理者制度を導入しており、民間のノウハウを活かしたサービスの提供等により、各指標はいずれも高い水準で推移している。引き続き健全な経営状況を維持しつつ、利用者の利便性向上に努めていく。</t>
    <phoneticPr fontId="5"/>
  </si>
  <si>
    <t>①収益的収支比率は、令和3年度は186.8％となり、前年度から4.3ポイント上昇した。②他会計補助金比率③駐車台数一台当たりの他会計補助金額は、令和3年度も引き続き一般会計からの繰入がなかったため、0となっている。④売上高GOP比率は、令和3年度は46.5％となり、前年度から1.3ポイント上昇した。⑤EBITDAは、令和3年度は123,718千円となり、前年度から13,399千円増加した。</t>
    <rPh sb="38" eb="40">
      <t>ジョウショウ</t>
    </rPh>
    <rPh sb="145" eb="147">
      <t>ジョウショウ</t>
    </rPh>
    <rPh sb="191" eb="193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</si>
</sst>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202.3</c:v>
                </c:pt>
                <c:pt idx="1">
                  <c:v>220.7</c:v>
                </c:pt>
                <c:pt idx="2">
                  <c:v>218.9</c:v>
                </c:pt>
                <c:pt idx="3">
                  <c:v>182.5</c:v>
                </c:pt>
                <c:pt idx="4">
                  <c:v>186.8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5-4A4F-A786-A5ACFE6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210.5</c:v>
                </c:pt>
                <c:pt idx="1">
                  <c:v>245.6</c:v>
                </c:pt>
                <c:pt idx="2">
                  <c:v>222.3</c:v>
                </c:pt>
                <c:pt idx="3">
                  <c:v>130.19999999999999</c:v>
                </c:pt>
                <c:pt idx="4">
                  <c:v>136.5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5-4A4F-A786-A5ACFE6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1-4A29-9172-8F5987D5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238.5</c:v>
                </c:pt>
                <c:pt idx="1">
                  <c:v>165.9</c:v>
                </c:pt>
                <c:pt idx="2">
                  <c:v>1263.5</c:v>
                </c:pt>
                <c:pt idx="3">
                  <c:v>108.5</c:v>
                </c:pt>
                <c:pt idx="4">
                  <c:v>136.19999999999999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1-4A29-9172-8F5987D5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D39-42D4-B6DF-4A419302D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9-42D4-B6DF-4A419302D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142-411D-855B-56837F48B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2-411D-855B-56837F48B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F-40CE-9960-2A1A6C47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3.6</c:v>
                </c:pt>
                <c:pt idx="1">
                  <c:v>3.5</c:v>
                </c:pt>
                <c:pt idx="2">
                  <c:v>3.1</c:v>
                </c:pt>
                <c:pt idx="3">
                  <c:v>8.6</c:v>
                </c:pt>
                <c:pt idx="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F-40CE-9960-2A1A6C47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4-4D58-90EE-3B2D1CF8C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34</c:v>
                </c:pt>
                <c:pt idx="1">
                  <c:v>36</c:v>
                </c:pt>
                <c:pt idx="2">
                  <c:v>26</c:v>
                </c:pt>
                <c:pt idx="3">
                  <c:v>87</c:v>
                </c:pt>
                <c:pt idx="4">
                  <c:v>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4-4D58-90EE-3B2D1CF8C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192.9</c:v>
                </c:pt>
                <c:pt idx="1">
                  <c:v>192.4</c:v>
                </c:pt>
                <c:pt idx="2">
                  <c:v>203.1</c:v>
                </c:pt>
                <c:pt idx="3">
                  <c:v>209.6</c:v>
                </c:pt>
                <c:pt idx="4">
                  <c:v>220.2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F-4C3B-9D05-57BE21A61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138.80000000000001</c:v>
                </c:pt>
                <c:pt idx="1">
                  <c:v>135.30000000000001</c:v>
                </c:pt>
                <c:pt idx="2">
                  <c:v>127.8</c:v>
                </c:pt>
                <c:pt idx="3">
                  <c:v>105.7</c:v>
                </c:pt>
                <c:pt idx="4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F-4C3B-9D05-57BE21A61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50.6</c:v>
                </c:pt>
                <c:pt idx="1">
                  <c:v>54.7</c:v>
                </c:pt>
                <c:pt idx="2">
                  <c:v>54.3</c:v>
                </c:pt>
                <c:pt idx="3">
                  <c:v>45.2</c:v>
                </c:pt>
                <c:pt idx="4">
                  <c:v>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8-4B5A-BC22-0AA8FE542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30.2</c:v>
                </c:pt>
                <c:pt idx="1">
                  <c:v>30.7</c:v>
                </c:pt>
                <c:pt idx="2">
                  <c:v>13.5</c:v>
                </c:pt>
                <c:pt idx="3">
                  <c:v>7.1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8-4B5A-BC22-0AA8FE542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109382</c:v>
                </c:pt>
                <c:pt idx="1">
                  <c:v>127496</c:v>
                </c:pt>
                <c:pt idx="2">
                  <c:v>137163</c:v>
                </c:pt>
                <c:pt idx="3">
                  <c:v>110319</c:v>
                </c:pt>
                <c:pt idx="4">
                  <c:v>123718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0-4D45-84A5-0CD8DDB8D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18509</c:v>
                </c:pt>
                <c:pt idx="1">
                  <c:v>24379</c:v>
                </c:pt>
                <c:pt idx="2">
                  <c:v>22466</c:v>
                </c:pt>
                <c:pt idx="3">
                  <c:v>4211</c:v>
                </c:pt>
                <c:pt idx="4">
                  <c:v>10653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0-4D45-84A5-0CD8DDB8D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HC12" sqref="HC1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
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
データ!H6&amp;"　"&amp;データ!I6</f>
        <v>
東京都北区　赤羽駅西口駐車場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
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
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
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
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
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
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
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
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
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
データ!J7</f>
        <v>
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
データ!K7</f>
        <v>
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
データ!L7</f>
        <v>
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
データ!M7</f>
        <v>
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
データ!N7</f>
        <v>
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
データ!S7</f>
        <v>
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
データ!T7</f>
        <v>
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
データ!U7</f>
        <v>
12648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
10</v>
      </c>
      <c r="NE8" s="82"/>
      <c r="NF8" s="83" t="s">
        <v>
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
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
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
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
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
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
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
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
19</v>
      </c>
      <c r="NE9" s="86"/>
      <c r="NF9" s="87" t="s">
        <v>
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
データ!O7</f>
        <v>
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
125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
データ!Q7</f>
        <v>
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
データ!R7</f>
        <v>
26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
データ!V7</f>
        <v>
450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
データ!W7</f>
        <v>
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
データ!X7</f>
        <v>
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
21</v>
      </c>
      <c r="NE10" s="90"/>
      <c r="NF10" s="91" t="s">
        <v>
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
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
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
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
138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
データ!$B$11</f>
        <v>
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
データ!$C$11</f>
        <v>
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
データ!$D$11</f>
        <v>
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
データ!$E$11</f>
        <v>
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
データ!$F$11</f>
        <v>
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
データ!$B$11</f>
        <v>
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
データ!$C$11</f>
        <v>
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
データ!$D$11</f>
        <v>
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
データ!$E$11</f>
        <v>
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
データ!$F$11</f>
        <v>
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
データ!$B$11</f>
        <v>
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
データ!$C$11</f>
        <v>
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
データ!$D$11</f>
        <v>
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
データ!$E$11</f>
        <v>
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
データ!$F$11</f>
        <v>
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
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
データ!Y7</f>
        <v>
202.3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
データ!Z7</f>
        <v>
220.7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
データ!AA7</f>
        <v>
218.9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
データ!AB7</f>
        <v>
182.5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
データ!AC7</f>
        <v>
186.8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
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
データ!AJ7</f>
        <v>
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
データ!AK7</f>
        <v>
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
データ!AL7</f>
        <v>
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
データ!AM7</f>
        <v>
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
データ!AN7</f>
        <v>
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
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
データ!DK7</f>
        <v>
192.9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
データ!DL7</f>
        <v>
192.4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
データ!DM7</f>
        <v>
203.1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
データ!DN7</f>
        <v>
209.6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
データ!DO7</f>
        <v>
220.2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
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
データ!AD7</f>
        <v>
210.5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
データ!AE7</f>
        <v>
245.6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
データ!AF7</f>
        <v>
222.3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
データ!AG7</f>
        <v>
130.19999999999999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
データ!AH7</f>
        <v>
136.5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
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
データ!AO7</f>
        <v>
3.6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
データ!AP7</f>
        <v>
3.5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
データ!AQ7</f>
        <v>
3.1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
データ!AR7</f>
        <v>
8.6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
データ!AS7</f>
        <v>
4.3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
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
データ!DP7</f>
        <v>
138.80000000000001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
データ!DQ7</f>
        <v>
135.30000000000001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
データ!DR7</f>
        <v>
127.8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
データ!DS7</f>
        <v>
105.7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
データ!DT7</f>
        <v>
104.3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17" t="s">
        <v>
135</v>
      </c>
      <c r="NE32" s="118"/>
      <c r="NF32" s="118"/>
      <c r="NG32" s="118"/>
      <c r="NH32" s="118"/>
      <c r="NI32" s="118"/>
      <c r="NJ32" s="118"/>
      <c r="NK32" s="118"/>
      <c r="NL32" s="118"/>
      <c r="NM32" s="118"/>
      <c r="NN32" s="118"/>
      <c r="NO32" s="118"/>
      <c r="NP32" s="118"/>
      <c r="NQ32" s="118"/>
      <c r="NR32" s="119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17"/>
      <c r="NE33" s="118"/>
      <c r="NF33" s="118"/>
      <c r="NG33" s="118"/>
      <c r="NH33" s="118"/>
      <c r="NI33" s="118"/>
      <c r="NJ33" s="118"/>
      <c r="NK33" s="118"/>
      <c r="NL33" s="118"/>
      <c r="NM33" s="118"/>
      <c r="NN33" s="118"/>
      <c r="NO33" s="118"/>
      <c r="NP33" s="118"/>
      <c r="NQ33" s="118"/>
      <c r="NR33" s="119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17"/>
      <c r="NE34" s="118"/>
      <c r="NF34" s="118"/>
      <c r="NG34" s="118"/>
      <c r="NH34" s="118"/>
      <c r="NI34" s="118"/>
      <c r="NJ34" s="118"/>
      <c r="NK34" s="118"/>
      <c r="NL34" s="118"/>
      <c r="NM34" s="118"/>
      <c r="NN34" s="118"/>
      <c r="NO34" s="118"/>
      <c r="NP34" s="118"/>
      <c r="NQ34" s="118"/>
      <c r="NR34" s="119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17"/>
      <c r="NE35" s="118"/>
      <c r="NF35" s="118"/>
      <c r="NG35" s="118"/>
      <c r="NH35" s="118"/>
      <c r="NI35" s="118"/>
      <c r="NJ35" s="118"/>
      <c r="NK35" s="118"/>
      <c r="NL35" s="118"/>
      <c r="NM35" s="118"/>
      <c r="NN35" s="118"/>
      <c r="NO35" s="118"/>
      <c r="NP35" s="118"/>
      <c r="NQ35" s="118"/>
      <c r="NR35" s="119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17"/>
      <c r="NE36" s="118"/>
      <c r="NF36" s="118"/>
      <c r="NG36" s="118"/>
      <c r="NH36" s="118"/>
      <c r="NI36" s="118"/>
      <c r="NJ36" s="118"/>
      <c r="NK36" s="118"/>
      <c r="NL36" s="118"/>
      <c r="NM36" s="118"/>
      <c r="NN36" s="118"/>
      <c r="NO36" s="118"/>
      <c r="NP36" s="118"/>
      <c r="NQ36" s="118"/>
      <c r="NR36" s="119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17"/>
      <c r="NE37" s="118"/>
      <c r="NF37" s="118"/>
      <c r="NG37" s="118"/>
      <c r="NH37" s="118"/>
      <c r="NI37" s="118"/>
      <c r="NJ37" s="118"/>
      <c r="NK37" s="118"/>
      <c r="NL37" s="118"/>
      <c r="NM37" s="118"/>
      <c r="NN37" s="118"/>
      <c r="NO37" s="118"/>
      <c r="NP37" s="118"/>
      <c r="NQ37" s="118"/>
      <c r="NR37" s="119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17"/>
      <c r="NE38" s="118"/>
      <c r="NF38" s="118"/>
      <c r="NG38" s="118"/>
      <c r="NH38" s="118"/>
      <c r="NI38" s="118"/>
      <c r="NJ38" s="118"/>
      <c r="NK38" s="118"/>
      <c r="NL38" s="118"/>
      <c r="NM38" s="118"/>
      <c r="NN38" s="118"/>
      <c r="NO38" s="118"/>
      <c r="NP38" s="118"/>
      <c r="NQ38" s="118"/>
      <c r="NR38" s="119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17"/>
      <c r="NE39" s="118"/>
      <c r="NF39" s="118"/>
      <c r="NG39" s="118"/>
      <c r="NH39" s="118"/>
      <c r="NI39" s="118"/>
      <c r="NJ39" s="118"/>
      <c r="NK39" s="118"/>
      <c r="NL39" s="118"/>
      <c r="NM39" s="118"/>
      <c r="NN39" s="118"/>
      <c r="NO39" s="118"/>
      <c r="NP39" s="118"/>
      <c r="NQ39" s="118"/>
      <c r="NR39" s="119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17"/>
      <c r="NE40" s="118"/>
      <c r="NF40" s="118"/>
      <c r="NG40" s="118"/>
      <c r="NH40" s="118"/>
      <c r="NI40" s="118"/>
      <c r="NJ40" s="118"/>
      <c r="NK40" s="118"/>
      <c r="NL40" s="118"/>
      <c r="NM40" s="118"/>
      <c r="NN40" s="118"/>
      <c r="NO40" s="118"/>
      <c r="NP40" s="118"/>
      <c r="NQ40" s="118"/>
      <c r="NR40" s="119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17"/>
      <c r="NE41" s="118"/>
      <c r="NF41" s="118"/>
      <c r="NG41" s="118"/>
      <c r="NH41" s="118"/>
      <c r="NI41" s="118"/>
      <c r="NJ41" s="118"/>
      <c r="NK41" s="118"/>
      <c r="NL41" s="118"/>
      <c r="NM41" s="118"/>
      <c r="NN41" s="118"/>
      <c r="NO41" s="118"/>
      <c r="NP41" s="118"/>
      <c r="NQ41" s="118"/>
      <c r="NR41" s="119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17"/>
      <c r="NE42" s="118"/>
      <c r="NF42" s="118"/>
      <c r="NG42" s="118"/>
      <c r="NH42" s="118"/>
      <c r="NI42" s="118"/>
      <c r="NJ42" s="118"/>
      <c r="NK42" s="118"/>
      <c r="NL42" s="118"/>
      <c r="NM42" s="118"/>
      <c r="NN42" s="118"/>
      <c r="NO42" s="118"/>
      <c r="NP42" s="118"/>
      <c r="NQ42" s="118"/>
      <c r="NR42" s="119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17"/>
      <c r="NE43" s="118"/>
      <c r="NF43" s="118"/>
      <c r="NG43" s="118"/>
      <c r="NH43" s="118"/>
      <c r="NI43" s="118"/>
      <c r="NJ43" s="118"/>
      <c r="NK43" s="118"/>
      <c r="NL43" s="118"/>
      <c r="NM43" s="118"/>
      <c r="NN43" s="118"/>
      <c r="NO43" s="118"/>
      <c r="NP43" s="118"/>
      <c r="NQ43" s="118"/>
      <c r="NR43" s="119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17"/>
      <c r="NE44" s="118"/>
      <c r="NF44" s="118"/>
      <c r="NG44" s="118"/>
      <c r="NH44" s="118"/>
      <c r="NI44" s="118"/>
      <c r="NJ44" s="118"/>
      <c r="NK44" s="118"/>
      <c r="NL44" s="118"/>
      <c r="NM44" s="118"/>
      <c r="NN44" s="118"/>
      <c r="NO44" s="118"/>
      <c r="NP44" s="118"/>
      <c r="NQ44" s="118"/>
      <c r="NR44" s="119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17"/>
      <c r="NE45" s="118"/>
      <c r="NF45" s="118"/>
      <c r="NG45" s="118"/>
      <c r="NH45" s="118"/>
      <c r="NI45" s="118"/>
      <c r="NJ45" s="118"/>
      <c r="NK45" s="118"/>
      <c r="NL45" s="118"/>
      <c r="NM45" s="118"/>
      <c r="NN45" s="118"/>
      <c r="NO45" s="118"/>
      <c r="NP45" s="118"/>
      <c r="NQ45" s="118"/>
      <c r="NR45" s="119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17"/>
      <c r="NE46" s="118"/>
      <c r="NF46" s="118"/>
      <c r="NG46" s="118"/>
      <c r="NH46" s="118"/>
      <c r="NI46" s="118"/>
      <c r="NJ46" s="118"/>
      <c r="NK46" s="118"/>
      <c r="NL46" s="118"/>
      <c r="NM46" s="118"/>
      <c r="NN46" s="118"/>
      <c r="NO46" s="118"/>
      <c r="NP46" s="118"/>
      <c r="NQ46" s="118"/>
      <c r="NR46" s="119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17"/>
      <c r="NE47" s="118"/>
      <c r="NF47" s="118"/>
      <c r="NG47" s="118"/>
      <c r="NH47" s="118"/>
      <c r="NI47" s="118"/>
      <c r="NJ47" s="118"/>
      <c r="NK47" s="118"/>
      <c r="NL47" s="118"/>
      <c r="NM47" s="118"/>
      <c r="NN47" s="118"/>
      <c r="NO47" s="118"/>
      <c r="NP47" s="118"/>
      <c r="NQ47" s="118"/>
      <c r="NR47" s="119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
136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
データ!$B$11</f>
        <v>
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
データ!$C$11</f>
        <v>
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
データ!$D$11</f>
        <v>
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
データ!$E$11</f>
        <v>
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
データ!$F$11</f>
        <v>
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
データ!$B$11</f>
        <v>
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
データ!$C$11</f>
        <v>
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
データ!$D$11</f>
        <v>
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
データ!$E$11</f>
        <v>
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
データ!$F$11</f>
        <v>
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
データ!$B$11</f>
        <v>
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
データ!$C$11</f>
        <v>
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
データ!$D$11</f>
        <v>
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
データ!$E$11</f>
        <v>
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
データ!$F$11</f>
        <v>
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
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3">
        <f>
データ!AU7</f>
        <v>
0</v>
      </c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>
        <f>
データ!AV7</f>
        <v>
0</v>
      </c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>
        <f>
データ!AW7</f>
        <v>
0</v>
      </c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>
        <f>
データ!AX7</f>
        <v>
0</v>
      </c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>
        <f>
データ!AY7</f>
        <v>
0</v>
      </c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
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
データ!BF7</f>
        <v>
50.6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
データ!BG7</f>
        <v>
54.7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
データ!BH7</f>
        <v>
54.3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
データ!BI7</f>
        <v>
45.2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
データ!BJ7</f>
        <v>
46.5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
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3">
        <f>
データ!BQ7</f>
        <v>
109382</v>
      </c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>
        <f>
データ!BR7</f>
        <v>
127496</v>
      </c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>
        <f>
データ!BS7</f>
        <v>
137163</v>
      </c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>
        <f>
データ!BT7</f>
        <v>
110319</v>
      </c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>
        <f>
データ!BU7</f>
        <v>
123718</v>
      </c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
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3">
        <f>
データ!AZ7</f>
        <v>
34</v>
      </c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>
        <f>
データ!BA7</f>
        <v>
36</v>
      </c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>
        <f>
データ!BB7</f>
        <v>
26</v>
      </c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>
        <f>
データ!BC7</f>
        <v>
87</v>
      </c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>
        <f>
データ!BD7</f>
        <v>
7646</v>
      </c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
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
データ!BK7</f>
        <v>
30.2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
データ!BL7</f>
        <v>
30.7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
データ!BM7</f>
        <v>
13.5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
データ!BN7</f>
        <v>
7.1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
データ!BO7</f>
        <v>
5.6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
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3">
        <f>
データ!BV7</f>
        <v>
18509</v>
      </c>
      <c r="JD53" s="123"/>
      <c r="JE53" s="123"/>
      <c r="JF53" s="123"/>
      <c r="JG53" s="123"/>
      <c r="JH53" s="123"/>
      <c r="JI53" s="123"/>
      <c r="JJ53" s="123"/>
      <c r="JK53" s="123"/>
      <c r="JL53" s="123"/>
      <c r="JM53" s="123"/>
      <c r="JN53" s="123"/>
      <c r="JO53" s="123"/>
      <c r="JP53" s="123"/>
      <c r="JQ53" s="123"/>
      <c r="JR53" s="123"/>
      <c r="JS53" s="123"/>
      <c r="JT53" s="123"/>
      <c r="JU53" s="123"/>
      <c r="JV53" s="123">
        <f>
データ!BW7</f>
        <v>
24379</v>
      </c>
      <c r="JW53" s="123"/>
      <c r="JX53" s="123"/>
      <c r="JY53" s="123"/>
      <c r="JZ53" s="123"/>
      <c r="KA53" s="123"/>
      <c r="KB53" s="123"/>
      <c r="KC53" s="123"/>
      <c r="KD53" s="123"/>
      <c r="KE53" s="123"/>
      <c r="KF53" s="123"/>
      <c r="KG53" s="123"/>
      <c r="KH53" s="123"/>
      <c r="KI53" s="123"/>
      <c r="KJ53" s="123"/>
      <c r="KK53" s="123"/>
      <c r="KL53" s="123"/>
      <c r="KM53" s="123"/>
      <c r="KN53" s="123"/>
      <c r="KO53" s="123">
        <f>
データ!BX7</f>
        <v>
22466</v>
      </c>
      <c r="KP53" s="123"/>
      <c r="KQ53" s="123"/>
      <c r="KR53" s="123"/>
      <c r="KS53" s="123"/>
      <c r="KT53" s="123"/>
      <c r="KU53" s="123"/>
      <c r="KV53" s="123"/>
      <c r="KW53" s="123"/>
      <c r="KX53" s="123"/>
      <c r="KY53" s="123"/>
      <c r="KZ53" s="123"/>
      <c r="LA53" s="123"/>
      <c r="LB53" s="123"/>
      <c r="LC53" s="123"/>
      <c r="LD53" s="123"/>
      <c r="LE53" s="123"/>
      <c r="LF53" s="123"/>
      <c r="LG53" s="123"/>
      <c r="LH53" s="123">
        <f>
データ!BY7</f>
        <v>
4211</v>
      </c>
      <c r="LI53" s="123"/>
      <c r="LJ53" s="123"/>
      <c r="LK53" s="123"/>
      <c r="LL53" s="123"/>
      <c r="LM53" s="123"/>
      <c r="LN53" s="123"/>
      <c r="LO53" s="123"/>
      <c r="LP53" s="123"/>
      <c r="LQ53" s="123"/>
      <c r="LR53" s="123"/>
      <c r="LS53" s="123"/>
      <c r="LT53" s="123"/>
      <c r="LU53" s="123"/>
      <c r="LV53" s="123"/>
      <c r="LW53" s="123"/>
      <c r="LX53" s="123"/>
      <c r="LY53" s="123"/>
      <c r="LZ53" s="123"/>
      <c r="MA53" s="123">
        <f>
データ!BZ7</f>
        <v>
10653</v>
      </c>
      <c r="MB53" s="123"/>
      <c r="MC53" s="123"/>
      <c r="MD53" s="123"/>
      <c r="ME53" s="123"/>
      <c r="MF53" s="123"/>
      <c r="MG53" s="123"/>
      <c r="MH53" s="123"/>
      <c r="MI53" s="123"/>
      <c r="MJ53" s="123"/>
      <c r="MK53" s="123"/>
      <c r="ML53" s="123"/>
      <c r="MM53" s="123"/>
      <c r="MN53" s="123"/>
      <c r="MO53" s="123"/>
      <c r="MP53" s="123"/>
      <c r="MQ53" s="123"/>
      <c r="MR53" s="123"/>
      <c r="MS53" s="123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
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4" t="s">
        <v>
32</v>
      </c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20"/>
      <c r="NE64" s="121"/>
      <c r="NF64" s="121"/>
      <c r="NG64" s="121"/>
      <c r="NH64" s="121"/>
      <c r="NI64" s="121"/>
      <c r="NJ64" s="121"/>
      <c r="NK64" s="121"/>
      <c r="NL64" s="121"/>
      <c r="NM64" s="121"/>
      <c r="NN64" s="121"/>
      <c r="NO64" s="121"/>
      <c r="NP64" s="121"/>
      <c r="NQ64" s="121"/>
      <c r="NR64" s="122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17" t="s">
        <v>
137</v>
      </c>
      <c r="NE66" s="118"/>
      <c r="NF66" s="118"/>
      <c r="NG66" s="118"/>
      <c r="NH66" s="118"/>
      <c r="NI66" s="118"/>
      <c r="NJ66" s="118"/>
      <c r="NK66" s="118"/>
      <c r="NL66" s="118"/>
      <c r="NM66" s="118"/>
      <c r="NN66" s="118"/>
      <c r="NO66" s="118"/>
      <c r="NP66" s="118"/>
      <c r="NQ66" s="118"/>
      <c r="NR66" s="119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8">
        <f>
データ!CM7</f>
        <v>
701220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17"/>
      <c r="NE67" s="118"/>
      <c r="NF67" s="118"/>
      <c r="NG67" s="118"/>
      <c r="NH67" s="118"/>
      <c r="NI67" s="118"/>
      <c r="NJ67" s="118"/>
      <c r="NK67" s="118"/>
      <c r="NL67" s="118"/>
      <c r="NM67" s="118"/>
      <c r="NN67" s="118"/>
      <c r="NO67" s="118"/>
      <c r="NP67" s="118"/>
      <c r="NQ67" s="118"/>
      <c r="NR67" s="119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17"/>
      <c r="NE68" s="118"/>
      <c r="NF68" s="118"/>
      <c r="NG68" s="118"/>
      <c r="NH68" s="118"/>
      <c r="NI68" s="118"/>
      <c r="NJ68" s="118"/>
      <c r="NK68" s="118"/>
      <c r="NL68" s="118"/>
      <c r="NM68" s="118"/>
      <c r="NN68" s="118"/>
      <c r="NO68" s="118"/>
      <c r="NP68" s="118"/>
      <c r="NQ68" s="118"/>
      <c r="NR68" s="119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17"/>
      <c r="NE69" s="118"/>
      <c r="NF69" s="118"/>
      <c r="NG69" s="118"/>
      <c r="NH69" s="118"/>
      <c r="NI69" s="118"/>
      <c r="NJ69" s="118"/>
      <c r="NK69" s="118"/>
      <c r="NL69" s="118"/>
      <c r="NM69" s="118"/>
      <c r="NN69" s="118"/>
      <c r="NO69" s="118"/>
      <c r="NP69" s="118"/>
      <c r="NQ69" s="118"/>
      <c r="NR69" s="119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17"/>
      <c r="NE70" s="118"/>
      <c r="NF70" s="118"/>
      <c r="NG70" s="118"/>
      <c r="NH70" s="118"/>
      <c r="NI70" s="118"/>
      <c r="NJ70" s="118"/>
      <c r="NK70" s="118"/>
      <c r="NL70" s="118"/>
      <c r="NM70" s="118"/>
      <c r="NN70" s="118"/>
      <c r="NO70" s="118"/>
      <c r="NP70" s="118"/>
      <c r="NQ70" s="118"/>
      <c r="NR70" s="119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17"/>
      <c r="NE71" s="118"/>
      <c r="NF71" s="118"/>
      <c r="NG71" s="118"/>
      <c r="NH71" s="118"/>
      <c r="NI71" s="118"/>
      <c r="NJ71" s="118"/>
      <c r="NK71" s="118"/>
      <c r="NL71" s="118"/>
      <c r="NM71" s="118"/>
      <c r="NN71" s="118"/>
      <c r="NO71" s="118"/>
      <c r="NP71" s="118"/>
      <c r="NQ71" s="118"/>
      <c r="NR71" s="119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4" t="s">
        <v>
34</v>
      </c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17"/>
      <c r="NE72" s="118"/>
      <c r="NF72" s="118"/>
      <c r="NG72" s="118"/>
      <c r="NH72" s="118"/>
      <c r="NI72" s="118"/>
      <c r="NJ72" s="118"/>
      <c r="NK72" s="118"/>
      <c r="NL72" s="118"/>
      <c r="NM72" s="118"/>
      <c r="NN72" s="118"/>
      <c r="NO72" s="118"/>
      <c r="NP72" s="118"/>
      <c r="NQ72" s="118"/>
      <c r="NR72" s="119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17"/>
      <c r="NE73" s="118"/>
      <c r="NF73" s="118"/>
      <c r="NG73" s="118"/>
      <c r="NH73" s="118"/>
      <c r="NI73" s="118"/>
      <c r="NJ73" s="118"/>
      <c r="NK73" s="118"/>
      <c r="NL73" s="118"/>
      <c r="NM73" s="118"/>
      <c r="NN73" s="118"/>
      <c r="NO73" s="118"/>
      <c r="NP73" s="118"/>
      <c r="NQ73" s="118"/>
      <c r="NR73" s="119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17"/>
      <c r="NE74" s="118"/>
      <c r="NF74" s="118"/>
      <c r="NG74" s="118"/>
      <c r="NH74" s="118"/>
      <c r="NI74" s="118"/>
      <c r="NJ74" s="118"/>
      <c r="NK74" s="118"/>
      <c r="NL74" s="118"/>
      <c r="NM74" s="118"/>
      <c r="NN74" s="118"/>
      <c r="NO74" s="118"/>
      <c r="NP74" s="118"/>
      <c r="NQ74" s="118"/>
      <c r="NR74" s="119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17"/>
      <c r="NE75" s="118"/>
      <c r="NF75" s="118"/>
      <c r="NG75" s="118"/>
      <c r="NH75" s="118"/>
      <c r="NI75" s="118"/>
      <c r="NJ75" s="118"/>
      <c r="NK75" s="118"/>
      <c r="NL75" s="118"/>
      <c r="NM75" s="118"/>
      <c r="NN75" s="118"/>
      <c r="NO75" s="118"/>
      <c r="NP75" s="118"/>
      <c r="NQ75" s="118"/>
      <c r="NR75" s="119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7" t="str">
        <f>
データ!$B$11</f>
        <v>
H29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 t="str">
        <f>
データ!$C$11</f>
        <v>
H30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 t="str">
        <f>
データ!$D$11</f>
        <v>
R01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 t="str">
        <f>
データ!$E$11</f>
        <v>
R02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 t="str">
        <f>
データ!$F$11</f>
        <v>
R03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2"/>
      <c r="CP76" s="2"/>
      <c r="CQ76" s="2"/>
      <c r="CR76" s="2"/>
      <c r="CS76" s="2"/>
      <c r="CT76" s="2"/>
      <c r="CU76" s="2"/>
      <c r="CV76" s="128">
        <f>
データ!CN7</f>
        <v>
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7" t="str">
        <f>
データ!$B$11</f>
        <v>
H29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 t="str">
        <f>
データ!$C$11</f>
        <v>
H30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 t="str">
        <f>
データ!$D$11</f>
        <v>
R01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 t="str">
        <f>
データ!$E$11</f>
        <v>
R02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 t="str">
        <f>
データ!$F$11</f>
        <v>
R03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7" t="str">
        <f>
データ!$B$11</f>
        <v>
H29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 t="str">
        <f>
データ!$C$11</f>
        <v>
H30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 t="str">
        <f>
データ!$D$11</f>
        <v>
R01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 t="str">
        <f>
データ!$E$11</f>
        <v>
R02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 t="str">
        <f>
データ!$F$11</f>
        <v>
R03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2"/>
      <c r="MY76" s="2"/>
      <c r="MZ76" s="2"/>
      <c r="NA76" s="2"/>
      <c r="NB76" s="2"/>
      <c r="NC76" s="32"/>
      <c r="ND76" s="117"/>
      <c r="NE76" s="118"/>
      <c r="NF76" s="118"/>
      <c r="NG76" s="118"/>
      <c r="NH76" s="118"/>
      <c r="NI76" s="118"/>
      <c r="NJ76" s="118"/>
      <c r="NK76" s="118"/>
      <c r="NL76" s="118"/>
      <c r="NM76" s="118"/>
      <c r="NN76" s="118"/>
      <c r="NO76" s="118"/>
      <c r="NP76" s="118"/>
      <c r="NQ76" s="118"/>
      <c r="NR76" s="119"/>
    </row>
    <row r="77" spans="1:382" ht="13.5" customHeight="1" x14ac:dyDescent="0.2">
      <c r="A77" s="2"/>
      <c r="B77" s="11"/>
      <c r="C77" s="2"/>
      <c r="D77" s="2"/>
      <c r="E77" s="2"/>
      <c r="F77" s="2"/>
      <c r="I77" s="140" t="s">
        <v>
27</v>
      </c>
      <c r="J77" s="140"/>
      <c r="K77" s="140"/>
      <c r="L77" s="140"/>
      <c r="M77" s="140"/>
      <c r="N77" s="140"/>
      <c r="O77" s="140"/>
      <c r="P77" s="140"/>
      <c r="Q77" s="140"/>
      <c r="R77" s="114" t="str">
        <f>
データ!CB7</f>
        <v xml:space="preserve">
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
データ!CC7</f>
        <v xml:space="preserve">
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
データ!CD7</f>
        <v xml:space="preserve">
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
データ!CE7</f>
        <v xml:space="preserve">
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
データ!CF7</f>
        <v xml:space="preserve">
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2"/>
      <c r="FZ77" s="2"/>
      <c r="GA77" s="2"/>
      <c r="GB77" s="2"/>
      <c r="GC77" s="140" t="s">
        <v>
27</v>
      </c>
      <c r="GD77" s="140"/>
      <c r="GE77" s="140"/>
      <c r="GF77" s="140"/>
      <c r="GG77" s="140"/>
      <c r="GH77" s="140"/>
      <c r="GI77" s="140"/>
      <c r="GJ77" s="140"/>
      <c r="GK77" s="140"/>
      <c r="GL77" s="114" t="str">
        <f>
データ!CO7</f>
        <v xml:space="preserve">
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
データ!CP7</f>
        <v xml:space="preserve">
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
データ!CQ7</f>
        <v xml:space="preserve">
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
データ!CR7</f>
        <v xml:space="preserve">
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
データ!CS7</f>
        <v xml:space="preserve">
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40" t="s">
        <v>
27</v>
      </c>
      <c r="JS77" s="140"/>
      <c r="JT77" s="140"/>
      <c r="JU77" s="140"/>
      <c r="JV77" s="140"/>
      <c r="JW77" s="140"/>
      <c r="JX77" s="140"/>
      <c r="JY77" s="140"/>
      <c r="JZ77" s="140"/>
      <c r="KA77" s="114">
        <f>
データ!CZ7</f>
        <v>
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
データ!DA7</f>
        <v>
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
データ!DB7</f>
        <v>
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
データ!DC7</f>
        <v>
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
データ!DD7</f>
        <v>
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17"/>
      <c r="NE77" s="118"/>
      <c r="NF77" s="118"/>
      <c r="NG77" s="118"/>
      <c r="NH77" s="118"/>
      <c r="NI77" s="118"/>
      <c r="NJ77" s="118"/>
      <c r="NK77" s="118"/>
      <c r="NL77" s="118"/>
      <c r="NM77" s="118"/>
      <c r="NN77" s="118"/>
      <c r="NO77" s="118"/>
      <c r="NP77" s="118"/>
      <c r="NQ77" s="118"/>
      <c r="NR77" s="119"/>
    </row>
    <row r="78" spans="1:382" ht="13.5" customHeight="1" x14ac:dyDescent="0.2">
      <c r="A78" s="2"/>
      <c r="B78" s="11"/>
      <c r="C78" s="2"/>
      <c r="D78" s="2"/>
      <c r="E78" s="2"/>
      <c r="F78" s="2"/>
      <c r="I78" s="140" t="s">
        <v>
29</v>
      </c>
      <c r="J78" s="140"/>
      <c r="K78" s="140"/>
      <c r="L78" s="140"/>
      <c r="M78" s="140"/>
      <c r="N78" s="140"/>
      <c r="O78" s="140"/>
      <c r="P78" s="140"/>
      <c r="Q78" s="140"/>
      <c r="R78" s="114" t="str">
        <f>
データ!CG7</f>
        <v xml:space="preserve">
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
データ!CH7</f>
        <v xml:space="preserve">
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
データ!CI7</f>
        <v xml:space="preserve">
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
データ!CJ7</f>
        <v xml:space="preserve">
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
データ!CK7</f>
        <v xml:space="preserve">
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2"/>
      <c r="FZ78" s="2"/>
      <c r="GA78" s="2"/>
      <c r="GB78" s="2"/>
      <c r="GC78" s="140" t="s">
        <v>
29</v>
      </c>
      <c r="GD78" s="140"/>
      <c r="GE78" s="140"/>
      <c r="GF78" s="140"/>
      <c r="GG78" s="140"/>
      <c r="GH78" s="140"/>
      <c r="GI78" s="140"/>
      <c r="GJ78" s="140"/>
      <c r="GK78" s="140"/>
      <c r="GL78" s="114" t="str">
        <f>
データ!CT7</f>
        <v xml:space="preserve">
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
データ!CU7</f>
        <v xml:space="preserve">
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
データ!CV7</f>
        <v xml:space="preserve">
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
データ!CW7</f>
        <v xml:space="preserve">
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
データ!CX7</f>
        <v xml:space="preserve">
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40" t="s">
        <v>
29</v>
      </c>
      <c r="JS78" s="140"/>
      <c r="JT78" s="140"/>
      <c r="JU78" s="140"/>
      <c r="JV78" s="140"/>
      <c r="JW78" s="140"/>
      <c r="JX78" s="140"/>
      <c r="JY78" s="140"/>
      <c r="JZ78" s="140"/>
      <c r="KA78" s="114">
        <f>
データ!DE7</f>
        <v>
238.5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
データ!DF7</f>
        <v>
165.9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
データ!DG7</f>
        <v>
1263.5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
データ!DH7</f>
        <v>
108.5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
データ!DI7</f>
        <v>
136.19999999999999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17"/>
      <c r="NE78" s="118"/>
      <c r="NF78" s="118"/>
      <c r="NG78" s="118"/>
      <c r="NH78" s="118"/>
      <c r="NI78" s="118"/>
      <c r="NJ78" s="118"/>
      <c r="NK78" s="118"/>
      <c r="NL78" s="118"/>
      <c r="NM78" s="118"/>
      <c r="NN78" s="118"/>
      <c r="NO78" s="118"/>
      <c r="NP78" s="118"/>
      <c r="NQ78" s="118"/>
      <c r="NR78" s="119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17"/>
      <c r="NE79" s="118"/>
      <c r="NF79" s="118"/>
      <c r="NG79" s="118"/>
      <c r="NH79" s="118"/>
      <c r="NI79" s="118"/>
      <c r="NJ79" s="118"/>
      <c r="NK79" s="118"/>
      <c r="NL79" s="118"/>
      <c r="NM79" s="118"/>
      <c r="NN79" s="118"/>
      <c r="NO79" s="118"/>
      <c r="NP79" s="118"/>
      <c r="NQ79" s="118"/>
      <c r="NR79" s="119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17"/>
      <c r="NE80" s="118"/>
      <c r="NF80" s="118"/>
      <c r="NG80" s="118"/>
      <c r="NH80" s="118"/>
      <c r="NI80" s="118"/>
      <c r="NJ80" s="118"/>
      <c r="NK80" s="118"/>
      <c r="NL80" s="118"/>
      <c r="NM80" s="118"/>
      <c r="NN80" s="118"/>
      <c r="NO80" s="118"/>
      <c r="NP80" s="118"/>
      <c r="NQ80" s="118"/>
      <c r="NR80" s="119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17"/>
      <c r="NE81" s="118"/>
      <c r="NF81" s="118"/>
      <c r="NG81" s="118"/>
      <c r="NH81" s="118"/>
      <c r="NI81" s="118"/>
      <c r="NJ81" s="118"/>
      <c r="NK81" s="118"/>
      <c r="NL81" s="118"/>
      <c r="NM81" s="118"/>
      <c r="NN81" s="118"/>
      <c r="NO81" s="118"/>
      <c r="NP81" s="118"/>
      <c r="NQ81" s="118"/>
      <c r="NR81" s="119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25"/>
      <c r="NE82" s="126"/>
      <c r="NF82" s="126"/>
      <c r="NG82" s="126"/>
      <c r="NH82" s="126"/>
      <c r="NI82" s="126"/>
      <c r="NJ82" s="126"/>
      <c r="NK82" s="126"/>
      <c r="NL82" s="126"/>
      <c r="NM82" s="126"/>
      <c r="NN82" s="126"/>
      <c r="NO82" s="126"/>
      <c r="NP82" s="126"/>
      <c r="NQ82" s="126"/>
      <c r="NR82" s="127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
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
36</v>
      </c>
      <c r="C87" s="34" t="s">
        <v>
37</v>
      </c>
      <c r="D87" s="34" t="s">
        <v>
38</v>
      </c>
      <c r="E87" s="34" t="s">
        <v>
39</v>
      </c>
      <c r="F87" s="34" t="s">
        <v>
40</v>
      </c>
      <c r="G87" s="34" t="s">
        <v>
41</v>
      </c>
      <c r="H87" s="34" t="s">
        <v>
42</v>
      </c>
      <c r="I87" s="34" t="s">
        <v>
43</v>
      </c>
      <c r="J87" s="34" t="s">
        <v>
44</v>
      </c>
      <c r="K87" s="34" t="s">
        <v>
45</v>
      </c>
      <c r="L87" s="34" t="s">
        <v>
46</v>
      </c>
      <c r="M87" s="35" t="s">
        <v>
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
データ!AI6</f>
        <v>
【236.1】</v>
      </c>
      <c r="C88" s="34" t="str">
        <f>
データ!AT6</f>
        <v>
【5.2】</v>
      </c>
      <c r="D88" s="34" t="str">
        <f>
データ!BE6</f>
        <v>
【3,111】</v>
      </c>
      <c r="E88" s="34" t="str">
        <f>
データ!DU6</f>
        <v>
【178.5】</v>
      </c>
      <c r="F88" s="34" t="str">
        <f>
データ!BP6</f>
        <v>
【0.8】</v>
      </c>
      <c r="G88" s="34" t="str">
        <f>
データ!CA6</f>
        <v>
【10,906】</v>
      </c>
      <c r="H88" s="34" t="str">
        <f>
データ!CL6</f>
        <v xml:space="preserve">
 </v>
      </c>
      <c r="I88" s="34" t="s">
        <v>
48</v>
      </c>
      <c r="J88" s="34" t="s">
        <v>
48</v>
      </c>
      <c r="K88" s="34" t="str">
        <f>
データ!CY6</f>
        <v xml:space="preserve">
 </v>
      </c>
      <c r="L88" s="34" t="str">
        <f>
データ!DJ6</f>
        <v>
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gK0OgPTfLg/jrEjoznX5XjDjI0AFKDK+GxRE8mrDzkw3nxxwbM1Yahake/LYRWX6GwPic9U73TUEdtnsD5k1Ig==" saltValue="C3cwrAZUvd1gLGYgSTdn6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36">
        <v>
1</v>
      </c>
      <c r="Z1" s="36">
        <v>
1</v>
      </c>
      <c r="AA1" s="36">
        <v>
1</v>
      </c>
      <c r="AB1" s="36">
        <v>
1</v>
      </c>
      <c r="AC1" s="36">
        <v>
1</v>
      </c>
      <c r="AD1" s="36">
        <v>
1</v>
      </c>
      <c r="AE1" s="36">
        <v>
1</v>
      </c>
      <c r="AF1" s="36">
        <v>
1</v>
      </c>
      <c r="AG1" s="36">
        <v>
1</v>
      </c>
      <c r="AH1" s="36">
        <v>
1</v>
      </c>
      <c r="AI1" s="36"/>
      <c r="AJ1" s="36">
        <v>
1</v>
      </c>
      <c r="AK1" s="36">
        <v>
1</v>
      </c>
      <c r="AL1" s="36">
        <v>
1</v>
      </c>
      <c r="AM1" s="36">
        <v>
1</v>
      </c>
      <c r="AN1" s="36">
        <v>
1</v>
      </c>
      <c r="AO1" s="36">
        <v>
1</v>
      </c>
      <c r="AP1" s="36">
        <v>
1</v>
      </c>
      <c r="AQ1" s="36">
        <v>
1</v>
      </c>
      <c r="AR1" s="36">
        <v>
1</v>
      </c>
      <c r="AS1" s="36">
        <v>
1</v>
      </c>
      <c r="AT1" s="36"/>
      <c r="AU1" s="36">
        <v>
1</v>
      </c>
      <c r="AV1" s="36">
        <v>
1</v>
      </c>
      <c r="AW1" s="36">
        <v>
1</v>
      </c>
      <c r="AX1" s="36">
        <v>
1</v>
      </c>
      <c r="AY1" s="36">
        <v>
1</v>
      </c>
      <c r="AZ1" s="36">
        <v>
1</v>
      </c>
      <c r="BA1" s="36">
        <v>
1</v>
      </c>
      <c r="BB1" s="36">
        <v>
1</v>
      </c>
      <c r="BC1" s="36">
        <v>
1</v>
      </c>
      <c r="BD1" s="36">
        <v>
1</v>
      </c>
      <c r="BE1" s="36"/>
      <c r="BF1" s="36">
        <v>
1</v>
      </c>
      <c r="BG1" s="36">
        <v>
1</v>
      </c>
      <c r="BH1" s="36">
        <v>
1</v>
      </c>
      <c r="BI1" s="36">
        <v>
1</v>
      </c>
      <c r="BJ1" s="36">
        <v>
1</v>
      </c>
      <c r="BK1" s="36">
        <v>
1</v>
      </c>
      <c r="BL1" s="36">
        <v>
1</v>
      </c>
      <c r="BM1" s="36">
        <v>
1</v>
      </c>
      <c r="BN1" s="36">
        <v>
1</v>
      </c>
      <c r="BO1" s="36">
        <v>
1</v>
      </c>
      <c r="BP1" s="36"/>
      <c r="BQ1" s="36">
        <v>
1</v>
      </c>
      <c r="BR1" s="36">
        <v>
1</v>
      </c>
      <c r="BS1" s="36">
        <v>
1</v>
      </c>
      <c r="BT1" s="36">
        <v>
1</v>
      </c>
      <c r="BU1" s="36">
        <v>
1</v>
      </c>
      <c r="BV1" s="36">
        <v>
1</v>
      </c>
      <c r="BW1" s="36">
        <v>
1</v>
      </c>
      <c r="BX1" s="36">
        <v>
1</v>
      </c>
      <c r="BY1" s="36">
        <v>
1</v>
      </c>
      <c r="BZ1" s="36">
        <v>
1</v>
      </c>
      <c r="CA1" s="36"/>
      <c r="CB1" s="36">
        <v>
1</v>
      </c>
      <c r="CC1" s="36">
        <v>
1</v>
      </c>
      <c r="CD1" s="36">
        <v>
1</v>
      </c>
      <c r="CE1" s="36">
        <v>
1</v>
      </c>
      <c r="CF1" s="36">
        <v>
1</v>
      </c>
      <c r="CG1" s="36">
        <v>
1</v>
      </c>
      <c r="CH1" s="36">
        <v>
1</v>
      </c>
      <c r="CI1" s="36">
        <v>
1</v>
      </c>
      <c r="CJ1" s="36">
        <v>
1</v>
      </c>
      <c r="CK1" s="36">
        <v>
1</v>
      </c>
      <c r="CL1" s="36"/>
      <c r="CO1" s="36">
        <v>
1</v>
      </c>
      <c r="CP1" s="36">
        <v>
1</v>
      </c>
      <c r="CQ1" s="36">
        <v>
1</v>
      </c>
      <c r="CR1" s="36">
        <v>
1</v>
      </c>
      <c r="CS1" s="36">
        <v>
1</v>
      </c>
      <c r="CT1" s="36">
        <v>
1</v>
      </c>
      <c r="CU1" s="36">
        <v>
1</v>
      </c>
      <c r="CV1" s="36">
        <v>
1</v>
      </c>
      <c r="CW1" s="36">
        <v>
1</v>
      </c>
      <c r="CX1" s="36">
        <v>
1</v>
      </c>
      <c r="CY1" s="36"/>
      <c r="CZ1" s="36">
        <v>
1</v>
      </c>
      <c r="DA1" s="36">
        <v>
1</v>
      </c>
      <c r="DB1" s="36">
        <v>
1</v>
      </c>
      <c r="DC1" s="36">
        <v>
1</v>
      </c>
      <c r="DD1" s="36">
        <v>
1</v>
      </c>
      <c r="DE1" s="36">
        <v>
1</v>
      </c>
      <c r="DF1" s="36">
        <v>
1</v>
      </c>
      <c r="DG1" s="36">
        <v>
1</v>
      </c>
      <c r="DH1" s="36">
        <v>
1</v>
      </c>
      <c r="DI1" s="36">
        <v>
1</v>
      </c>
      <c r="DJ1" s="36"/>
      <c r="DK1" s="36">
        <v>
1</v>
      </c>
      <c r="DL1" s="36">
        <v>
1</v>
      </c>
      <c r="DM1" s="36">
        <v>
1</v>
      </c>
      <c r="DN1" s="36">
        <v>
1</v>
      </c>
      <c r="DO1" s="36">
        <v>
1</v>
      </c>
      <c r="DP1" s="36">
        <v>
1</v>
      </c>
      <c r="DQ1" s="36">
        <v>
1</v>
      </c>
      <c r="DR1" s="36">
        <v>
1</v>
      </c>
      <c r="DS1" s="36">
        <v>
1</v>
      </c>
      <c r="DT1" s="36">
        <v>
1</v>
      </c>
      <c r="DU1" s="36"/>
    </row>
    <row r="2" spans="1:125" x14ac:dyDescent="0.2">
      <c r="A2" s="37" t="s">
        <v>
50</v>
      </c>
      <c r="B2" s="37">
        <f>
COLUMN()-1</f>
        <v>
1</v>
      </c>
      <c r="C2" s="37">
        <f t="shared" ref="C2:DU2" si="0">
COLUMN()-1</f>
        <v>
2</v>
      </c>
      <c r="D2" s="37">
        <f t="shared" si="0"/>
        <v>
3</v>
      </c>
      <c r="E2" s="37">
        <f t="shared" si="0"/>
        <v>
4</v>
      </c>
      <c r="F2" s="37">
        <f t="shared" si="0"/>
        <v>
5</v>
      </c>
      <c r="G2" s="37">
        <f t="shared" si="0"/>
        <v>
6</v>
      </c>
      <c r="H2" s="37">
        <f t="shared" si="0"/>
        <v>
7</v>
      </c>
      <c r="I2" s="37">
        <f t="shared" si="0"/>
        <v>
8</v>
      </c>
      <c r="J2" s="37">
        <f t="shared" si="0"/>
        <v>
9</v>
      </c>
      <c r="K2" s="37">
        <f t="shared" si="0"/>
        <v>
10</v>
      </c>
      <c r="L2" s="37">
        <f t="shared" si="0"/>
        <v>
11</v>
      </c>
      <c r="M2" s="37">
        <f t="shared" si="0"/>
        <v>
12</v>
      </c>
      <c r="N2" s="37">
        <f t="shared" si="0"/>
        <v>
13</v>
      </c>
      <c r="O2" s="37">
        <f t="shared" si="0"/>
        <v>
14</v>
      </c>
      <c r="P2" s="37">
        <f t="shared" si="0"/>
        <v>
15</v>
      </c>
      <c r="Q2" s="37">
        <f t="shared" si="0"/>
        <v>
16</v>
      </c>
      <c r="R2" s="37">
        <f t="shared" si="0"/>
        <v>
17</v>
      </c>
      <c r="S2" s="37">
        <f t="shared" si="0"/>
        <v>
18</v>
      </c>
      <c r="T2" s="37">
        <f t="shared" si="0"/>
        <v>
19</v>
      </c>
      <c r="U2" s="37">
        <f t="shared" si="0"/>
        <v>
20</v>
      </c>
      <c r="V2" s="37">
        <f t="shared" si="0"/>
        <v>
21</v>
      </c>
      <c r="W2" s="37">
        <f t="shared" si="0"/>
        <v>
22</v>
      </c>
      <c r="X2" s="37">
        <f t="shared" si="0"/>
        <v>
23</v>
      </c>
      <c r="Y2" s="37">
        <f t="shared" si="0"/>
        <v>
24</v>
      </c>
      <c r="Z2" s="37">
        <f t="shared" si="0"/>
        <v>
25</v>
      </c>
      <c r="AA2" s="37">
        <f t="shared" si="0"/>
        <v>
26</v>
      </c>
      <c r="AB2" s="37">
        <f t="shared" si="0"/>
        <v>
27</v>
      </c>
      <c r="AC2" s="37">
        <f t="shared" si="0"/>
        <v>
28</v>
      </c>
      <c r="AD2" s="37">
        <f t="shared" si="0"/>
        <v>
29</v>
      </c>
      <c r="AE2" s="37">
        <f t="shared" si="0"/>
        <v>
30</v>
      </c>
      <c r="AF2" s="37">
        <f t="shared" si="0"/>
        <v>
31</v>
      </c>
      <c r="AG2" s="37">
        <f t="shared" si="0"/>
        <v>
32</v>
      </c>
      <c r="AH2" s="37">
        <f t="shared" si="0"/>
        <v>
33</v>
      </c>
      <c r="AI2" s="37">
        <f t="shared" si="0"/>
        <v>
34</v>
      </c>
      <c r="AJ2" s="37">
        <f t="shared" si="0"/>
        <v>
35</v>
      </c>
      <c r="AK2" s="37">
        <f t="shared" si="0"/>
        <v>
36</v>
      </c>
      <c r="AL2" s="37">
        <f t="shared" si="0"/>
        <v>
37</v>
      </c>
      <c r="AM2" s="37">
        <f t="shared" si="0"/>
        <v>
38</v>
      </c>
      <c r="AN2" s="37">
        <f t="shared" si="0"/>
        <v>
39</v>
      </c>
      <c r="AO2" s="37">
        <f t="shared" si="0"/>
        <v>
40</v>
      </c>
      <c r="AP2" s="37">
        <f t="shared" si="0"/>
        <v>
41</v>
      </c>
      <c r="AQ2" s="37">
        <f t="shared" si="0"/>
        <v>
42</v>
      </c>
      <c r="AR2" s="37">
        <f t="shared" si="0"/>
        <v>
43</v>
      </c>
      <c r="AS2" s="37">
        <f t="shared" si="0"/>
        <v>
44</v>
      </c>
      <c r="AT2" s="37">
        <f t="shared" si="0"/>
        <v>
45</v>
      </c>
      <c r="AU2" s="37">
        <f t="shared" si="0"/>
        <v>
46</v>
      </c>
      <c r="AV2" s="37">
        <f t="shared" si="0"/>
        <v>
47</v>
      </c>
      <c r="AW2" s="37">
        <f t="shared" si="0"/>
        <v>
48</v>
      </c>
      <c r="AX2" s="37">
        <f t="shared" si="0"/>
        <v>
49</v>
      </c>
      <c r="AY2" s="37">
        <f t="shared" si="0"/>
        <v>
50</v>
      </c>
      <c r="AZ2" s="37">
        <f t="shared" si="0"/>
        <v>
51</v>
      </c>
      <c r="BA2" s="37">
        <f t="shared" si="0"/>
        <v>
52</v>
      </c>
      <c r="BB2" s="37">
        <f t="shared" si="0"/>
        <v>
53</v>
      </c>
      <c r="BC2" s="37">
        <f t="shared" si="0"/>
        <v>
54</v>
      </c>
      <c r="BD2" s="37">
        <f t="shared" si="0"/>
        <v>
55</v>
      </c>
      <c r="BE2" s="37">
        <f t="shared" si="0"/>
        <v>
56</v>
      </c>
      <c r="BF2" s="37">
        <f t="shared" si="0"/>
        <v>
57</v>
      </c>
      <c r="BG2" s="37">
        <f t="shared" si="0"/>
        <v>
58</v>
      </c>
      <c r="BH2" s="37">
        <f t="shared" si="0"/>
        <v>
59</v>
      </c>
      <c r="BI2" s="37">
        <f t="shared" si="0"/>
        <v>
60</v>
      </c>
      <c r="BJ2" s="37">
        <f t="shared" si="0"/>
        <v>
61</v>
      </c>
      <c r="BK2" s="37">
        <f t="shared" si="0"/>
        <v>
62</v>
      </c>
      <c r="BL2" s="37">
        <f t="shared" si="0"/>
        <v>
63</v>
      </c>
      <c r="BM2" s="37">
        <f t="shared" si="0"/>
        <v>
64</v>
      </c>
      <c r="BN2" s="37">
        <f t="shared" si="0"/>
        <v>
65</v>
      </c>
      <c r="BO2" s="37">
        <f t="shared" si="0"/>
        <v>
66</v>
      </c>
      <c r="BP2" s="37">
        <f t="shared" si="0"/>
        <v>
67</v>
      </c>
      <c r="BQ2" s="37">
        <f t="shared" si="0"/>
        <v>
68</v>
      </c>
      <c r="BR2" s="37">
        <f t="shared" si="0"/>
        <v>
69</v>
      </c>
      <c r="BS2" s="37">
        <f t="shared" si="0"/>
        <v>
70</v>
      </c>
      <c r="BT2" s="37">
        <f t="shared" si="0"/>
        <v>
71</v>
      </c>
      <c r="BU2" s="37">
        <f t="shared" si="0"/>
        <v>
72</v>
      </c>
      <c r="BV2" s="37">
        <f t="shared" si="0"/>
        <v>
73</v>
      </c>
      <c r="BW2" s="37">
        <f t="shared" si="0"/>
        <v>
74</v>
      </c>
      <c r="BX2" s="37">
        <f t="shared" si="0"/>
        <v>
75</v>
      </c>
      <c r="BY2" s="37">
        <f t="shared" si="0"/>
        <v>
76</v>
      </c>
      <c r="BZ2" s="37">
        <f t="shared" si="0"/>
        <v>
77</v>
      </c>
      <c r="CA2" s="37">
        <f t="shared" si="0"/>
        <v>
78</v>
      </c>
      <c r="CB2" s="37">
        <f t="shared" si="0"/>
        <v>
79</v>
      </c>
      <c r="CC2" s="37">
        <f t="shared" si="0"/>
        <v>
80</v>
      </c>
      <c r="CD2" s="37">
        <f t="shared" si="0"/>
        <v>
81</v>
      </c>
      <c r="CE2" s="37">
        <f t="shared" si="0"/>
        <v>
82</v>
      </c>
      <c r="CF2" s="37">
        <f t="shared" si="0"/>
        <v>
83</v>
      </c>
      <c r="CG2" s="37">
        <f t="shared" si="0"/>
        <v>
84</v>
      </c>
      <c r="CH2" s="37">
        <f t="shared" si="0"/>
        <v>
85</v>
      </c>
      <c r="CI2" s="37">
        <f t="shared" si="0"/>
        <v>
86</v>
      </c>
      <c r="CJ2" s="37">
        <f t="shared" si="0"/>
        <v>
87</v>
      </c>
      <c r="CK2" s="37">
        <f t="shared" si="0"/>
        <v>
88</v>
      </c>
      <c r="CL2" s="37">
        <f t="shared" si="0"/>
        <v>
89</v>
      </c>
      <c r="CM2" s="37">
        <f t="shared" si="0"/>
        <v>
90</v>
      </c>
      <c r="CN2" s="37">
        <f t="shared" si="0"/>
        <v>
91</v>
      </c>
      <c r="CO2" s="37">
        <f t="shared" si="0"/>
        <v>
92</v>
      </c>
      <c r="CP2" s="37">
        <f t="shared" si="0"/>
        <v>
93</v>
      </c>
      <c r="CQ2" s="37">
        <f t="shared" si="0"/>
        <v>
94</v>
      </c>
      <c r="CR2" s="37">
        <f t="shared" si="0"/>
        <v>
95</v>
      </c>
      <c r="CS2" s="37">
        <f t="shared" si="0"/>
        <v>
96</v>
      </c>
      <c r="CT2" s="37">
        <f t="shared" si="0"/>
        <v>
97</v>
      </c>
      <c r="CU2" s="37">
        <f t="shared" si="0"/>
        <v>
98</v>
      </c>
      <c r="CV2" s="37">
        <f t="shared" si="0"/>
        <v>
99</v>
      </c>
      <c r="CW2" s="37">
        <f t="shared" si="0"/>
        <v>
100</v>
      </c>
      <c r="CX2" s="37">
        <f t="shared" si="0"/>
        <v>
101</v>
      </c>
      <c r="CY2" s="37">
        <f t="shared" si="0"/>
        <v>
102</v>
      </c>
      <c r="CZ2" s="37">
        <f t="shared" si="0"/>
        <v>
103</v>
      </c>
      <c r="DA2" s="37">
        <f t="shared" si="0"/>
        <v>
104</v>
      </c>
      <c r="DB2" s="37">
        <f t="shared" si="0"/>
        <v>
105</v>
      </c>
      <c r="DC2" s="37">
        <f t="shared" si="0"/>
        <v>
106</v>
      </c>
      <c r="DD2" s="37">
        <f t="shared" si="0"/>
        <v>
107</v>
      </c>
      <c r="DE2" s="37">
        <f t="shared" si="0"/>
        <v>
108</v>
      </c>
      <c r="DF2" s="37">
        <f t="shared" si="0"/>
        <v>
109</v>
      </c>
      <c r="DG2" s="37">
        <f t="shared" si="0"/>
        <v>
110</v>
      </c>
      <c r="DH2" s="37">
        <f t="shared" si="0"/>
        <v>
111</v>
      </c>
      <c r="DI2" s="37">
        <f t="shared" si="0"/>
        <v>
112</v>
      </c>
      <c r="DJ2" s="37">
        <f t="shared" si="0"/>
        <v>
113</v>
      </c>
      <c r="DK2" s="37">
        <f t="shared" si="0"/>
        <v>
114</v>
      </c>
      <c r="DL2" s="37">
        <f t="shared" si="0"/>
        <v>
115</v>
      </c>
      <c r="DM2" s="37">
        <f t="shared" si="0"/>
        <v>
116</v>
      </c>
      <c r="DN2" s="37">
        <f t="shared" si="0"/>
        <v>
117</v>
      </c>
      <c r="DO2" s="37">
        <f t="shared" si="0"/>
        <v>
118</v>
      </c>
      <c r="DP2" s="37">
        <f t="shared" si="0"/>
        <v>
119</v>
      </c>
      <c r="DQ2" s="37">
        <f t="shared" si="0"/>
        <v>
120</v>
      </c>
      <c r="DR2" s="37">
        <f t="shared" si="0"/>
        <v>
121</v>
      </c>
      <c r="DS2" s="37">
        <f t="shared" si="0"/>
        <v>
122</v>
      </c>
      <c r="DT2" s="37">
        <f t="shared" si="0"/>
        <v>
123</v>
      </c>
      <c r="DU2" s="37">
        <f t="shared" si="0"/>
        <v>
124</v>
      </c>
    </row>
    <row r="3" spans="1:125" ht="13.2" customHeight="1" x14ac:dyDescent="0.2">
      <c r="A3" s="37" t="s">
        <v>
51</v>
      </c>
      <c r="B3" s="38" t="s">
        <v>
52</v>
      </c>
      <c r="C3" s="38" t="s">
        <v>
53</v>
      </c>
      <c r="D3" s="38" t="s">
        <v>
54</v>
      </c>
      <c r="E3" s="38" t="s">
        <v>
55</v>
      </c>
      <c r="F3" s="38" t="s">
        <v>
56</v>
      </c>
      <c r="G3" s="38" t="s">
        <v>
57</v>
      </c>
      <c r="H3" s="144" t="s">
        <v>
58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39" t="s">
        <v>
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
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
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
61</v>
      </c>
      <c r="B4" s="45"/>
      <c r="C4" s="45"/>
      <c r="D4" s="45"/>
      <c r="E4" s="45"/>
      <c r="F4" s="45"/>
      <c r="G4" s="45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
62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
63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
64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
65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
66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
67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
68</v>
      </c>
      <c r="CN4" s="150" t="s">
        <v>
69</v>
      </c>
      <c r="CO4" s="141" t="s">
        <v>
70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
71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
72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37" t="s">
        <v>
73</v>
      </c>
      <c r="B5" s="46"/>
      <c r="C5" s="46"/>
      <c r="D5" s="46"/>
      <c r="E5" s="46"/>
      <c r="F5" s="46"/>
      <c r="G5" s="46"/>
      <c r="H5" s="47" t="s">
        <v>
74</v>
      </c>
      <c r="I5" s="47" t="s">
        <v>
75</v>
      </c>
      <c r="J5" s="47" t="s">
        <v>
76</v>
      </c>
      <c r="K5" s="47" t="s">
        <v>
77</v>
      </c>
      <c r="L5" s="47" t="s">
        <v>
78</v>
      </c>
      <c r="M5" s="47" t="s">
        <v>
4</v>
      </c>
      <c r="N5" s="47" t="s">
        <v>
5</v>
      </c>
      <c r="O5" s="47" t="s">
        <v>
79</v>
      </c>
      <c r="P5" s="47" t="s">
        <v>
13</v>
      </c>
      <c r="Q5" s="47" t="s">
        <v>
80</v>
      </c>
      <c r="R5" s="47" t="s">
        <v>
81</v>
      </c>
      <c r="S5" s="47" t="s">
        <v>
82</v>
      </c>
      <c r="T5" s="47" t="s">
        <v>
83</v>
      </c>
      <c r="U5" s="47" t="s">
        <v>
84</v>
      </c>
      <c r="V5" s="47" t="s">
        <v>
85</v>
      </c>
      <c r="W5" s="47" t="s">
        <v>
86</v>
      </c>
      <c r="X5" s="47" t="s">
        <v>
87</v>
      </c>
      <c r="Y5" s="47" t="s">
        <v>
88</v>
      </c>
      <c r="Z5" s="47" t="s">
        <v>
89</v>
      </c>
      <c r="AA5" s="47" t="s">
        <v>
90</v>
      </c>
      <c r="AB5" s="47" t="s">
        <v>
91</v>
      </c>
      <c r="AC5" s="47" t="s">
        <v>
92</v>
      </c>
      <c r="AD5" s="47" t="s">
        <v>
93</v>
      </c>
      <c r="AE5" s="47" t="s">
        <v>
94</v>
      </c>
      <c r="AF5" s="47" t="s">
        <v>
95</v>
      </c>
      <c r="AG5" s="47" t="s">
        <v>
96</v>
      </c>
      <c r="AH5" s="47" t="s">
        <v>
97</v>
      </c>
      <c r="AI5" s="47" t="s">
        <v>
98</v>
      </c>
      <c r="AJ5" s="47" t="s">
        <v>
99</v>
      </c>
      <c r="AK5" s="47" t="s">
        <v>
89</v>
      </c>
      <c r="AL5" s="47" t="s">
        <v>
100</v>
      </c>
      <c r="AM5" s="47" t="s">
        <v>
101</v>
      </c>
      <c r="AN5" s="47" t="s">
        <v>
92</v>
      </c>
      <c r="AO5" s="47" t="s">
        <v>
93</v>
      </c>
      <c r="AP5" s="47" t="s">
        <v>
94</v>
      </c>
      <c r="AQ5" s="47" t="s">
        <v>
95</v>
      </c>
      <c r="AR5" s="47" t="s">
        <v>
96</v>
      </c>
      <c r="AS5" s="47" t="s">
        <v>
97</v>
      </c>
      <c r="AT5" s="47" t="s">
        <v>
98</v>
      </c>
      <c r="AU5" s="47" t="s">
        <v>
102</v>
      </c>
      <c r="AV5" s="47" t="s">
        <v>
103</v>
      </c>
      <c r="AW5" s="47" t="s">
        <v>
100</v>
      </c>
      <c r="AX5" s="47" t="s">
        <v>
91</v>
      </c>
      <c r="AY5" s="47" t="s">
        <v>
92</v>
      </c>
      <c r="AZ5" s="47" t="s">
        <v>
93</v>
      </c>
      <c r="BA5" s="47" t="s">
        <v>
94</v>
      </c>
      <c r="BB5" s="47" t="s">
        <v>
95</v>
      </c>
      <c r="BC5" s="47" t="s">
        <v>
96</v>
      </c>
      <c r="BD5" s="47" t="s">
        <v>
97</v>
      </c>
      <c r="BE5" s="47" t="s">
        <v>
98</v>
      </c>
      <c r="BF5" s="47" t="s">
        <v>
104</v>
      </c>
      <c r="BG5" s="47" t="s">
        <v>
105</v>
      </c>
      <c r="BH5" s="47" t="s">
        <v>
106</v>
      </c>
      <c r="BI5" s="47" t="s">
        <v>
101</v>
      </c>
      <c r="BJ5" s="47" t="s">
        <v>
107</v>
      </c>
      <c r="BK5" s="47" t="s">
        <v>
93</v>
      </c>
      <c r="BL5" s="47" t="s">
        <v>
94</v>
      </c>
      <c r="BM5" s="47" t="s">
        <v>
95</v>
      </c>
      <c r="BN5" s="47" t="s">
        <v>
96</v>
      </c>
      <c r="BO5" s="47" t="s">
        <v>
97</v>
      </c>
      <c r="BP5" s="47" t="s">
        <v>
98</v>
      </c>
      <c r="BQ5" s="47" t="s">
        <v>
102</v>
      </c>
      <c r="BR5" s="47" t="s">
        <v>
105</v>
      </c>
      <c r="BS5" s="47" t="s">
        <v>
100</v>
      </c>
      <c r="BT5" s="47" t="s">
        <v>
91</v>
      </c>
      <c r="BU5" s="47" t="s">
        <v>
92</v>
      </c>
      <c r="BV5" s="47" t="s">
        <v>
93</v>
      </c>
      <c r="BW5" s="47" t="s">
        <v>
94</v>
      </c>
      <c r="BX5" s="47" t="s">
        <v>
95</v>
      </c>
      <c r="BY5" s="47" t="s">
        <v>
96</v>
      </c>
      <c r="BZ5" s="47" t="s">
        <v>
97</v>
      </c>
      <c r="CA5" s="47" t="s">
        <v>
98</v>
      </c>
      <c r="CB5" s="47" t="s">
        <v>
108</v>
      </c>
      <c r="CC5" s="47" t="s">
        <v>
89</v>
      </c>
      <c r="CD5" s="47" t="s">
        <v>
100</v>
      </c>
      <c r="CE5" s="47" t="s">
        <v>
109</v>
      </c>
      <c r="CF5" s="47" t="s">
        <v>
92</v>
      </c>
      <c r="CG5" s="47" t="s">
        <v>
93</v>
      </c>
      <c r="CH5" s="47" t="s">
        <v>
94</v>
      </c>
      <c r="CI5" s="47" t="s">
        <v>
95</v>
      </c>
      <c r="CJ5" s="47" t="s">
        <v>
96</v>
      </c>
      <c r="CK5" s="47" t="s">
        <v>
97</v>
      </c>
      <c r="CL5" s="47" t="s">
        <v>
98</v>
      </c>
      <c r="CM5" s="151"/>
      <c r="CN5" s="151"/>
      <c r="CO5" s="47" t="s">
        <v>
104</v>
      </c>
      <c r="CP5" s="47" t="s">
        <v>
105</v>
      </c>
      <c r="CQ5" s="47" t="s">
        <v>
100</v>
      </c>
      <c r="CR5" s="47" t="s">
        <v>
101</v>
      </c>
      <c r="CS5" s="47" t="s">
        <v>
92</v>
      </c>
      <c r="CT5" s="47" t="s">
        <v>
93</v>
      </c>
      <c r="CU5" s="47" t="s">
        <v>
94</v>
      </c>
      <c r="CV5" s="47" t="s">
        <v>
95</v>
      </c>
      <c r="CW5" s="47" t="s">
        <v>
96</v>
      </c>
      <c r="CX5" s="47" t="s">
        <v>
97</v>
      </c>
      <c r="CY5" s="47" t="s">
        <v>
98</v>
      </c>
      <c r="CZ5" s="47" t="s">
        <v>
104</v>
      </c>
      <c r="DA5" s="47" t="s">
        <v>
110</v>
      </c>
      <c r="DB5" s="47" t="s">
        <v>
90</v>
      </c>
      <c r="DC5" s="47" t="s">
        <v>
111</v>
      </c>
      <c r="DD5" s="47" t="s">
        <v>
112</v>
      </c>
      <c r="DE5" s="47" t="s">
        <v>
93</v>
      </c>
      <c r="DF5" s="47" t="s">
        <v>
94</v>
      </c>
      <c r="DG5" s="47" t="s">
        <v>
95</v>
      </c>
      <c r="DH5" s="47" t="s">
        <v>
96</v>
      </c>
      <c r="DI5" s="47" t="s">
        <v>
97</v>
      </c>
      <c r="DJ5" s="47" t="s">
        <v>
35</v>
      </c>
      <c r="DK5" s="47" t="s">
        <v>
102</v>
      </c>
      <c r="DL5" s="47" t="s">
        <v>
89</v>
      </c>
      <c r="DM5" s="47" t="s">
        <v>
100</v>
      </c>
      <c r="DN5" s="47" t="s">
        <v>
91</v>
      </c>
      <c r="DO5" s="47" t="s">
        <v>
92</v>
      </c>
      <c r="DP5" s="47" t="s">
        <v>
93</v>
      </c>
      <c r="DQ5" s="47" t="s">
        <v>
94</v>
      </c>
      <c r="DR5" s="47" t="s">
        <v>
95</v>
      </c>
      <c r="DS5" s="47" t="s">
        <v>
96</v>
      </c>
      <c r="DT5" s="47" t="s">
        <v>
97</v>
      </c>
      <c r="DU5" s="47" t="s">
        <v>
98</v>
      </c>
    </row>
    <row r="6" spans="1:125" s="54" customFormat="1" x14ac:dyDescent="0.2">
      <c r="A6" s="37" t="s">
        <v>
113</v>
      </c>
      <c r="B6" s="48">
        <f>
B8</f>
        <v>
2021</v>
      </c>
      <c r="C6" s="48">
        <f t="shared" ref="C6:X6" si="1">
C8</f>
        <v>
131172</v>
      </c>
      <c r="D6" s="48">
        <f t="shared" si="1"/>
        <v>
47</v>
      </c>
      <c r="E6" s="48">
        <f t="shared" si="1"/>
        <v>
14</v>
      </c>
      <c r="F6" s="48">
        <f t="shared" si="1"/>
        <v>
0</v>
      </c>
      <c r="G6" s="48">
        <f t="shared" si="1"/>
        <v>
1</v>
      </c>
      <c r="H6" s="48" t="str">
        <f>
SUBSTITUTE(H8,"　","")</f>
        <v>
東京都北区</v>
      </c>
      <c r="I6" s="48" t="str">
        <f t="shared" si="1"/>
        <v>
赤羽駅西口駐車場</v>
      </c>
      <c r="J6" s="48" t="str">
        <f t="shared" si="1"/>
        <v>
法非適用</v>
      </c>
      <c r="K6" s="48" t="str">
        <f t="shared" si="1"/>
        <v>
駐車場整備事業</v>
      </c>
      <c r="L6" s="48" t="str">
        <f t="shared" si="1"/>
        <v>
-</v>
      </c>
      <c r="M6" s="48" t="str">
        <f t="shared" si="1"/>
        <v>
Ａ１Ｂ１</v>
      </c>
      <c r="N6" s="48" t="str">
        <f t="shared" si="1"/>
        <v>
非設置</v>
      </c>
      <c r="O6" s="49" t="str">
        <f t="shared" si="1"/>
        <v>
該当数値なし</v>
      </c>
      <c r="P6" s="50" t="str">
        <f t="shared" si="1"/>
        <v>
附置義務駐車施設</v>
      </c>
      <c r="Q6" s="50" t="str">
        <f t="shared" si="1"/>
        <v>
立体式</v>
      </c>
      <c r="R6" s="51">
        <f t="shared" si="1"/>
        <v>
26</v>
      </c>
      <c r="S6" s="50" t="str">
        <f t="shared" si="1"/>
        <v>
商業施設</v>
      </c>
      <c r="T6" s="50" t="str">
        <f t="shared" si="1"/>
        <v>
無</v>
      </c>
      <c r="U6" s="51">
        <f t="shared" si="1"/>
        <v>
12648</v>
      </c>
      <c r="V6" s="51">
        <f t="shared" si="1"/>
        <v>
450</v>
      </c>
      <c r="W6" s="51">
        <f t="shared" si="1"/>
        <v>
400</v>
      </c>
      <c r="X6" s="50" t="str">
        <f t="shared" si="1"/>
        <v>
利用料金制</v>
      </c>
      <c r="Y6" s="52">
        <f>
IF(Y8="-",NA(),Y8)</f>
        <v>
202.3</v>
      </c>
      <c r="Z6" s="52">
        <f t="shared" ref="Z6:AH6" si="2">
IF(Z8="-",NA(),Z8)</f>
        <v>
220.7</v>
      </c>
      <c r="AA6" s="52">
        <f t="shared" si="2"/>
        <v>
218.9</v>
      </c>
      <c r="AB6" s="52">
        <f t="shared" si="2"/>
        <v>
182.5</v>
      </c>
      <c r="AC6" s="52">
        <f t="shared" si="2"/>
        <v>
186.8</v>
      </c>
      <c r="AD6" s="52">
        <f t="shared" si="2"/>
        <v>
210.5</v>
      </c>
      <c r="AE6" s="52">
        <f t="shared" si="2"/>
        <v>
245.6</v>
      </c>
      <c r="AF6" s="52">
        <f t="shared" si="2"/>
        <v>
222.3</v>
      </c>
      <c r="AG6" s="52">
        <f t="shared" si="2"/>
        <v>
130.19999999999999</v>
      </c>
      <c r="AH6" s="52">
        <f t="shared" si="2"/>
        <v>
136.5</v>
      </c>
      <c r="AI6" s="49" t="str">
        <f>
IF(AI8="-","",IF(AI8="-","【-】","【"&amp;SUBSTITUTE(TEXT(AI8,"#,##0.0"),"-","△")&amp;"】"))</f>
        <v>
【236.1】</v>
      </c>
      <c r="AJ6" s="52">
        <f>
IF(AJ8="-",NA(),AJ8)</f>
        <v>
0</v>
      </c>
      <c r="AK6" s="52">
        <f t="shared" ref="AK6:AS6" si="3">
IF(AK8="-",NA(),AK8)</f>
        <v>
0</v>
      </c>
      <c r="AL6" s="52">
        <f t="shared" si="3"/>
        <v>
0</v>
      </c>
      <c r="AM6" s="52">
        <f t="shared" si="3"/>
        <v>
0</v>
      </c>
      <c r="AN6" s="52">
        <f t="shared" si="3"/>
        <v>
0</v>
      </c>
      <c r="AO6" s="52">
        <f t="shared" si="3"/>
        <v>
3.6</v>
      </c>
      <c r="AP6" s="52">
        <f t="shared" si="3"/>
        <v>
3.5</v>
      </c>
      <c r="AQ6" s="52">
        <f t="shared" si="3"/>
        <v>
3.1</v>
      </c>
      <c r="AR6" s="52">
        <f t="shared" si="3"/>
        <v>
8.6</v>
      </c>
      <c r="AS6" s="52">
        <f t="shared" si="3"/>
        <v>
4.3</v>
      </c>
      <c r="AT6" s="49" t="str">
        <f>
IF(AT8="-","",IF(AT8="-","【-】","【"&amp;SUBSTITUTE(TEXT(AT8,"#,##0.0"),"-","△")&amp;"】"))</f>
        <v>
【5.2】</v>
      </c>
      <c r="AU6" s="53">
        <f>
IF(AU8="-",NA(),AU8)</f>
        <v>
0</v>
      </c>
      <c r="AV6" s="53">
        <f t="shared" ref="AV6:BD6" si="4">
IF(AV8="-",NA(),AV8)</f>
        <v>
0</v>
      </c>
      <c r="AW6" s="53">
        <f t="shared" si="4"/>
        <v>
0</v>
      </c>
      <c r="AX6" s="53">
        <f t="shared" si="4"/>
        <v>
0</v>
      </c>
      <c r="AY6" s="53">
        <f t="shared" si="4"/>
        <v>
0</v>
      </c>
      <c r="AZ6" s="53">
        <f t="shared" si="4"/>
        <v>
34</v>
      </c>
      <c r="BA6" s="53">
        <f t="shared" si="4"/>
        <v>
36</v>
      </c>
      <c r="BB6" s="53">
        <f t="shared" si="4"/>
        <v>
26</v>
      </c>
      <c r="BC6" s="53">
        <f t="shared" si="4"/>
        <v>
87</v>
      </c>
      <c r="BD6" s="53">
        <f t="shared" si="4"/>
        <v>
7646</v>
      </c>
      <c r="BE6" s="51" t="str">
        <f>
IF(BE8="-","",IF(BE8="-","【-】","【"&amp;SUBSTITUTE(TEXT(BE8,"#,##0"),"-","△")&amp;"】"))</f>
        <v>
【3,111】</v>
      </c>
      <c r="BF6" s="52">
        <f>
IF(BF8="-",NA(),BF8)</f>
        <v>
50.6</v>
      </c>
      <c r="BG6" s="52">
        <f t="shared" ref="BG6:BO6" si="5">
IF(BG8="-",NA(),BG8)</f>
        <v>
54.7</v>
      </c>
      <c r="BH6" s="52">
        <f t="shared" si="5"/>
        <v>
54.3</v>
      </c>
      <c r="BI6" s="52">
        <f t="shared" si="5"/>
        <v>
45.2</v>
      </c>
      <c r="BJ6" s="52">
        <f t="shared" si="5"/>
        <v>
46.5</v>
      </c>
      <c r="BK6" s="52">
        <f t="shared" si="5"/>
        <v>
30.2</v>
      </c>
      <c r="BL6" s="52">
        <f t="shared" si="5"/>
        <v>
30.7</v>
      </c>
      <c r="BM6" s="52">
        <f t="shared" si="5"/>
        <v>
13.5</v>
      </c>
      <c r="BN6" s="52">
        <f t="shared" si="5"/>
        <v>
7.1</v>
      </c>
      <c r="BO6" s="52">
        <f t="shared" si="5"/>
        <v>
5.6</v>
      </c>
      <c r="BP6" s="49" t="str">
        <f>
IF(BP8="-","",IF(BP8="-","【-】","【"&amp;SUBSTITUTE(TEXT(BP8,"#,##0.0"),"-","△")&amp;"】"))</f>
        <v>
【0.8】</v>
      </c>
      <c r="BQ6" s="53">
        <f>
IF(BQ8="-",NA(),BQ8)</f>
        <v>
109382</v>
      </c>
      <c r="BR6" s="53">
        <f t="shared" ref="BR6:BZ6" si="6">
IF(BR8="-",NA(),BR8)</f>
        <v>
127496</v>
      </c>
      <c r="BS6" s="53">
        <f t="shared" si="6"/>
        <v>
137163</v>
      </c>
      <c r="BT6" s="53">
        <f t="shared" si="6"/>
        <v>
110319</v>
      </c>
      <c r="BU6" s="53">
        <f t="shared" si="6"/>
        <v>
123718</v>
      </c>
      <c r="BV6" s="53">
        <f t="shared" si="6"/>
        <v>
18509</v>
      </c>
      <c r="BW6" s="53">
        <f t="shared" si="6"/>
        <v>
24379</v>
      </c>
      <c r="BX6" s="53">
        <f t="shared" si="6"/>
        <v>
22466</v>
      </c>
      <c r="BY6" s="53">
        <f t="shared" si="6"/>
        <v>
4211</v>
      </c>
      <c r="BZ6" s="53">
        <f t="shared" si="6"/>
        <v>
10653</v>
      </c>
      <c r="CA6" s="51" t="str">
        <f>
IF(CA8="-","",IF(CA8="-","【-】","【"&amp;SUBSTITUTE(TEXT(CA8,"#,##0"),"-","△")&amp;"】"))</f>
        <v>
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
114</v>
      </c>
      <c r="CM6" s="51">
        <f t="shared" ref="CM6:CN6" si="7">
CM8</f>
        <v>
701220</v>
      </c>
      <c r="CN6" s="51">
        <f t="shared" si="7"/>
        <v>
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
114</v>
      </c>
      <c r="CZ6" s="52">
        <f>
IF(CZ8="-",NA(),CZ8)</f>
        <v>
0</v>
      </c>
      <c r="DA6" s="52">
        <f t="shared" ref="DA6:DI6" si="8">
IF(DA8="-",NA(),DA8)</f>
        <v>
0</v>
      </c>
      <c r="DB6" s="52">
        <f t="shared" si="8"/>
        <v>
0</v>
      </c>
      <c r="DC6" s="52">
        <f t="shared" si="8"/>
        <v>
0</v>
      </c>
      <c r="DD6" s="52">
        <f t="shared" si="8"/>
        <v>
0</v>
      </c>
      <c r="DE6" s="52">
        <f t="shared" si="8"/>
        <v>
238.5</v>
      </c>
      <c r="DF6" s="52">
        <f t="shared" si="8"/>
        <v>
165.9</v>
      </c>
      <c r="DG6" s="52">
        <f t="shared" si="8"/>
        <v>
1263.5</v>
      </c>
      <c r="DH6" s="52">
        <f t="shared" si="8"/>
        <v>
108.5</v>
      </c>
      <c r="DI6" s="52">
        <f t="shared" si="8"/>
        <v>
136.19999999999999</v>
      </c>
      <c r="DJ6" s="49" t="str">
        <f>
IF(DJ8="-","",IF(DJ8="-","【-】","【"&amp;SUBSTITUTE(TEXT(DJ8,"#,##0.0"),"-","△")&amp;"】"))</f>
        <v>
【99.8】</v>
      </c>
      <c r="DK6" s="52">
        <f>
IF(DK8="-",NA(),DK8)</f>
        <v>
192.9</v>
      </c>
      <c r="DL6" s="52">
        <f t="shared" ref="DL6:DT6" si="9">
IF(DL8="-",NA(),DL8)</f>
        <v>
192.4</v>
      </c>
      <c r="DM6" s="52">
        <f t="shared" si="9"/>
        <v>
203.1</v>
      </c>
      <c r="DN6" s="52">
        <f t="shared" si="9"/>
        <v>
209.6</v>
      </c>
      <c r="DO6" s="52">
        <f t="shared" si="9"/>
        <v>
220.2</v>
      </c>
      <c r="DP6" s="52">
        <f t="shared" si="9"/>
        <v>
138.80000000000001</v>
      </c>
      <c r="DQ6" s="52">
        <f t="shared" si="9"/>
        <v>
135.30000000000001</v>
      </c>
      <c r="DR6" s="52">
        <f t="shared" si="9"/>
        <v>
127.8</v>
      </c>
      <c r="DS6" s="52">
        <f t="shared" si="9"/>
        <v>
105.7</v>
      </c>
      <c r="DT6" s="52">
        <f t="shared" si="9"/>
        <v>
104.3</v>
      </c>
      <c r="DU6" s="49" t="str">
        <f>
IF(DU8="-","",IF(DU8="-","【-】","【"&amp;SUBSTITUTE(TEXT(DU8,"#,##0.0"),"-","△")&amp;"】"))</f>
        <v>
【178.5】</v>
      </c>
    </row>
    <row r="7" spans="1:125" s="54" customFormat="1" x14ac:dyDescent="0.2">
      <c r="A7" s="37" t="s">
        <v>
115</v>
      </c>
      <c r="B7" s="48">
        <f t="shared" ref="B7:X7" si="10">
B8</f>
        <v>
2021</v>
      </c>
      <c r="C7" s="48">
        <f t="shared" si="10"/>
        <v>
131172</v>
      </c>
      <c r="D7" s="48">
        <f t="shared" si="10"/>
        <v>
47</v>
      </c>
      <c r="E7" s="48">
        <f t="shared" si="10"/>
        <v>
14</v>
      </c>
      <c r="F7" s="48">
        <f t="shared" si="10"/>
        <v>
0</v>
      </c>
      <c r="G7" s="48">
        <f t="shared" si="10"/>
        <v>
1</v>
      </c>
      <c r="H7" s="48" t="str">
        <f t="shared" si="10"/>
        <v>
東京都　北区</v>
      </c>
      <c r="I7" s="48" t="str">
        <f t="shared" si="10"/>
        <v>
赤羽駅西口駐車場</v>
      </c>
      <c r="J7" s="48" t="str">
        <f t="shared" si="10"/>
        <v>
法非適用</v>
      </c>
      <c r="K7" s="48" t="str">
        <f t="shared" si="10"/>
        <v>
駐車場整備事業</v>
      </c>
      <c r="L7" s="48" t="str">
        <f t="shared" si="10"/>
        <v>
-</v>
      </c>
      <c r="M7" s="48" t="str">
        <f t="shared" si="10"/>
        <v>
Ａ１Ｂ１</v>
      </c>
      <c r="N7" s="48" t="str">
        <f t="shared" si="10"/>
        <v>
非設置</v>
      </c>
      <c r="O7" s="49" t="str">
        <f t="shared" si="10"/>
        <v>
該当数値なし</v>
      </c>
      <c r="P7" s="50" t="str">
        <f t="shared" si="10"/>
        <v>
附置義務駐車施設</v>
      </c>
      <c r="Q7" s="50" t="str">
        <f t="shared" si="10"/>
        <v>
立体式</v>
      </c>
      <c r="R7" s="51">
        <f t="shared" si="10"/>
        <v>
26</v>
      </c>
      <c r="S7" s="50" t="str">
        <f t="shared" si="10"/>
        <v>
商業施設</v>
      </c>
      <c r="T7" s="50" t="str">
        <f t="shared" si="10"/>
        <v>
無</v>
      </c>
      <c r="U7" s="51">
        <f t="shared" si="10"/>
        <v>
12648</v>
      </c>
      <c r="V7" s="51">
        <f t="shared" si="10"/>
        <v>
450</v>
      </c>
      <c r="W7" s="51">
        <f t="shared" si="10"/>
        <v>
400</v>
      </c>
      <c r="X7" s="50" t="str">
        <f t="shared" si="10"/>
        <v>
利用料金制</v>
      </c>
      <c r="Y7" s="52">
        <f>
Y8</f>
        <v>
202.3</v>
      </c>
      <c r="Z7" s="52">
        <f t="shared" ref="Z7:AH7" si="11">
Z8</f>
        <v>
220.7</v>
      </c>
      <c r="AA7" s="52">
        <f t="shared" si="11"/>
        <v>
218.9</v>
      </c>
      <c r="AB7" s="52">
        <f t="shared" si="11"/>
        <v>
182.5</v>
      </c>
      <c r="AC7" s="52">
        <f t="shared" si="11"/>
        <v>
186.8</v>
      </c>
      <c r="AD7" s="52">
        <f t="shared" si="11"/>
        <v>
210.5</v>
      </c>
      <c r="AE7" s="52">
        <f t="shared" si="11"/>
        <v>
245.6</v>
      </c>
      <c r="AF7" s="52">
        <f t="shared" si="11"/>
        <v>
222.3</v>
      </c>
      <c r="AG7" s="52">
        <f t="shared" si="11"/>
        <v>
130.19999999999999</v>
      </c>
      <c r="AH7" s="52">
        <f t="shared" si="11"/>
        <v>
136.5</v>
      </c>
      <c r="AI7" s="49"/>
      <c r="AJ7" s="52">
        <f>
AJ8</f>
        <v>
0</v>
      </c>
      <c r="AK7" s="52">
        <f t="shared" ref="AK7:AS7" si="12">
AK8</f>
        <v>
0</v>
      </c>
      <c r="AL7" s="52">
        <f t="shared" si="12"/>
        <v>
0</v>
      </c>
      <c r="AM7" s="52">
        <f t="shared" si="12"/>
        <v>
0</v>
      </c>
      <c r="AN7" s="52">
        <f t="shared" si="12"/>
        <v>
0</v>
      </c>
      <c r="AO7" s="52">
        <f t="shared" si="12"/>
        <v>
3.6</v>
      </c>
      <c r="AP7" s="52">
        <f t="shared" si="12"/>
        <v>
3.5</v>
      </c>
      <c r="AQ7" s="52">
        <f t="shared" si="12"/>
        <v>
3.1</v>
      </c>
      <c r="AR7" s="52">
        <f t="shared" si="12"/>
        <v>
8.6</v>
      </c>
      <c r="AS7" s="52">
        <f t="shared" si="12"/>
        <v>
4.3</v>
      </c>
      <c r="AT7" s="49"/>
      <c r="AU7" s="53">
        <f>
AU8</f>
        <v>
0</v>
      </c>
      <c r="AV7" s="53">
        <f t="shared" ref="AV7:BD7" si="13">
AV8</f>
        <v>
0</v>
      </c>
      <c r="AW7" s="53">
        <f t="shared" si="13"/>
        <v>
0</v>
      </c>
      <c r="AX7" s="53">
        <f t="shared" si="13"/>
        <v>
0</v>
      </c>
      <c r="AY7" s="53">
        <f t="shared" si="13"/>
        <v>
0</v>
      </c>
      <c r="AZ7" s="53">
        <f t="shared" si="13"/>
        <v>
34</v>
      </c>
      <c r="BA7" s="53">
        <f t="shared" si="13"/>
        <v>
36</v>
      </c>
      <c r="BB7" s="53">
        <f t="shared" si="13"/>
        <v>
26</v>
      </c>
      <c r="BC7" s="53">
        <f t="shared" si="13"/>
        <v>
87</v>
      </c>
      <c r="BD7" s="53">
        <f t="shared" si="13"/>
        <v>
7646</v>
      </c>
      <c r="BE7" s="51"/>
      <c r="BF7" s="52">
        <f>
BF8</f>
        <v>
50.6</v>
      </c>
      <c r="BG7" s="52">
        <f t="shared" ref="BG7:BO7" si="14">
BG8</f>
        <v>
54.7</v>
      </c>
      <c r="BH7" s="52">
        <f t="shared" si="14"/>
        <v>
54.3</v>
      </c>
      <c r="BI7" s="52">
        <f t="shared" si="14"/>
        <v>
45.2</v>
      </c>
      <c r="BJ7" s="52">
        <f t="shared" si="14"/>
        <v>
46.5</v>
      </c>
      <c r="BK7" s="52">
        <f t="shared" si="14"/>
        <v>
30.2</v>
      </c>
      <c r="BL7" s="52">
        <f t="shared" si="14"/>
        <v>
30.7</v>
      </c>
      <c r="BM7" s="52">
        <f t="shared" si="14"/>
        <v>
13.5</v>
      </c>
      <c r="BN7" s="52">
        <f t="shared" si="14"/>
        <v>
7.1</v>
      </c>
      <c r="BO7" s="52">
        <f t="shared" si="14"/>
        <v>
5.6</v>
      </c>
      <c r="BP7" s="49"/>
      <c r="BQ7" s="53">
        <f>
BQ8</f>
        <v>
109382</v>
      </c>
      <c r="BR7" s="53">
        <f t="shared" ref="BR7:BZ7" si="15">
BR8</f>
        <v>
127496</v>
      </c>
      <c r="BS7" s="53">
        <f t="shared" si="15"/>
        <v>
137163</v>
      </c>
      <c r="BT7" s="53">
        <f t="shared" si="15"/>
        <v>
110319</v>
      </c>
      <c r="BU7" s="53">
        <f t="shared" si="15"/>
        <v>
123718</v>
      </c>
      <c r="BV7" s="53">
        <f t="shared" si="15"/>
        <v>
18509</v>
      </c>
      <c r="BW7" s="53">
        <f t="shared" si="15"/>
        <v>
24379</v>
      </c>
      <c r="BX7" s="53">
        <f t="shared" si="15"/>
        <v>
22466</v>
      </c>
      <c r="BY7" s="53">
        <f t="shared" si="15"/>
        <v>
4211</v>
      </c>
      <c r="BZ7" s="53">
        <f t="shared" si="15"/>
        <v>
10653</v>
      </c>
      <c r="CA7" s="51"/>
      <c r="CB7" s="52" t="s">
        <v>
116</v>
      </c>
      <c r="CC7" s="52" t="s">
        <v>
116</v>
      </c>
      <c r="CD7" s="52" t="s">
        <v>
116</v>
      </c>
      <c r="CE7" s="52" t="s">
        <v>
116</v>
      </c>
      <c r="CF7" s="52" t="s">
        <v>
116</v>
      </c>
      <c r="CG7" s="52" t="s">
        <v>
116</v>
      </c>
      <c r="CH7" s="52" t="s">
        <v>
116</v>
      </c>
      <c r="CI7" s="52" t="s">
        <v>
116</v>
      </c>
      <c r="CJ7" s="52" t="s">
        <v>
116</v>
      </c>
      <c r="CK7" s="52" t="s">
        <v>
114</v>
      </c>
      <c r="CL7" s="49"/>
      <c r="CM7" s="51">
        <f>
CM8</f>
        <v>
701220</v>
      </c>
      <c r="CN7" s="51">
        <f>
CN8</f>
        <v>
0</v>
      </c>
      <c r="CO7" s="52" t="s">
        <v>
116</v>
      </c>
      <c r="CP7" s="52" t="s">
        <v>
116</v>
      </c>
      <c r="CQ7" s="52" t="s">
        <v>
116</v>
      </c>
      <c r="CR7" s="52" t="s">
        <v>
116</v>
      </c>
      <c r="CS7" s="52" t="s">
        <v>
116</v>
      </c>
      <c r="CT7" s="52" t="s">
        <v>
116</v>
      </c>
      <c r="CU7" s="52" t="s">
        <v>
116</v>
      </c>
      <c r="CV7" s="52" t="s">
        <v>
116</v>
      </c>
      <c r="CW7" s="52" t="s">
        <v>
116</v>
      </c>
      <c r="CX7" s="52" t="s">
        <v>
114</v>
      </c>
      <c r="CY7" s="49"/>
      <c r="CZ7" s="52">
        <f>
CZ8</f>
        <v>
0</v>
      </c>
      <c r="DA7" s="52">
        <f t="shared" ref="DA7:DI7" si="16">
DA8</f>
        <v>
0</v>
      </c>
      <c r="DB7" s="52">
        <f t="shared" si="16"/>
        <v>
0</v>
      </c>
      <c r="DC7" s="52">
        <f t="shared" si="16"/>
        <v>
0</v>
      </c>
      <c r="DD7" s="52">
        <f t="shared" si="16"/>
        <v>
0</v>
      </c>
      <c r="DE7" s="52">
        <f t="shared" si="16"/>
        <v>
238.5</v>
      </c>
      <c r="DF7" s="52">
        <f t="shared" si="16"/>
        <v>
165.9</v>
      </c>
      <c r="DG7" s="52">
        <f t="shared" si="16"/>
        <v>
1263.5</v>
      </c>
      <c r="DH7" s="52">
        <f t="shared" si="16"/>
        <v>
108.5</v>
      </c>
      <c r="DI7" s="52">
        <f t="shared" si="16"/>
        <v>
136.19999999999999</v>
      </c>
      <c r="DJ7" s="49"/>
      <c r="DK7" s="52">
        <f>
DK8</f>
        <v>
192.9</v>
      </c>
      <c r="DL7" s="52">
        <f t="shared" ref="DL7:DT7" si="17">
DL8</f>
        <v>
192.4</v>
      </c>
      <c r="DM7" s="52">
        <f t="shared" si="17"/>
        <v>
203.1</v>
      </c>
      <c r="DN7" s="52">
        <f t="shared" si="17"/>
        <v>
209.6</v>
      </c>
      <c r="DO7" s="52">
        <f t="shared" si="17"/>
        <v>
220.2</v>
      </c>
      <c r="DP7" s="52">
        <f t="shared" si="17"/>
        <v>
138.80000000000001</v>
      </c>
      <c r="DQ7" s="52">
        <f t="shared" si="17"/>
        <v>
135.30000000000001</v>
      </c>
      <c r="DR7" s="52">
        <f t="shared" si="17"/>
        <v>
127.8</v>
      </c>
      <c r="DS7" s="52">
        <f t="shared" si="17"/>
        <v>
105.7</v>
      </c>
      <c r="DT7" s="52">
        <f t="shared" si="17"/>
        <v>
104.3</v>
      </c>
      <c r="DU7" s="49"/>
    </row>
    <row r="8" spans="1:125" s="54" customFormat="1" x14ac:dyDescent="0.2">
      <c r="A8" s="37"/>
      <c r="B8" s="55">
        <v>
2021</v>
      </c>
      <c r="C8" s="55">
        <v>
131172</v>
      </c>
      <c r="D8" s="55">
        <v>
47</v>
      </c>
      <c r="E8" s="55">
        <v>
14</v>
      </c>
      <c r="F8" s="55">
        <v>
0</v>
      </c>
      <c r="G8" s="55">
        <v>
1</v>
      </c>
      <c r="H8" s="55" t="s">
        <v>
117</v>
      </c>
      <c r="I8" s="55" t="s">
        <v>
118</v>
      </c>
      <c r="J8" s="55" t="s">
        <v>
119</v>
      </c>
      <c r="K8" s="55" t="s">
        <v>
120</v>
      </c>
      <c r="L8" s="55" t="s">
        <v>
121</v>
      </c>
      <c r="M8" s="55" t="s">
        <v>
122</v>
      </c>
      <c r="N8" s="55" t="s">
        <v>
123</v>
      </c>
      <c r="O8" s="56" t="s">
        <v>
124</v>
      </c>
      <c r="P8" s="57" t="s">
        <v>
125</v>
      </c>
      <c r="Q8" s="57" t="s">
        <v>
126</v>
      </c>
      <c r="R8" s="58">
        <v>
26</v>
      </c>
      <c r="S8" s="57" t="s">
        <v>
127</v>
      </c>
      <c r="T8" s="57" t="s">
        <v>
128</v>
      </c>
      <c r="U8" s="58">
        <v>
12648</v>
      </c>
      <c r="V8" s="58">
        <v>
450</v>
      </c>
      <c r="W8" s="58">
        <v>
400</v>
      </c>
      <c r="X8" s="57" t="s">
        <v>
129</v>
      </c>
      <c r="Y8" s="59">
        <v>
202.3</v>
      </c>
      <c r="Z8" s="59">
        <v>
220.7</v>
      </c>
      <c r="AA8" s="59">
        <v>
218.9</v>
      </c>
      <c r="AB8" s="59">
        <v>
182.5</v>
      </c>
      <c r="AC8" s="59">
        <v>
186.8</v>
      </c>
      <c r="AD8" s="59">
        <v>
210.5</v>
      </c>
      <c r="AE8" s="59">
        <v>
245.6</v>
      </c>
      <c r="AF8" s="59">
        <v>
222.3</v>
      </c>
      <c r="AG8" s="59">
        <v>
130.19999999999999</v>
      </c>
      <c r="AH8" s="59">
        <v>
136.5</v>
      </c>
      <c r="AI8" s="56">
        <v>
236.1</v>
      </c>
      <c r="AJ8" s="59">
        <v>
0</v>
      </c>
      <c r="AK8" s="59">
        <v>
0</v>
      </c>
      <c r="AL8" s="59">
        <v>
0</v>
      </c>
      <c r="AM8" s="59">
        <v>
0</v>
      </c>
      <c r="AN8" s="59">
        <v>
0</v>
      </c>
      <c r="AO8" s="59">
        <v>
3.6</v>
      </c>
      <c r="AP8" s="59">
        <v>
3.5</v>
      </c>
      <c r="AQ8" s="59">
        <v>
3.1</v>
      </c>
      <c r="AR8" s="59">
        <v>
8.6</v>
      </c>
      <c r="AS8" s="59">
        <v>
4.3</v>
      </c>
      <c r="AT8" s="56">
        <v>
5.2</v>
      </c>
      <c r="AU8" s="60">
        <v>
0</v>
      </c>
      <c r="AV8" s="60">
        <v>
0</v>
      </c>
      <c r="AW8" s="60">
        <v>
0</v>
      </c>
      <c r="AX8" s="60">
        <v>
0</v>
      </c>
      <c r="AY8" s="60">
        <v>
0</v>
      </c>
      <c r="AZ8" s="60">
        <v>
34</v>
      </c>
      <c r="BA8" s="60">
        <v>
36</v>
      </c>
      <c r="BB8" s="60">
        <v>
26</v>
      </c>
      <c r="BC8" s="60">
        <v>
87</v>
      </c>
      <c r="BD8" s="60">
        <v>
7646</v>
      </c>
      <c r="BE8" s="60">
        <v>
3111</v>
      </c>
      <c r="BF8" s="59">
        <v>
50.6</v>
      </c>
      <c r="BG8" s="59">
        <v>
54.7</v>
      </c>
      <c r="BH8" s="59">
        <v>
54.3</v>
      </c>
      <c r="BI8" s="59">
        <v>
45.2</v>
      </c>
      <c r="BJ8" s="59">
        <v>
46.5</v>
      </c>
      <c r="BK8" s="59">
        <v>
30.2</v>
      </c>
      <c r="BL8" s="59">
        <v>
30.7</v>
      </c>
      <c r="BM8" s="59">
        <v>
13.5</v>
      </c>
      <c r="BN8" s="59">
        <v>
7.1</v>
      </c>
      <c r="BO8" s="59">
        <v>
5.6</v>
      </c>
      <c r="BP8" s="56">
        <v>
0.8</v>
      </c>
      <c r="BQ8" s="60">
        <v>
109382</v>
      </c>
      <c r="BR8" s="60">
        <v>
127496</v>
      </c>
      <c r="BS8" s="60">
        <v>
137163</v>
      </c>
      <c r="BT8" s="61">
        <v>
110319</v>
      </c>
      <c r="BU8" s="61">
        <v>
123718</v>
      </c>
      <c r="BV8" s="60">
        <v>
18509</v>
      </c>
      <c r="BW8" s="60">
        <v>
24379</v>
      </c>
      <c r="BX8" s="60">
        <v>
22466</v>
      </c>
      <c r="BY8" s="60">
        <v>
4211</v>
      </c>
      <c r="BZ8" s="60">
        <v>
10653</v>
      </c>
      <c r="CA8" s="58">
        <v>
10906</v>
      </c>
      <c r="CB8" s="59" t="s">
        <v>
121</v>
      </c>
      <c r="CC8" s="59" t="s">
        <v>
121</v>
      </c>
      <c r="CD8" s="59" t="s">
        <v>
121</v>
      </c>
      <c r="CE8" s="59" t="s">
        <v>
121</v>
      </c>
      <c r="CF8" s="59" t="s">
        <v>
121</v>
      </c>
      <c r="CG8" s="59" t="s">
        <v>
121</v>
      </c>
      <c r="CH8" s="59" t="s">
        <v>
121</v>
      </c>
      <c r="CI8" s="59" t="s">
        <v>
121</v>
      </c>
      <c r="CJ8" s="59" t="s">
        <v>
121</v>
      </c>
      <c r="CK8" s="59" t="s">
        <v>
121</v>
      </c>
      <c r="CL8" s="56" t="s">
        <v>
121</v>
      </c>
      <c r="CM8" s="58">
        <v>
701220</v>
      </c>
      <c r="CN8" s="58">
        <v>
0</v>
      </c>
      <c r="CO8" s="59" t="s">
        <v>
121</v>
      </c>
      <c r="CP8" s="59" t="s">
        <v>
121</v>
      </c>
      <c r="CQ8" s="59" t="s">
        <v>
121</v>
      </c>
      <c r="CR8" s="59" t="s">
        <v>
121</v>
      </c>
      <c r="CS8" s="59" t="s">
        <v>
121</v>
      </c>
      <c r="CT8" s="59" t="s">
        <v>
121</v>
      </c>
      <c r="CU8" s="59" t="s">
        <v>
121</v>
      </c>
      <c r="CV8" s="59" t="s">
        <v>
121</v>
      </c>
      <c r="CW8" s="59" t="s">
        <v>
121</v>
      </c>
      <c r="CX8" s="59" t="s">
        <v>
121</v>
      </c>
      <c r="CY8" s="56" t="s">
        <v>
121</v>
      </c>
      <c r="CZ8" s="59">
        <v>
0</v>
      </c>
      <c r="DA8" s="59">
        <v>
0</v>
      </c>
      <c r="DB8" s="59">
        <v>
0</v>
      </c>
      <c r="DC8" s="59">
        <v>
0</v>
      </c>
      <c r="DD8" s="59">
        <v>
0</v>
      </c>
      <c r="DE8" s="59">
        <v>
238.5</v>
      </c>
      <c r="DF8" s="59">
        <v>
165.9</v>
      </c>
      <c r="DG8" s="59">
        <v>
1263.5</v>
      </c>
      <c r="DH8" s="59">
        <v>
108.5</v>
      </c>
      <c r="DI8" s="59">
        <v>
136.19999999999999</v>
      </c>
      <c r="DJ8" s="56">
        <v>
99.8</v>
      </c>
      <c r="DK8" s="59">
        <v>
192.9</v>
      </c>
      <c r="DL8" s="59">
        <v>
192.4</v>
      </c>
      <c r="DM8" s="59">
        <v>
203.1</v>
      </c>
      <c r="DN8" s="59">
        <v>
209.6</v>
      </c>
      <c r="DO8" s="59">
        <v>
220.2</v>
      </c>
      <c r="DP8" s="59">
        <v>
138.80000000000001</v>
      </c>
      <c r="DQ8" s="59">
        <v>
135.30000000000001</v>
      </c>
      <c r="DR8" s="59">
        <v>
127.8</v>
      </c>
      <c r="DS8" s="59">
        <v>
105.7</v>
      </c>
      <c r="DT8" s="59">
        <v>
104.3</v>
      </c>
      <c r="DU8" s="56">
        <v>
178.5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
130</v>
      </c>
      <c r="C10" s="64" t="s">
        <v>
131</v>
      </c>
      <c r="D10" s="64" t="s">
        <v>
132</v>
      </c>
      <c r="E10" s="64" t="s">
        <v>
133</v>
      </c>
      <c r="F10" s="64" t="s">
        <v>
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
52</v>
      </c>
      <c r="B11" s="65" t="str">
        <f>
IF(VALUE($B$6)=0,"",IF(VALUE($B$6)&gt;2022,"R"&amp;TEXT(VALUE($B$6)-2022,"00"),"H"&amp;VALUE($B$6)-1992))</f>
        <v>
H29</v>
      </c>
      <c r="C11" s="65" t="str">
        <f>
IF(VALUE($B$6)=0,"",IF(VALUE($B$6)&gt;2021,"R"&amp;TEXT(VALUE($B$6)-2021,"00"),"H"&amp;VALUE($B$6)-1991))</f>
        <v>
H30</v>
      </c>
      <c r="D11" s="65" t="str">
        <f>
IF(VALUE($B$6)=0,"",IF(VALUE($B$6)&gt;2020,"R"&amp;TEXT(VALUE($B$6)-2020,"00"),"H"&amp;VALUE($B$6)-1990))</f>
        <v>
R01</v>
      </c>
      <c r="E11" s="65" t="str">
        <f>
IF(VALUE($B$6)=0,"",IF(VALUE($B$6)&gt;2019,"R"&amp;TEXT(VALUE($B$6)-2019,"00"),"H"&amp;VALUE($B$6)-1989))</f>
        <v>
R02</v>
      </c>
      <c r="F11" s="65" t="str">
        <f>
IF(VALUE($B$6)=0,"",IF(VALUE($B$6)&gt;2018,"R"&amp;TEXT(VALUE($B$6)-2018,"00"),"H"&amp;VALUE($B$6)-1988))</f>
        <v>
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2022-12-09T03:25:21Z</dcterms:created>
  <dcterms:modified xsi:type="dcterms:W3CDTF">2023-01-11T23:08:30Z</dcterms:modified>
  <cp:category/>
</cp:coreProperties>
</file>