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葛飾・左" sheetId="3" r:id="rId1"/>
    <sheet name="葛飾・右" sheetId="2" r:id="rId2"/>
  </sheets>
  <definedNames>
    <definedName name="_xlnm.Print_Area" localSheetId="1">葛飾・右!$A$1:$S$62</definedName>
    <definedName name="_xlnm.Print_Area" localSheetId="0">葛飾・左!$A$1:$AL$52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G51" i="2"/>
  <c r="J52" i="2"/>
  <c r="D51" i="2"/>
  <c r="E51" i="2"/>
  <c r="E50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R23" i="2"/>
  <c r="P23" i="2"/>
  <c r="O23" i="2"/>
  <c r="J23" i="2"/>
  <c r="R21" i="2"/>
  <c r="R20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L23" i="2"/>
  <c r="L30" i="2"/>
  <c r="L20" i="2"/>
  <c r="L18" i="2"/>
  <c r="L16" i="2"/>
  <c r="L10" i="2"/>
  <c r="L8" i="2"/>
  <c r="L6" i="2"/>
  <c r="L33" i="2"/>
  <c r="L27" i="2"/>
  <c r="L26" i="2"/>
  <c r="L25" i="2"/>
  <c r="L24" i="2"/>
  <c r="L21" i="2"/>
  <c r="L17" i="2"/>
  <c r="L15" i="2"/>
  <c r="L13" i="2"/>
  <c r="L11" i="2"/>
  <c r="L9" i="2"/>
  <c r="L7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E33" i="2"/>
  <c r="E32" i="2"/>
  <c r="E29" i="2"/>
  <c r="E22" i="2"/>
  <c r="E20" i="2"/>
  <c r="E19" i="2"/>
  <c r="E18" i="2"/>
  <c r="E16" i="2"/>
  <c r="E14" i="2"/>
  <c r="E13" i="2"/>
  <c r="E10" i="2"/>
  <c r="E8" i="2"/>
  <c r="E6" i="2"/>
  <c r="E52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0" i="2"/>
  <c r="J51" i="2"/>
</calcChain>
</file>

<file path=xl/sharedStrings.xml><?xml version="1.0" encoding="utf-8"?>
<sst xmlns="http://schemas.openxmlformats.org/spreadsheetml/2006/main" count="364" uniqueCount="209">
  <si>
    <t>　　　　　　　　</t>
  </si>
  <si>
    <t>団　体　名</t>
    <rPh sb="0" eb="1">
      <t>ダン</t>
    </rPh>
    <rPh sb="2" eb="3">
      <t>カラダ</t>
    </rPh>
    <phoneticPr fontId="4"/>
  </si>
  <si>
    <t>葛飾区</t>
    <rPh sb="0" eb="3">
      <t>カツシカク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</si>
  <si>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</si>
  <si>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</si>
  <si>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</si>
  <si>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</si>
  <si>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</si>
  <si>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</si>
  <si>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</si>
  <si>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</si>
  <si>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</si>
  <si>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</si>
  <si>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</si>
  <si>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</si>
  <si>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</si>
  <si>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</si>
  <si>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</si>
  <si>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</si>
  <si>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</si>
  <si>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</si>
  <si>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</si>
  <si>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</si>
  <si>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</si>
  <si>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</si>
  <si>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</si>
  <si>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</si>
  <si>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</si>
  <si>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</si>
  <si>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</si>
  <si>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</si>
  <si>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</si>
  <si>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</si>
  <si>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</si>
  <si>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</si>
  <si>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</si>
  <si>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</si>
  <si>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</si>
  <si>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</si>
  <si>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</si>
  <si>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</si>
  <si>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</si>
  <si>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</si>
  <si>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</si>
  <si>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</si>
  <si>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</si>
  <si>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</si>
  <si>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</si>
  <si>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</si>
  <si>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</si>
  <si>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</si>
  <si>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</si>
  <si>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</si>
  <si>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</si>
  <si>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</si>
  <si>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</si>
  <si>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</si>
  <si>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</si>
  <si>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</si>
  <si>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</si>
  <si>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</si>
  <si>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</si>
  <si>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</si>
  <si>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</si>
  <si>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</si>
  <si>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</si>
  <si>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</si>
  <si>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</si>
  <si>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</si>
  <si>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>皆減</t>
    <rPh sb="0" eb="1">
      <t>ゲン</t>
    </rPh>
    <phoneticPr fontId="4"/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</si>
  <si>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</si>
  <si>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</si>
  <si>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</si>
  <si>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</si>
  <si>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</si>
  <si>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</si>
  <si>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</si>
  <si>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</si>
  <si>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</si>
  <si>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</si>
  <si>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</si>
  <si>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</si>
  <si>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</si>
  <si>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</si>
  <si>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</si>
  <si>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</si>
  <si>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</si>
  <si>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</si>
  <si>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</si>
  <si>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</si>
  <si>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</si>
  <si>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</si>
  <si>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</si>
  <si>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</si>
  <si>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</si>
  <si>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</si>
  <si>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</si>
  <si>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</si>
  <si>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</si>
  <si>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</si>
  <si>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</si>
  <si>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</si>
  <si>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</si>
  <si>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</si>
  <si>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皆増</t>
    <rPh sb="0" eb="1">
      <t>ミナ</t>
    </rPh>
    <rPh sb="1" eb="2">
      <t>ゾウ</t>
    </rPh>
    <phoneticPr fontId="4"/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</si>
  <si>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</si>
  <si>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</si>
  <si>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</si>
  <si>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</si>
  <si>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</si>
  <si>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</si>
  <si>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</si>
  <si>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</si>
  <si>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</si>
  <si>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</si>
  <si>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</si>
  <si>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</si>
  <si>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（葛飾区）</t>
    <rPh sb="1" eb="4">
      <t>カツシカク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</si>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</sst>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70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7" fontId="2" fillId="0" borderId="16" xfId="2" quotePrefix="1" applyNumberFormat="1" applyFont="1" applyFill="1" applyBorder="1" applyAlignment="1">
      <alignment horizontal="right"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34" xfId="2" quotePrefix="1" applyNumberFormat="1" applyFont="1" applyFill="1" applyBorder="1" applyAlignment="1">
      <alignment horizontal="right" vertical="center" shrinkToFit="1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89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 shrinkToFit="1"/>
    </xf>
    <xf numFmtId="177" fontId="13" fillId="0" borderId="91" xfId="2" quotePrefix="1" applyNumberFormat="1" applyFont="1" applyFill="1" applyBorder="1" applyAlignment="1">
      <alignment horizontal="center" vertical="center" shrinkToFit="1"/>
    </xf>
    <xf numFmtId="177" fontId="13" fillId="0" borderId="44" xfId="2" quotePrefix="1" applyNumberFormat="1" applyFont="1" applyFill="1" applyBorder="1" applyAlignment="1">
      <alignment horizontal="center" vertical="center" shrinkToFit="1"/>
    </xf>
    <xf numFmtId="177" fontId="13" fillId="0" borderId="92" xfId="2" quotePrefix="1" applyNumberFormat="1" applyFont="1" applyFill="1" applyBorder="1" applyAlignment="1">
      <alignment horizontal="center" vertical="center" shrinkToFit="1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left" vertical="center" shrinkToFit="1"/>
    </xf>
    <xf numFmtId="176" fontId="20" fillId="0" borderId="29" xfId="1" applyNumberFormat="1" applyFont="1" applyFill="1" applyBorder="1" applyAlignment="1">
      <alignment horizontal="left" vertical="center" shrinkToFit="1"/>
    </xf>
    <xf numFmtId="176" fontId="20" fillId="0" borderId="17" xfId="1" applyNumberFormat="1" applyFont="1" applyFill="1" applyBorder="1" applyAlignment="1">
      <alignment horizontal="left" vertical="center" shrinkToFit="1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2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177" fontId="2" fillId="0" borderId="34" xfId="2" quotePrefix="1" applyNumberFormat="1" applyFont="1" applyFill="1" applyBorder="1" applyAlignment="1">
      <alignment horizontal="right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1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8" t="s">
        <v>117</v>
      </c>
      <c r="C2" s="248"/>
      <c r="D2" s="248"/>
      <c r="E2" s="24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9" t="s">
        <v>118</v>
      </c>
      <c r="C4" s="250"/>
      <c r="D4" s="250"/>
      <c r="E4" s="250"/>
      <c r="F4" s="250"/>
      <c r="G4" s="250"/>
      <c r="H4" s="250"/>
      <c r="I4" s="251"/>
      <c r="J4" s="252" t="s">
        <v>119</v>
      </c>
      <c r="K4" s="250"/>
      <c r="L4" s="250"/>
      <c r="M4" s="250"/>
      <c r="N4" s="251"/>
      <c r="O4" s="252" t="s">
        <v>120</v>
      </c>
      <c r="P4" s="250"/>
      <c r="Q4" s="250"/>
      <c r="R4" s="250"/>
      <c r="S4" s="250"/>
      <c r="T4" s="250"/>
      <c r="U4" s="251"/>
      <c r="V4" s="252" t="s">
        <v>121</v>
      </c>
      <c r="W4" s="250"/>
      <c r="X4" s="250"/>
      <c r="Y4" s="250"/>
      <c r="Z4" s="250"/>
      <c r="AA4" s="250"/>
      <c r="AB4" s="251"/>
      <c r="AC4" s="252" t="s">
        <v>122</v>
      </c>
      <c r="AD4" s="250"/>
      <c r="AE4" s="250"/>
      <c r="AF4" s="250"/>
      <c r="AG4" s="250"/>
      <c r="AH4" s="250"/>
      <c r="AI4" s="250"/>
      <c r="AJ4" s="250"/>
      <c r="AK4" s="253"/>
      <c r="AL4" s="14"/>
    </row>
    <row r="5" spans="1:38" s="126" customFormat="1" ht="28.5" customHeight="1" x14ac:dyDescent="0.2">
      <c r="A5" s="120"/>
      <c r="B5" s="16" t="s">
        <v>123</v>
      </c>
      <c r="C5" s="121"/>
      <c r="D5" s="122"/>
      <c r="E5" s="265">
        <v>453093</v>
      </c>
      <c r="F5" s="265"/>
      <c r="G5" s="265"/>
      <c r="H5" s="265"/>
      <c r="I5" s="123" t="s">
        <v>124</v>
      </c>
      <c r="J5" s="266">
        <v>34.799999999999997</v>
      </c>
      <c r="K5" s="267"/>
      <c r="L5" s="267"/>
      <c r="M5" s="267"/>
      <c r="N5" s="124" t="s">
        <v>125</v>
      </c>
      <c r="O5" s="244">
        <v>13020</v>
      </c>
      <c r="P5" s="245"/>
      <c r="Q5" s="245"/>
      <c r="R5" s="245"/>
      <c r="S5" s="245"/>
      <c r="T5" s="245"/>
      <c r="U5" s="123" t="s">
        <v>124</v>
      </c>
      <c r="V5" s="244">
        <v>453093</v>
      </c>
      <c r="W5" s="245"/>
      <c r="X5" s="245"/>
      <c r="Y5" s="245"/>
      <c r="Z5" s="245"/>
      <c r="AA5" s="245"/>
      <c r="AB5" s="125" t="s">
        <v>124</v>
      </c>
      <c r="AC5" s="246" t="s">
        <v>196</v>
      </c>
      <c r="AD5" s="247"/>
      <c r="AE5" s="247"/>
      <c r="AF5" s="247"/>
      <c r="AG5" s="245">
        <v>462537</v>
      </c>
      <c r="AH5" s="245"/>
      <c r="AI5" s="245"/>
      <c r="AJ5" s="254" t="s">
        <v>124</v>
      </c>
      <c r="AK5" s="255"/>
    </row>
    <row r="6" spans="1:38" s="126" customFormat="1" ht="28.5" customHeight="1" thickBot="1" x14ac:dyDescent="0.25">
      <c r="A6" s="120"/>
      <c r="B6" s="16" t="s">
        <v>126</v>
      </c>
      <c r="C6" s="121"/>
      <c r="D6" s="127"/>
      <c r="E6" s="256">
        <v>442913</v>
      </c>
      <c r="F6" s="256"/>
      <c r="G6" s="256"/>
      <c r="H6" s="256"/>
      <c r="I6" s="128" t="s">
        <v>124</v>
      </c>
      <c r="J6" s="257">
        <v>34.799999999999997</v>
      </c>
      <c r="K6" s="258"/>
      <c r="L6" s="258"/>
      <c r="M6" s="258"/>
      <c r="N6" s="129" t="s">
        <v>125</v>
      </c>
      <c r="O6" s="259">
        <v>12727</v>
      </c>
      <c r="P6" s="260"/>
      <c r="Q6" s="260"/>
      <c r="R6" s="260"/>
      <c r="S6" s="260"/>
      <c r="T6" s="260"/>
      <c r="U6" s="128" t="s">
        <v>124</v>
      </c>
      <c r="V6" s="259">
        <v>442913</v>
      </c>
      <c r="W6" s="260"/>
      <c r="X6" s="260"/>
      <c r="Y6" s="260"/>
      <c r="Z6" s="260"/>
      <c r="AA6" s="260"/>
      <c r="AB6" s="130" t="s">
        <v>124</v>
      </c>
      <c r="AC6" s="261" t="s">
        <v>197</v>
      </c>
      <c r="AD6" s="262"/>
      <c r="AE6" s="262"/>
      <c r="AF6" s="262"/>
      <c r="AG6" s="245">
        <v>463176</v>
      </c>
      <c r="AH6" s="245"/>
      <c r="AI6" s="245"/>
      <c r="AJ6" s="263" t="s">
        <v>124</v>
      </c>
      <c r="AK6" s="264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9" t="s">
        <v>5</v>
      </c>
      <c r="C8" s="250"/>
      <c r="D8" s="250"/>
      <c r="E8" s="250"/>
      <c r="F8" s="251"/>
      <c r="G8" s="252" t="s">
        <v>198</v>
      </c>
      <c r="H8" s="250"/>
      <c r="I8" s="250"/>
      <c r="J8" s="250"/>
      <c r="K8" s="250"/>
      <c r="L8" s="250"/>
      <c r="M8" s="251"/>
      <c r="N8" s="268" t="s">
        <v>199</v>
      </c>
      <c r="O8" s="269"/>
      <c r="P8" s="269"/>
      <c r="Q8" s="269"/>
      <c r="R8" s="270"/>
      <c r="S8" s="268" t="s">
        <v>127</v>
      </c>
      <c r="T8" s="271"/>
      <c r="U8" s="272" t="s">
        <v>128</v>
      </c>
      <c r="V8" s="250"/>
      <c r="W8" s="250"/>
      <c r="X8" s="250"/>
      <c r="Y8" s="251"/>
      <c r="Z8" s="252" t="s">
        <v>198</v>
      </c>
      <c r="AA8" s="250"/>
      <c r="AB8" s="250"/>
      <c r="AC8" s="250"/>
      <c r="AD8" s="250"/>
      <c r="AE8" s="250"/>
      <c r="AF8" s="251"/>
      <c r="AG8" s="268" t="s">
        <v>199</v>
      </c>
      <c r="AH8" s="269"/>
      <c r="AI8" s="269"/>
      <c r="AJ8" s="269"/>
      <c r="AK8" s="270"/>
      <c r="AL8" s="133"/>
    </row>
    <row r="9" spans="1:38" ht="14.25" customHeight="1" x14ac:dyDescent="0.2">
      <c r="A9" s="134"/>
      <c r="B9" s="21" t="s">
        <v>129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3" t="s">
        <v>14</v>
      </c>
      <c r="AJ9" s="273"/>
      <c r="AK9" s="274"/>
      <c r="AL9" s="135"/>
    </row>
    <row r="10" spans="1:38" ht="25.5" customHeight="1" x14ac:dyDescent="0.2">
      <c r="A10" s="134"/>
      <c r="B10" s="275" t="s">
        <v>130</v>
      </c>
      <c r="C10" s="276"/>
      <c r="D10" s="276"/>
      <c r="E10" s="276"/>
      <c r="F10" s="279" t="s">
        <v>131</v>
      </c>
      <c r="G10" s="281">
        <v>238374839</v>
      </c>
      <c r="H10" s="282"/>
      <c r="I10" s="282"/>
      <c r="J10" s="282"/>
      <c r="K10" s="282"/>
      <c r="L10" s="35"/>
      <c r="M10" s="36"/>
      <c r="N10" s="281">
        <v>273997562</v>
      </c>
      <c r="O10" s="282"/>
      <c r="P10" s="282"/>
      <c r="Q10" s="282"/>
      <c r="R10" s="37"/>
      <c r="S10" s="285">
        <f>IF(N10=0,IF(G10&gt;0,"皆増",0),IF(G10=0,"皆減",ROUND((G10-N10)/N10*100,1)))</f>
        <v>-13</v>
      </c>
      <c r="T10" s="286"/>
      <c r="U10" s="289" t="s">
        <v>132</v>
      </c>
      <c r="V10" s="276"/>
      <c r="W10" s="276"/>
      <c r="X10" s="276"/>
      <c r="Y10" s="279"/>
      <c r="Z10" s="281">
        <v>116751407</v>
      </c>
      <c r="AA10" s="282"/>
      <c r="AB10" s="282"/>
      <c r="AC10" s="282"/>
      <c r="AD10" s="38"/>
      <c r="AE10" s="39"/>
      <c r="AF10" s="281">
        <v>113683176</v>
      </c>
      <c r="AG10" s="282"/>
      <c r="AH10" s="282"/>
      <c r="AI10" s="282"/>
      <c r="AJ10" s="38"/>
      <c r="AK10" s="40"/>
    </row>
    <row r="11" spans="1:38" ht="25.5" customHeight="1" x14ac:dyDescent="0.2">
      <c r="A11" s="134"/>
      <c r="B11" s="277"/>
      <c r="C11" s="278"/>
      <c r="D11" s="278"/>
      <c r="E11" s="278"/>
      <c r="F11" s="280"/>
      <c r="G11" s="283"/>
      <c r="H11" s="284"/>
      <c r="I11" s="284"/>
      <c r="J11" s="284"/>
      <c r="K11" s="284"/>
      <c r="L11" s="41"/>
      <c r="M11" s="42"/>
      <c r="N11" s="283"/>
      <c r="O11" s="284"/>
      <c r="P11" s="284"/>
      <c r="Q11" s="284"/>
      <c r="R11" s="43"/>
      <c r="S11" s="287"/>
      <c r="T11" s="288"/>
      <c r="U11" s="290"/>
      <c r="V11" s="278"/>
      <c r="W11" s="278"/>
      <c r="X11" s="278"/>
      <c r="Y11" s="280"/>
      <c r="Z11" s="283"/>
      <c r="AA11" s="284"/>
      <c r="AB11" s="284"/>
      <c r="AC11" s="284"/>
      <c r="AD11" s="44"/>
      <c r="AE11" s="45"/>
      <c r="AF11" s="283"/>
      <c r="AG11" s="284"/>
      <c r="AH11" s="284"/>
      <c r="AI11" s="284"/>
      <c r="AJ11" s="44"/>
      <c r="AK11" s="46"/>
    </row>
    <row r="12" spans="1:38" ht="25.5" customHeight="1" x14ac:dyDescent="0.2">
      <c r="A12" s="134"/>
      <c r="B12" s="291" t="s">
        <v>133</v>
      </c>
      <c r="C12" s="292"/>
      <c r="D12" s="292"/>
      <c r="E12" s="292"/>
      <c r="F12" s="293" t="s">
        <v>134</v>
      </c>
      <c r="G12" s="294">
        <v>221692274</v>
      </c>
      <c r="H12" s="295"/>
      <c r="I12" s="295"/>
      <c r="J12" s="295"/>
      <c r="K12" s="295"/>
      <c r="L12" s="35"/>
      <c r="M12" s="36"/>
      <c r="N12" s="294">
        <v>259085056</v>
      </c>
      <c r="O12" s="295"/>
      <c r="P12" s="295"/>
      <c r="Q12" s="295"/>
      <c r="R12" s="37"/>
      <c r="S12" s="285">
        <f>IF(N12=0,IF(G12&gt;0,"皆増",0),IF(G12=0,"皆減",ROUND((G12-N12)/N12*100,1)))</f>
        <v>-14.4</v>
      </c>
      <c r="T12" s="286"/>
      <c r="U12" s="296" t="s">
        <v>135</v>
      </c>
      <c r="V12" s="292"/>
      <c r="W12" s="292"/>
      <c r="X12" s="292"/>
      <c r="Y12" s="293"/>
      <c r="Z12" s="281">
        <v>41271507</v>
      </c>
      <c r="AA12" s="282"/>
      <c r="AB12" s="282"/>
      <c r="AC12" s="282"/>
      <c r="AD12" s="47"/>
      <c r="AE12" s="48" t="s">
        <v>14</v>
      </c>
      <c r="AF12" s="281">
        <v>42146105</v>
      </c>
      <c r="AG12" s="282"/>
      <c r="AH12" s="282"/>
      <c r="AI12" s="282"/>
      <c r="AJ12" s="47"/>
      <c r="AK12" s="49" t="s">
        <v>14</v>
      </c>
      <c r="AL12" s="135"/>
    </row>
    <row r="13" spans="1:38" ht="25.5" customHeight="1" x14ac:dyDescent="0.2">
      <c r="A13" s="134"/>
      <c r="B13" s="277"/>
      <c r="C13" s="278"/>
      <c r="D13" s="278"/>
      <c r="E13" s="278"/>
      <c r="F13" s="280"/>
      <c r="G13" s="283"/>
      <c r="H13" s="284"/>
      <c r="I13" s="284"/>
      <c r="J13" s="284"/>
      <c r="K13" s="284"/>
      <c r="L13" s="41"/>
      <c r="M13" s="42"/>
      <c r="N13" s="283"/>
      <c r="O13" s="284"/>
      <c r="P13" s="284"/>
      <c r="Q13" s="284"/>
      <c r="R13" s="43"/>
      <c r="S13" s="287"/>
      <c r="T13" s="288"/>
      <c r="U13" s="290"/>
      <c r="V13" s="278"/>
      <c r="W13" s="278"/>
      <c r="X13" s="278"/>
      <c r="Y13" s="280"/>
      <c r="Z13" s="283"/>
      <c r="AA13" s="284"/>
      <c r="AB13" s="284"/>
      <c r="AC13" s="284"/>
      <c r="AD13" s="50"/>
      <c r="AE13" s="51"/>
      <c r="AF13" s="283"/>
      <c r="AG13" s="284"/>
      <c r="AH13" s="284"/>
      <c r="AI13" s="284"/>
      <c r="AJ13" s="50"/>
      <c r="AK13" s="52"/>
    </row>
    <row r="14" spans="1:38" ht="25.5" customHeight="1" x14ac:dyDescent="0.2">
      <c r="A14" s="134"/>
      <c r="B14" s="297" t="s">
        <v>136</v>
      </c>
      <c r="C14" s="298"/>
      <c r="D14" s="298"/>
      <c r="E14" s="298"/>
      <c r="F14" s="293" t="s">
        <v>137</v>
      </c>
      <c r="G14" s="294">
        <f>G10-G12</f>
        <v>16682565</v>
      </c>
      <c r="H14" s="295"/>
      <c r="I14" s="295"/>
      <c r="J14" s="295"/>
      <c r="K14" s="295"/>
      <c r="L14" s="35"/>
      <c r="M14" s="36"/>
      <c r="N14" s="294">
        <v>14912506</v>
      </c>
      <c r="O14" s="295"/>
      <c r="P14" s="295"/>
      <c r="Q14" s="295"/>
      <c r="R14" s="53"/>
      <c r="S14" s="285">
        <f>IF(N14=0,IF(G14&gt;0,"皆増",0),IF(G14=0,"皆減",ROUND((G14-N14)/N14*100,1)))</f>
        <v>11.9</v>
      </c>
      <c r="T14" s="286"/>
      <c r="U14" s="296" t="s">
        <v>138</v>
      </c>
      <c r="V14" s="292"/>
      <c r="W14" s="292"/>
      <c r="X14" s="292"/>
      <c r="Y14" s="293"/>
      <c r="Z14" s="281">
        <v>122151082</v>
      </c>
      <c r="AA14" s="282"/>
      <c r="AB14" s="282"/>
      <c r="AC14" s="282"/>
      <c r="AD14" s="54"/>
      <c r="AE14" s="48" t="s">
        <v>14</v>
      </c>
      <c r="AF14" s="281">
        <v>118979467</v>
      </c>
      <c r="AG14" s="282"/>
      <c r="AH14" s="282"/>
      <c r="AI14" s="282"/>
      <c r="AJ14" s="54"/>
      <c r="AK14" s="49" t="s">
        <v>14</v>
      </c>
      <c r="AL14" s="135"/>
    </row>
    <row r="15" spans="1:38" ht="25.5" customHeight="1" x14ac:dyDescent="0.2">
      <c r="A15" s="134"/>
      <c r="B15" s="299" t="s">
        <v>139</v>
      </c>
      <c r="C15" s="300"/>
      <c r="D15" s="300"/>
      <c r="E15" s="300"/>
      <c r="F15" s="280"/>
      <c r="G15" s="283"/>
      <c r="H15" s="284"/>
      <c r="I15" s="284"/>
      <c r="J15" s="284"/>
      <c r="K15" s="284"/>
      <c r="L15" s="41"/>
      <c r="M15" s="42"/>
      <c r="N15" s="283"/>
      <c r="O15" s="284"/>
      <c r="P15" s="284"/>
      <c r="Q15" s="284"/>
      <c r="R15" s="43"/>
      <c r="S15" s="287"/>
      <c r="T15" s="288"/>
      <c r="U15" s="290"/>
      <c r="V15" s="278"/>
      <c r="W15" s="278"/>
      <c r="X15" s="278"/>
      <c r="Y15" s="280"/>
      <c r="Z15" s="283"/>
      <c r="AA15" s="284"/>
      <c r="AB15" s="284"/>
      <c r="AC15" s="284"/>
      <c r="AD15" s="50"/>
      <c r="AE15" s="51"/>
      <c r="AF15" s="283"/>
      <c r="AG15" s="284"/>
      <c r="AH15" s="284"/>
      <c r="AI15" s="284"/>
      <c r="AJ15" s="50"/>
      <c r="AK15" s="52"/>
      <c r="AL15" s="136"/>
    </row>
    <row r="16" spans="1:38" ht="25.5" customHeight="1" x14ac:dyDescent="0.2">
      <c r="A16" s="134"/>
      <c r="B16" s="297" t="s">
        <v>140</v>
      </c>
      <c r="C16" s="298"/>
      <c r="D16" s="298"/>
      <c r="E16" s="298"/>
      <c r="F16" s="293" t="s">
        <v>141</v>
      </c>
      <c r="G16" s="281">
        <v>47354</v>
      </c>
      <c r="H16" s="282"/>
      <c r="I16" s="282"/>
      <c r="J16" s="282"/>
      <c r="K16" s="282"/>
      <c r="L16" s="35"/>
      <c r="M16" s="36"/>
      <c r="N16" s="281">
        <v>192212</v>
      </c>
      <c r="O16" s="282"/>
      <c r="P16" s="282"/>
      <c r="Q16" s="282"/>
      <c r="R16" s="37"/>
      <c r="S16" s="285">
        <f>IF(N16=0,IF(G16&gt;0,"皆増",0),IF(G16=0,"皆減",ROUND((G16-N16)/N16*100,1)))</f>
        <v>-75.400000000000006</v>
      </c>
      <c r="T16" s="286"/>
      <c r="U16" s="301" t="s">
        <v>142</v>
      </c>
      <c r="V16" s="302"/>
      <c r="W16" s="302"/>
      <c r="X16" s="302"/>
      <c r="Y16" s="303"/>
      <c r="Z16" s="307" t="s">
        <v>143</v>
      </c>
      <c r="AA16" s="308"/>
      <c r="AB16" s="308"/>
      <c r="AC16" s="308"/>
      <c r="AD16" s="54"/>
      <c r="AE16" s="48" t="s">
        <v>14</v>
      </c>
      <c r="AF16" s="307" t="s">
        <v>143</v>
      </c>
      <c r="AG16" s="308"/>
      <c r="AH16" s="308"/>
      <c r="AI16" s="308"/>
      <c r="AJ16" s="54"/>
      <c r="AK16" s="49" t="s">
        <v>14</v>
      </c>
    </row>
    <row r="17" spans="1:38" ht="25.5" customHeight="1" x14ac:dyDescent="0.2">
      <c r="A17" s="134"/>
      <c r="B17" s="299" t="s">
        <v>144</v>
      </c>
      <c r="C17" s="300"/>
      <c r="D17" s="300"/>
      <c r="E17" s="300"/>
      <c r="F17" s="280"/>
      <c r="G17" s="283"/>
      <c r="H17" s="284"/>
      <c r="I17" s="284"/>
      <c r="J17" s="284"/>
      <c r="K17" s="284"/>
      <c r="L17" s="41"/>
      <c r="M17" s="42"/>
      <c r="N17" s="283"/>
      <c r="O17" s="284"/>
      <c r="P17" s="284"/>
      <c r="Q17" s="284"/>
      <c r="R17" s="43"/>
      <c r="S17" s="287"/>
      <c r="T17" s="288"/>
      <c r="U17" s="304"/>
      <c r="V17" s="305"/>
      <c r="W17" s="305"/>
      <c r="X17" s="305"/>
      <c r="Y17" s="306"/>
      <c r="Z17" s="309"/>
      <c r="AA17" s="310"/>
      <c r="AB17" s="310"/>
      <c r="AC17" s="310"/>
      <c r="AD17" s="55"/>
      <c r="AE17" s="56"/>
      <c r="AF17" s="309"/>
      <c r="AG17" s="310"/>
      <c r="AH17" s="310"/>
      <c r="AI17" s="310"/>
      <c r="AJ17" s="55"/>
      <c r="AK17" s="57"/>
    </row>
    <row r="18" spans="1:38" ht="25.5" customHeight="1" x14ac:dyDescent="0.2">
      <c r="A18" s="134"/>
      <c r="B18" s="311" t="s">
        <v>145</v>
      </c>
      <c r="C18" s="302"/>
      <c r="D18" s="302"/>
      <c r="E18" s="302"/>
      <c r="F18" s="293" t="s">
        <v>146</v>
      </c>
      <c r="G18" s="294">
        <f>G14-G16</f>
        <v>16635211</v>
      </c>
      <c r="H18" s="295"/>
      <c r="I18" s="295"/>
      <c r="J18" s="295"/>
      <c r="K18" s="295"/>
      <c r="L18" s="35"/>
      <c r="M18" s="36"/>
      <c r="N18" s="294">
        <v>14720294</v>
      </c>
      <c r="O18" s="295"/>
      <c r="P18" s="295"/>
      <c r="Q18" s="295"/>
      <c r="R18" s="53"/>
      <c r="S18" s="285">
        <f>IF(N18=0,IF(G18&gt;0,"皆増",0),IF(G18=0,"皆減",ROUND((G18-N18)/N18*100,1)))</f>
        <v>13</v>
      </c>
      <c r="T18" s="286"/>
      <c r="U18" s="296" t="s">
        <v>147</v>
      </c>
      <c r="V18" s="292"/>
      <c r="W18" s="292"/>
      <c r="X18" s="292"/>
      <c r="Y18" s="293"/>
      <c r="Z18" s="313">
        <v>0.35</v>
      </c>
      <c r="AA18" s="314"/>
      <c r="AB18" s="314"/>
      <c r="AC18" s="314"/>
      <c r="AD18" s="1"/>
      <c r="AE18" s="2"/>
      <c r="AF18" s="58"/>
      <c r="AG18" s="314">
        <v>0.35</v>
      </c>
      <c r="AH18" s="314"/>
      <c r="AI18" s="314"/>
      <c r="AJ18" s="1"/>
      <c r="AK18" s="3"/>
      <c r="AL18" s="135"/>
    </row>
    <row r="19" spans="1:38" ht="25.5" customHeight="1" x14ac:dyDescent="0.2">
      <c r="A19" s="134"/>
      <c r="B19" s="312"/>
      <c r="C19" s="305"/>
      <c r="D19" s="305"/>
      <c r="E19" s="305"/>
      <c r="F19" s="280"/>
      <c r="G19" s="283"/>
      <c r="H19" s="284"/>
      <c r="I19" s="284"/>
      <c r="J19" s="284"/>
      <c r="K19" s="284"/>
      <c r="L19" s="41"/>
      <c r="M19" s="42"/>
      <c r="N19" s="283"/>
      <c r="O19" s="284"/>
      <c r="P19" s="284"/>
      <c r="Q19" s="284"/>
      <c r="R19" s="43"/>
      <c r="S19" s="287"/>
      <c r="T19" s="288"/>
      <c r="U19" s="290"/>
      <c r="V19" s="278"/>
      <c r="W19" s="278"/>
      <c r="X19" s="278"/>
      <c r="Y19" s="280"/>
      <c r="Z19" s="315"/>
      <c r="AA19" s="316"/>
      <c r="AB19" s="316"/>
      <c r="AC19" s="316"/>
      <c r="AD19" s="4"/>
      <c r="AE19" s="5"/>
      <c r="AF19" s="59"/>
      <c r="AG19" s="316"/>
      <c r="AH19" s="316"/>
      <c r="AI19" s="316"/>
      <c r="AJ19" s="4"/>
      <c r="AK19" s="6"/>
      <c r="AL19" s="136"/>
    </row>
    <row r="20" spans="1:38" ht="25.5" customHeight="1" x14ac:dyDescent="0.2">
      <c r="A20" s="134"/>
      <c r="B20" s="291" t="s">
        <v>148</v>
      </c>
      <c r="C20" s="292"/>
      <c r="D20" s="292"/>
      <c r="E20" s="292"/>
      <c r="F20" s="293" t="s">
        <v>149</v>
      </c>
      <c r="G20" s="281">
        <v>1914917</v>
      </c>
      <c r="H20" s="282"/>
      <c r="I20" s="282"/>
      <c r="J20" s="282"/>
      <c r="K20" s="282"/>
      <c r="L20" s="35"/>
      <c r="M20" s="36"/>
      <c r="N20" s="281">
        <v>2273767</v>
      </c>
      <c r="O20" s="282"/>
      <c r="P20" s="282"/>
      <c r="Q20" s="282"/>
      <c r="R20" s="37"/>
      <c r="S20" s="317"/>
      <c r="T20" s="318"/>
      <c r="U20" s="301" t="s">
        <v>150</v>
      </c>
      <c r="V20" s="302"/>
      <c r="W20" s="302"/>
      <c r="X20" s="302"/>
      <c r="Y20" s="303"/>
      <c r="Z20" s="321">
        <v>13.6</v>
      </c>
      <c r="AA20" s="322"/>
      <c r="AB20" s="322"/>
      <c r="AC20" s="322"/>
      <c r="AD20" s="60"/>
      <c r="AE20" s="61" t="s">
        <v>13</v>
      </c>
      <c r="AF20" s="62"/>
      <c r="AG20" s="325">
        <v>12.4</v>
      </c>
      <c r="AH20" s="325"/>
      <c r="AI20" s="325"/>
      <c r="AJ20" s="60"/>
      <c r="AK20" s="63" t="s">
        <v>13</v>
      </c>
      <c r="AL20" s="135"/>
    </row>
    <row r="21" spans="1:38" ht="25.5" customHeight="1" x14ac:dyDescent="0.2">
      <c r="A21" s="134"/>
      <c r="B21" s="277"/>
      <c r="C21" s="278"/>
      <c r="D21" s="278"/>
      <c r="E21" s="278"/>
      <c r="F21" s="280"/>
      <c r="G21" s="283"/>
      <c r="H21" s="284"/>
      <c r="I21" s="284"/>
      <c r="J21" s="284"/>
      <c r="K21" s="284"/>
      <c r="L21" s="41"/>
      <c r="M21" s="42"/>
      <c r="N21" s="283"/>
      <c r="O21" s="284"/>
      <c r="P21" s="284"/>
      <c r="Q21" s="284"/>
      <c r="R21" s="43"/>
      <c r="S21" s="319"/>
      <c r="T21" s="320"/>
      <c r="U21" s="304"/>
      <c r="V21" s="305"/>
      <c r="W21" s="305"/>
      <c r="X21" s="305"/>
      <c r="Y21" s="306"/>
      <c r="Z21" s="323"/>
      <c r="AA21" s="324"/>
      <c r="AB21" s="324"/>
      <c r="AC21" s="324"/>
      <c r="AD21" s="64"/>
      <c r="AE21" s="65"/>
      <c r="AF21" s="66"/>
      <c r="AG21" s="326"/>
      <c r="AH21" s="326"/>
      <c r="AI21" s="326"/>
      <c r="AJ21" s="64"/>
      <c r="AK21" s="67"/>
    </row>
    <row r="22" spans="1:38" ht="25.5" customHeight="1" x14ac:dyDescent="0.2">
      <c r="A22" s="134"/>
      <c r="B22" s="291" t="s">
        <v>40</v>
      </c>
      <c r="C22" s="292"/>
      <c r="D22" s="292"/>
      <c r="E22" s="292"/>
      <c r="F22" s="293" t="s">
        <v>151</v>
      </c>
      <c r="G22" s="281">
        <v>136053</v>
      </c>
      <c r="H22" s="282"/>
      <c r="I22" s="282"/>
      <c r="J22" s="282"/>
      <c r="K22" s="282"/>
      <c r="L22" s="35"/>
      <c r="M22" s="36"/>
      <c r="N22" s="281">
        <v>10126386</v>
      </c>
      <c r="O22" s="282"/>
      <c r="P22" s="282"/>
      <c r="Q22" s="282"/>
      <c r="R22" s="37"/>
      <c r="S22" s="285">
        <f>IF(N22=0,IF(G22&gt;0,"皆増",0),IF(G22=0,"皆減",ROUND((G22-N22)/N22*100,1)))</f>
        <v>-98.7</v>
      </c>
      <c r="T22" s="286"/>
      <c r="U22" s="301" t="s">
        <v>152</v>
      </c>
      <c r="V22" s="302"/>
      <c r="W22" s="302"/>
      <c r="X22" s="302"/>
      <c r="Y22" s="303"/>
      <c r="Z22" s="321">
        <v>78.400000000000006</v>
      </c>
      <c r="AA22" s="322"/>
      <c r="AB22" s="322"/>
      <c r="AC22" s="322"/>
      <c r="AD22" s="60"/>
      <c r="AE22" s="61" t="s">
        <v>13</v>
      </c>
      <c r="AF22" s="62"/>
      <c r="AG22" s="327">
        <v>81.099999999999994</v>
      </c>
      <c r="AH22" s="327"/>
      <c r="AI22" s="327"/>
      <c r="AJ22" s="60"/>
      <c r="AK22" s="63" t="s">
        <v>13</v>
      </c>
      <c r="AL22" s="137"/>
    </row>
    <row r="23" spans="1:38" ht="25.5" customHeight="1" x14ac:dyDescent="0.2">
      <c r="A23" s="134"/>
      <c r="B23" s="277"/>
      <c r="C23" s="278"/>
      <c r="D23" s="278"/>
      <c r="E23" s="278"/>
      <c r="F23" s="280"/>
      <c r="G23" s="283"/>
      <c r="H23" s="284"/>
      <c r="I23" s="284"/>
      <c r="J23" s="284"/>
      <c r="K23" s="284"/>
      <c r="L23" s="41"/>
      <c r="M23" s="42"/>
      <c r="N23" s="283"/>
      <c r="O23" s="284"/>
      <c r="P23" s="284"/>
      <c r="Q23" s="284"/>
      <c r="R23" s="43"/>
      <c r="S23" s="287"/>
      <c r="T23" s="288"/>
      <c r="U23" s="304"/>
      <c r="V23" s="305"/>
      <c r="W23" s="305"/>
      <c r="X23" s="305"/>
      <c r="Y23" s="306"/>
      <c r="Z23" s="323"/>
      <c r="AA23" s="324"/>
      <c r="AB23" s="324"/>
      <c r="AC23" s="324"/>
      <c r="AD23" s="68"/>
      <c r="AE23" s="65"/>
      <c r="AF23" s="66"/>
      <c r="AG23" s="328"/>
      <c r="AH23" s="328"/>
      <c r="AI23" s="328"/>
      <c r="AJ23" s="68"/>
      <c r="AK23" s="67"/>
      <c r="AL23" s="137"/>
    </row>
    <row r="24" spans="1:38" ht="25.5" customHeight="1" x14ac:dyDescent="0.2">
      <c r="A24" s="134"/>
      <c r="B24" s="291" t="s">
        <v>153</v>
      </c>
      <c r="C24" s="292"/>
      <c r="D24" s="292"/>
      <c r="E24" s="292"/>
      <c r="F24" s="293" t="s">
        <v>154</v>
      </c>
      <c r="G24" s="281">
        <v>0</v>
      </c>
      <c r="H24" s="282"/>
      <c r="I24" s="282"/>
      <c r="J24" s="282"/>
      <c r="K24" s="282"/>
      <c r="L24" s="35"/>
      <c r="M24" s="36"/>
      <c r="N24" s="281">
        <v>0</v>
      </c>
      <c r="O24" s="282"/>
      <c r="P24" s="282"/>
      <c r="Q24" s="282"/>
      <c r="R24" s="37"/>
      <c r="S24" s="285" t="s">
        <v>29</v>
      </c>
      <c r="T24" s="286"/>
      <c r="U24" s="301" t="s">
        <v>155</v>
      </c>
      <c r="V24" s="302"/>
      <c r="W24" s="302"/>
      <c r="X24" s="302"/>
      <c r="Y24" s="303"/>
      <c r="Z24" s="329">
        <v>13212219</v>
      </c>
      <c r="AA24" s="330"/>
      <c r="AB24" s="330"/>
      <c r="AC24" s="330"/>
      <c r="AD24" s="54"/>
      <c r="AE24" s="48" t="s">
        <v>14</v>
      </c>
      <c r="AF24" s="329">
        <v>14471140</v>
      </c>
      <c r="AG24" s="330"/>
      <c r="AH24" s="330"/>
      <c r="AI24" s="330"/>
      <c r="AJ24" s="54"/>
      <c r="AK24" s="49" t="s">
        <v>14</v>
      </c>
      <c r="AL24" s="135"/>
    </row>
    <row r="25" spans="1:38" ht="25.5" customHeight="1" x14ac:dyDescent="0.2">
      <c r="A25" s="134"/>
      <c r="B25" s="277"/>
      <c r="C25" s="278"/>
      <c r="D25" s="278"/>
      <c r="E25" s="278"/>
      <c r="F25" s="280"/>
      <c r="G25" s="283"/>
      <c r="H25" s="284"/>
      <c r="I25" s="284"/>
      <c r="J25" s="284"/>
      <c r="K25" s="284"/>
      <c r="L25" s="41"/>
      <c r="M25" s="42"/>
      <c r="N25" s="283"/>
      <c r="O25" s="284"/>
      <c r="P25" s="284"/>
      <c r="Q25" s="284"/>
      <c r="R25" s="43"/>
      <c r="S25" s="287"/>
      <c r="T25" s="288"/>
      <c r="U25" s="304"/>
      <c r="V25" s="305"/>
      <c r="W25" s="305"/>
      <c r="X25" s="305"/>
      <c r="Y25" s="306"/>
      <c r="Z25" s="331"/>
      <c r="AA25" s="332"/>
      <c r="AB25" s="332"/>
      <c r="AC25" s="332"/>
      <c r="AD25" s="50"/>
      <c r="AE25" s="51"/>
      <c r="AF25" s="331"/>
      <c r="AG25" s="332"/>
      <c r="AH25" s="332"/>
      <c r="AI25" s="332"/>
      <c r="AJ25" s="50"/>
      <c r="AK25" s="52"/>
    </row>
    <row r="26" spans="1:38" ht="25.5" customHeight="1" x14ac:dyDescent="0.2">
      <c r="A26" s="134"/>
      <c r="B26" s="291" t="s">
        <v>156</v>
      </c>
      <c r="C26" s="292"/>
      <c r="D26" s="292"/>
      <c r="E26" s="292"/>
      <c r="F26" s="293" t="s">
        <v>157</v>
      </c>
      <c r="G26" s="281">
        <v>983484</v>
      </c>
      <c r="H26" s="282"/>
      <c r="I26" s="282"/>
      <c r="J26" s="282"/>
      <c r="K26" s="282"/>
      <c r="L26" s="35"/>
      <c r="M26" s="36"/>
      <c r="N26" s="281">
        <v>1128283</v>
      </c>
      <c r="O26" s="282"/>
      <c r="P26" s="282"/>
      <c r="Q26" s="282"/>
      <c r="R26" s="37"/>
      <c r="S26" s="285">
        <f>IF(N26=0,IF(G26&gt;0,"皆増",0),IF(G26=0,"皆減",ROUND((G26-N26)/N26*100,1)))</f>
        <v>-12.8</v>
      </c>
      <c r="T26" s="286"/>
      <c r="U26" s="301" t="s">
        <v>158</v>
      </c>
      <c r="V26" s="302"/>
      <c r="W26" s="302"/>
      <c r="X26" s="302"/>
      <c r="Y26" s="303"/>
      <c r="Z26" s="329">
        <v>31238115</v>
      </c>
      <c r="AA26" s="330"/>
      <c r="AB26" s="330"/>
      <c r="AC26" s="330"/>
      <c r="AD26" s="54"/>
      <c r="AE26" s="48" t="s">
        <v>14</v>
      </c>
      <c r="AF26" s="329">
        <v>37377941</v>
      </c>
      <c r="AG26" s="330"/>
      <c r="AH26" s="330"/>
      <c r="AI26" s="330"/>
      <c r="AJ26" s="54"/>
      <c r="AK26" s="49" t="s">
        <v>14</v>
      </c>
      <c r="AL26" s="135"/>
    </row>
    <row r="27" spans="1:38" ht="25.5" customHeight="1" x14ac:dyDescent="0.2">
      <c r="A27" s="134"/>
      <c r="B27" s="277"/>
      <c r="C27" s="278"/>
      <c r="D27" s="278"/>
      <c r="E27" s="278"/>
      <c r="F27" s="280"/>
      <c r="G27" s="283"/>
      <c r="H27" s="284"/>
      <c r="I27" s="284"/>
      <c r="J27" s="284"/>
      <c r="K27" s="284"/>
      <c r="L27" s="41"/>
      <c r="M27" s="42"/>
      <c r="N27" s="283"/>
      <c r="O27" s="284"/>
      <c r="P27" s="284"/>
      <c r="Q27" s="284"/>
      <c r="R27" s="43"/>
      <c r="S27" s="287"/>
      <c r="T27" s="288"/>
      <c r="U27" s="304"/>
      <c r="V27" s="305"/>
      <c r="W27" s="305"/>
      <c r="X27" s="305"/>
      <c r="Y27" s="306"/>
      <c r="Z27" s="331"/>
      <c r="AA27" s="332"/>
      <c r="AB27" s="332"/>
      <c r="AC27" s="332"/>
      <c r="AD27" s="69"/>
      <c r="AE27" s="70"/>
      <c r="AF27" s="331"/>
      <c r="AG27" s="332"/>
      <c r="AH27" s="332"/>
      <c r="AI27" s="332"/>
      <c r="AJ27" s="50"/>
      <c r="AK27" s="52"/>
    </row>
    <row r="28" spans="1:38" ht="25.5" customHeight="1" x14ac:dyDescent="0.2">
      <c r="A28" s="134"/>
      <c r="B28" s="297" t="s">
        <v>159</v>
      </c>
      <c r="C28" s="298"/>
      <c r="D28" s="298"/>
      <c r="E28" s="298"/>
      <c r="F28" s="293" t="s">
        <v>160</v>
      </c>
      <c r="G28" s="294">
        <f>G20+G22+G24-G26</f>
        <v>1067486</v>
      </c>
      <c r="H28" s="295"/>
      <c r="I28" s="295"/>
      <c r="J28" s="295"/>
      <c r="K28" s="295"/>
      <c r="L28" s="35"/>
      <c r="M28" s="36"/>
      <c r="N28" s="294">
        <v>11271870</v>
      </c>
      <c r="O28" s="295"/>
      <c r="P28" s="295"/>
      <c r="Q28" s="295"/>
      <c r="R28" s="53"/>
      <c r="S28" s="336"/>
      <c r="T28" s="337"/>
      <c r="U28" s="340"/>
      <c r="V28" s="341"/>
      <c r="W28" s="341"/>
      <c r="X28" s="341"/>
      <c r="Y28" s="342"/>
      <c r="Z28" s="346"/>
      <c r="AA28" s="347"/>
      <c r="AB28" s="347"/>
      <c r="AC28" s="347"/>
      <c r="AD28" s="347"/>
      <c r="AE28" s="348"/>
      <c r="AF28" s="346"/>
      <c r="AG28" s="347"/>
      <c r="AH28" s="347"/>
      <c r="AI28" s="347"/>
      <c r="AJ28" s="347"/>
      <c r="AK28" s="352"/>
      <c r="AL28" s="135"/>
    </row>
    <row r="29" spans="1:38" ht="25.5" customHeight="1" thickBot="1" x14ac:dyDescent="0.25">
      <c r="A29" s="134"/>
      <c r="B29" s="354" t="s">
        <v>161</v>
      </c>
      <c r="C29" s="355"/>
      <c r="D29" s="355"/>
      <c r="E29" s="355"/>
      <c r="F29" s="333"/>
      <c r="G29" s="334"/>
      <c r="H29" s="335"/>
      <c r="I29" s="335"/>
      <c r="J29" s="335"/>
      <c r="K29" s="335"/>
      <c r="L29" s="41"/>
      <c r="M29" s="42"/>
      <c r="N29" s="334"/>
      <c r="O29" s="335"/>
      <c r="P29" s="335"/>
      <c r="Q29" s="335"/>
      <c r="R29" s="71"/>
      <c r="S29" s="338"/>
      <c r="T29" s="339"/>
      <c r="U29" s="343"/>
      <c r="V29" s="344"/>
      <c r="W29" s="344"/>
      <c r="X29" s="344"/>
      <c r="Y29" s="345"/>
      <c r="Z29" s="349"/>
      <c r="AA29" s="350"/>
      <c r="AB29" s="350"/>
      <c r="AC29" s="350"/>
      <c r="AD29" s="350"/>
      <c r="AE29" s="351"/>
      <c r="AF29" s="349"/>
      <c r="AG29" s="350"/>
      <c r="AH29" s="350"/>
      <c r="AI29" s="350"/>
      <c r="AJ29" s="350"/>
      <c r="AK29" s="353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6"/>
      <c r="AI30" s="356"/>
      <c r="AJ30" s="76"/>
      <c r="AK30" s="76"/>
    </row>
    <row r="31" spans="1:38" s="20" customFormat="1" ht="13.5" customHeight="1" x14ac:dyDescent="0.2">
      <c r="A31" s="19"/>
      <c r="B31" s="357" t="s">
        <v>200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77"/>
      <c r="Y31" s="77"/>
      <c r="Z31" s="361" t="s">
        <v>162</v>
      </c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2"/>
      <c r="AL31" s="138"/>
    </row>
    <row r="32" spans="1:38" s="20" customFormat="1" ht="13.5" customHeight="1" x14ac:dyDescent="0.2">
      <c r="A32" s="19"/>
      <c r="B32" s="359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78"/>
      <c r="Y32" s="78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4"/>
      <c r="AL32" s="138"/>
    </row>
    <row r="33" spans="1:40" s="20" customFormat="1" ht="23.25" customHeight="1" x14ac:dyDescent="0.2">
      <c r="A33" s="19"/>
      <c r="B33" s="365" t="s">
        <v>5</v>
      </c>
      <c r="C33" s="366"/>
      <c r="D33" s="366"/>
      <c r="E33" s="366"/>
      <c r="F33" s="367"/>
      <c r="G33" s="368" t="s">
        <v>198</v>
      </c>
      <c r="H33" s="366"/>
      <c r="I33" s="366"/>
      <c r="J33" s="366"/>
      <c r="K33" s="366"/>
      <c r="L33" s="366"/>
      <c r="M33" s="367"/>
      <c r="N33" s="369" t="s">
        <v>199</v>
      </c>
      <c r="O33" s="370"/>
      <c r="P33" s="370"/>
      <c r="Q33" s="370"/>
      <c r="R33" s="371"/>
      <c r="S33" s="372" t="s">
        <v>163</v>
      </c>
      <c r="T33" s="366"/>
      <c r="U33" s="366"/>
      <c r="V33" s="366"/>
      <c r="W33" s="366"/>
      <c r="X33" s="366"/>
      <c r="Y33" s="367"/>
      <c r="Z33" s="368" t="s">
        <v>201</v>
      </c>
      <c r="AA33" s="366"/>
      <c r="AB33" s="366"/>
      <c r="AC33" s="366"/>
      <c r="AD33" s="366"/>
      <c r="AE33" s="366"/>
      <c r="AF33" s="367"/>
      <c r="AG33" s="369" t="s">
        <v>202</v>
      </c>
      <c r="AH33" s="370"/>
      <c r="AI33" s="370"/>
      <c r="AJ33" s="370"/>
      <c r="AK33" s="373"/>
      <c r="AL33" s="138"/>
    </row>
    <row r="34" spans="1:40" ht="26.25" customHeight="1" x14ac:dyDescent="0.2">
      <c r="A34" s="134"/>
      <c r="B34" s="291" t="s">
        <v>164</v>
      </c>
      <c r="C34" s="292"/>
      <c r="D34" s="292"/>
      <c r="E34" s="292"/>
      <c r="F34" s="293"/>
      <c r="G34" s="79"/>
      <c r="H34" s="314" t="s">
        <v>29</v>
      </c>
      <c r="I34" s="314"/>
      <c r="J34" s="314"/>
      <c r="K34" s="314"/>
      <c r="L34" s="80" t="s">
        <v>165</v>
      </c>
      <c r="M34" s="36"/>
      <c r="N34" s="139"/>
      <c r="O34" s="314" t="s">
        <v>166</v>
      </c>
      <c r="P34" s="314"/>
      <c r="Q34" s="314"/>
      <c r="R34" s="81" t="s">
        <v>165</v>
      </c>
      <c r="S34" s="374" t="s">
        <v>167</v>
      </c>
      <c r="T34" s="375"/>
      <c r="U34" s="375"/>
      <c r="V34" s="375"/>
      <c r="W34" s="375"/>
      <c r="X34" s="375"/>
      <c r="Y34" s="376"/>
      <c r="Z34" s="62"/>
      <c r="AA34" s="322">
        <v>-1.8</v>
      </c>
      <c r="AB34" s="322"/>
      <c r="AC34" s="322"/>
      <c r="AD34" s="380" t="s">
        <v>168</v>
      </c>
      <c r="AE34" s="381"/>
      <c r="AF34" s="60"/>
      <c r="AG34" s="7"/>
      <c r="AH34" s="322">
        <v>-1.6</v>
      </c>
      <c r="AI34" s="322"/>
      <c r="AJ34" s="82" t="s">
        <v>165</v>
      </c>
      <c r="AK34" s="83"/>
      <c r="AL34" s="135"/>
    </row>
    <row r="35" spans="1:40" ht="26.25" customHeight="1" x14ac:dyDescent="0.2">
      <c r="A35" s="134"/>
      <c r="B35" s="277"/>
      <c r="C35" s="278"/>
      <c r="D35" s="278"/>
      <c r="E35" s="278"/>
      <c r="F35" s="280"/>
      <c r="G35" s="84" t="s">
        <v>169</v>
      </c>
      <c r="H35" s="316">
        <v>11.25</v>
      </c>
      <c r="I35" s="316"/>
      <c r="J35" s="316"/>
      <c r="K35" s="316"/>
      <c r="L35" s="85" t="s">
        <v>170</v>
      </c>
      <c r="M35" s="42"/>
      <c r="N35" s="86" t="s">
        <v>169</v>
      </c>
      <c r="O35" s="382">
        <v>11.25</v>
      </c>
      <c r="P35" s="382"/>
      <c r="Q35" s="382"/>
      <c r="R35" s="87" t="s">
        <v>170</v>
      </c>
      <c r="S35" s="377"/>
      <c r="T35" s="378"/>
      <c r="U35" s="378"/>
      <c r="V35" s="378"/>
      <c r="W35" s="378"/>
      <c r="X35" s="378"/>
      <c r="Y35" s="379"/>
      <c r="Z35" s="66" t="s">
        <v>169</v>
      </c>
      <c r="AA35" s="324">
        <v>25</v>
      </c>
      <c r="AB35" s="324"/>
      <c r="AC35" s="324"/>
      <c r="AD35" s="383" t="s">
        <v>171</v>
      </c>
      <c r="AE35" s="384"/>
      <c r="AF35" s="66" t="s">
        <v>169</v>
      </c>
      <c r="AG35" s="8" t="s">
        <v>172</v>
      </c>
      <c r="AH35" s="324">
        <v>25</v>
      </c>
      <c r="AI35" s="324"/>
      <c r="AJ35" s="88" t="s">
        <v>170</v>
      </c>
      <c r="AK35" s="89"/>
    </row>
    <row r="36" spans="1:40" ht="26.25" customHeight="1" x14ac:dyDescent="0.2">
      <c r="A36" s="134"/>
      <c r="B36" s="291" t="s">
        <v>173</v>
      </c>
      <c r="C36" s="292"/>
      <c r="D36" s="292"/>
      <c r="E36" s="292"/>
      <c r="F36" s="293"/>
      <c r="G36" s="79"/>
      <c r="H36" s="314" t="s">
        <v>29</v>
      </c>
      <c r="I36" s="314"/>
      <c r="J36" s="314"/>
      <c r="K36" s="314"/>
      <c r="L36" s="80" t="s">
        <v>165</v>
      </c>
      <c r="M36" s="36"/>
      <c r="N36" s="139"/>
      <c r="O36" s="314" t="s">
        <v>166</v>
      </c>
      <c r="P36" s="314"/>
      <c r="Q36" s="314"/>
      <c r="R36" s="81" t="s">
        <v>165</v>
      </c>
      <c r="S36" s="374" t="s">
        <v>174</v>
      </c>
      <c r="T36" s="375"/>
      <c r="U36" s="375"/>
      <c r="V36" s="375"/>
      <c r="W36" s="375"/>
      <c r="X36" s="375"/>
      <c r="Y36" s="376"/>
      <c r="Z36" s="62"/>
      <c r="AA36" s="390" t="s">
        <v>166</v>
      </c>
      <c r="AB36" s="390"/>
      <c r="AC36" s="390"/>
      <c r="AD36" s="380" t="s">
        <v>168</v>
      </c>
      <c r="AE36" s="381"/>
      <c r="AF36" s="90"/>
      <c r="AG36" s="7"/>
      <c r="AH36" s="322" t="s">
        <v>166</v>
      </c>
      <c r="AI36" s="322"/>
      <c r="AJ36" s="91" t="s">
        <v>165</v>
      </c>
      <c r="AK36" s="49"/>
      <c r="AL36" s="135"/>
    </row>
    <row r="37" spans="1:40" ht="26.25" customHeight="1" thickBot="1" x14ac:dyDescent="0.25">
      <c r="A37" s="134"/>
      <c r="B37" s="385"/>
      <c r="C37" s="386"/>
      <c r="D37" s="386"/>
      <c r="E37" s="386"/>
      <c r="F37" s="333"/>
      <c r="G37" s="92" t="s">
        <v>169</v>
      </c>
      <c r="H37" s="391">
        <v>16.25</v>
      </c>
      <c r="I37" s="391"/>
      <c r="J37" s="391"/>
      <c r="K37" s="391"/>
      <c r="L37" s="93" t="s">
        <v>170</v>
      </c>
      <c r="M37" s="94"/>
      <c r="N37" s="95" t="s">
        <v>169</v>
      </c>
      <c r="O37" s="391">
        <v>16.25</v>
      </c>
      <c r="P37" s="391"/>
      <c r="Q37" s="391"/>
      <c r="R37" s="96" t="s">
        <v>170</v>
      </c>
      <c r="S37" s="387"/>
      <c r="T37" s="388"/>
      <c r="U37" s="388"/>
      <c r="V37" s="388"/>
      <c r="W37" s="388"/>
      <c r="X37" s="388"/>
      <c r="Y37" s="389"/>
      <c r="Z37" s="97" t="s">
        <v>169</v>
      </c>
      <c r="AA37" s="392">
        <v>350</v>
      </c>
      <c r="AB37" s="392"/>
      <c r="AC37" s="392"/>
      <c r="AD37" s="393" t="s">
        <v>171</v>
      </c>
      <c r="AE37" s="394"/>
      <c r="AF37" s="97" t="s">
        <v>169</v>
      </c>
      <c r="AG37" s="9" t="s">
        <v>172</v>
      </c>
      <c r="AH37" s="392">
        <v>350</v>
      </c>
      <c r="AI37" s="392"/>
      <c r="AJ37" s="98" t="s">
        <v>170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5" t="s">
        <v>175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98" t="s">
        <v>176</v>
      </c>
      <c r="U39" s="401" t="s">
        <v>5</v>
      </c>
      <c r="V39" s="402"/>
      <c r="W39" s="403"/>
      <c r="X39" s="410" t="s">
        <v>177</v>
      </c>
      <c r="Y39" s="411"/>
      <c r="Z39" s="412"/>
      <c r="AA39" s="410" t="s">
        <v>178</v>
      </c>
      <c r="AB39" s="411"/>
      <c r="AC39" s="412"/>
      <c r="AD39" s="410" t="s">
        <v>179</v>
      </c>
      <c r="AE39" s="419"/>
      <c r="AF39" s="419"/>
      <c r="AG39" s="420"/>
      <c r="AH39" s="441" t="s">
        <v>71</v>
      </c>
      <c r="AI39" s="419"/>
      <c r="AJ39" s="419"/>
      <c r="AK39" s="442"/>
    </row>
    <row r="40" spans="1:40" ht="23.25" customHeight="1" x14ac:dyDescent="0.2">
      <c r="A40" s="134"/>
      <c r="B40" s="291" t="s">
        <v>5</v>
      </c>
      <c r="C40" s="292"/>
      <c r="D40" s="293"/>
      <c r="E40" s="445" t="s">
        <v>203</v>
      </c>
      <c r="F40" s="446"/>
      <c r="G40" s="446"/>
      <c r="H40" s="446"/>
      <c r="I40" s="446"/>
      <c r="J40" s="446"/>
      <c r="K40" s="446"/>
      <c r="L40" s="446"/>
      <c r="M40" s="446"/>
      <c r="N40" s="447"/>
      <c r="O40" s="445" t="s">
        <v>204</v>
      </c>
      <c r="P40" s="446"/>
      <c r="Q40" s="446"/>
      <c r="R40" s="446"/>
      <c r="S40" s="448"/>
      <c r="T40" s="399"/>
      <c r="U40" s="404"/>
      <c r="V40" s="405"/>
      <c r="W40" s="406"/>
      <c r="X40" s="413"/>
      <c r="Y40" s="414"/>
      <c r="Z40" s="415"/>
      <c r="AA40" s="413"/>
      <c r="AB40" s="414"/>
      <c r="AC40" s="415"/>
      <c r="AD40" s="421"/>
      <c r="AE40" s="422"/>
      <c r="AF40" s="422"/>
      <c r="AG40" s="423"/>
      <c r="AH40" s="421"/>
      <c r="AI40" s="422"/>
      <c r="AJ40" s="422"/>
      <c r="AK40" s="443"/>
    </row>
    <row r="41" spans="1:40" ht="18" customHeight="1" x14ac:dyDescent="0.2">
      <c r="A41" s="134"/>
      <c r="B41" s="275"/>
      <c r="C41" s="276"/>
      <c r="D41" s="279"/>
      <c r="E41" s="449" t="s">
        <v>180</v>
      </c>
      <c r="F41" s="292"/>
      <c r="G41" s="293"/>
      <c r="H41" s="449" t="s">
        <v>181</v>
      </c>
      <c r="I41" s="292"/>
      <c r="J41" s="292"/>
      <c r="K41" s="293"/>
      <c r="L41" s="451" t="s">
        <v>182</v>
      </c>
      <c r="M41" s="452"/>
      <c r="N41" s="453"/>
      <c r="O41" s="449" t="s">
        <v>180</v>
      </c>
      <c r="P41" s="293"/>
      <c r="Q41" s="451" t="s">
        <v>183</v>
      </c>
      <c r="R41" s="452"/>
      <c r="S41" s="454"/>
      <c r="T41" s="399"/>
      <c r="U41" s="407"/>
      <c r="V41" s="408"/>
      <c r="W41" s="409"/>
      <c r="X41" s="416"/>
      <c r="Y41" s="417"/>
      <c r="Z41" s="418"/>
      <c r="AA41" s="416"/>
      <c r="AB41" s="417"/>
      <c r="AC41" s="418"/>
      <c r="AD41" s="424"/>
      <c r="AE41" s="425"/>
      <c r="AF41" s="425"/>
      <c r="AG41" s="426"/>
      <c r="AH41" s="424"/>
      <c r="AI41" s="425"/>
      <c r="AJ41" s="425"/>
      <c r="AK41" s="444"/>
    </row>
    <row r="42" spans="1:40" ht="18" customHeight="1" x14ac:dyDescent="0.2">
      <c r="A42" s="134"/>
      <c r="B42" s="277"/>
      <c r="C42" s="278"/>
      <c r="D42" s="280"/>
      <c r="E42" s="450"/>
      <c r="F42" s="278"/>
      <c r="G42" s="280"/>
      <c r="H42" s="430" t="s">
        <v>184</v>
      </c>
      <c r="I42" s="300"/>
      <c r="J42" s="300"/>
      <c r="K42" s="455"/>
      <c r="L42" s="427" t="s">
        <v>180</v>
      </c>
      <c r="M42" s="428"/>
      <c r="N42" s="429"/>
      <c r="O42" s="450"/>
      <c r="P42" s="280"/>
      <c r="Q42" s="430" t="s">
        <v>184</v>
      </c>
      <c r="R42" s="300"/>
      <c r="S42" s="431"/>
      <c r="T42" s="399"/>
      <c r="U42" s="432" t="s">
        <v>205</v>
      </c>
      <c r="V42" s="433"/>
      <c r="W42" s="433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8" t="s">
        <v>185</v>
      </c>
      <c r="C43" s="108"/>
      <c r="D43" s="34"/>
      <c r="E43" s="109"/>
      <c r="F43" s="34"/>
      <c r="G43" s="28" t="s">
        <v>124</v>
      </c>
      <c r="H43" s="27"/>
      <c r="I43" s="26"/>
      <c r="J43" s="26"/>
      <c r="K43" s="28" t="s">
        <v>186</v>
      </c>
      <c r="L43" s="26"/>
      <c r="M43" s="26"/>
      <c r="N43" s="28" t="s">
        <v>124</v>
      </c>
      <c r="O43" s="27"/>
      <c r="P43" s="28" t="s">
        <v>124</v>
      </c>
      <c r="Q43" s="27"/>
      <c r="R43" s="26"/>
      <c r="S43" s="26" t="s">
        <v>186</v>
      </c>
      <c r="T43" s="399"/>
      <c r="U43" s="434"/>
      <c r="V43" s="435"/>
      <c r="W43" s="435"/>
      <c r="X43" s="281">
        <v>23641792</v>
      </c>
      <c r="Y43" s="282"/>
      <c r="Z43" s="456"/>
      <c r="AA43" s="281">
        <v>297986</v>
      </c>
      <c r="AB43" s="282"/>
      <c r="AC43" s="456"/>
      <c r="AD43" s="458">
        <v>103436534</v>
      </c>
      <c r="AE43" s="459"/>
      <c r="AF43" s="459"/>
      <c r="AG43" s="460"/>
      <c r="AH43" s="281">
        <v>127376312</v>
      </c>
      <c r="AI43" s="282"/>
      <c r="AJ43" s="282"/>
      <c r="AK43" s="464"/>
    </row>
    <row r="44" spans="1:40" ht="39" customHeight="1" x14ac:dyDescent="0.2">
      <c r="A44" s="134"/>
      <c r="B44" s="439"/>
      <c r="C44" s="450" t="s">
        <v>187</v>
      </c>
      <c r="D44" s="280"/>
      <c r="E44" s="283">
        <v>2889</v>
      </c>
      <c r="F44" s="284"/>
      <c r="G44" s="42"/>
      <c r="H44" s="309">
        <v>290349</v>
      </c>
      <c r="I44" s="310"/>
      <c r="J44" s="310"/>
      <c r="K44" s="466"/>
      <c r="L44" s="283">
        <v>151</v>
      </c>
      <c r="M44" s="284"/>
      <c r="N44" s="42"/>
      <c r="O44" s="309">
        <v>2867</v>
      </c>
      <c r="P44" s="310"/>
      <c r="Q44" s="309">
        <v>292376</v>
      </c>
      <c r="R44" s="310"/>
      <c r="S44" s="467"/>
      <c r="T44" s="399"/>
      <c r="U44" s="436"/>
      <c r="V44" s="437"/>
      <c r="W44" s="437"/>
      <c r="X44" s="283"/>
      <c r="Y44" s="284"/>
      <c r="Z44" s="457"/>
      <c r="AA44" s="283"/>
      <c r="AB44" s="284"/>
      <c r="AC44" s="457"/>
      <c r="AD44" s="461"/>
      <c r="AE44" s="462"/>
      <c r="AF44" s="462"/>
      <c r="AG44" s="463"/>
      <c r="AH44" s="283"/>
      <c r="AI44" s="284"/>
      <c r="AJ44" s="284"/>
      <c r="AK44" s="465"/>
      <c r="AM44" s="117"/>
      <c r="AN44" s="117"/>
    </row>
    <row r="45" spans="1:40" ht="39" customHeight="1" x14ac:dyDescent="0.2">
      <c r="A45" s="134"/>
      <c r="B45" s="439"/>
      <c r="C45" s="110"/>
      <c r="D45" s="111" t="s">
        <v>188</v>
      </c>
      <c r="E45" s="468">
        <v>347</v>
      </c>
      <c r="F45" s="265"/>
      <c r="G45" s="42"/>
      <c r="H45" s="469">
        <v>300078</v>
      </c>
      <c r="I45" s="470"/>
      <c r="J45" s="470"/>
      <c r="K45" s="471"/>
      <c r="L45" s="468">
        <v>0</v>
      </c>
      <c r="M45" s="265"/>
      <c r="N45" s="42"/>
      <c r="O45" s="469">
        <v>380</v>
      </c>
      <c r="P45" s="470"/>
      <c r="Q45" s="469">
        <v>299275</v>
      </c>
      <c r="R45" s="470"/>
      <c r="S45" s="472"/>
      <c r="T45" s="399"/>
      <c r="U45" s="473" t="s">
        <v>206</v>
      </c>
      <c r="V45" s="481" t="s">
        <v>189</v>
      </c>
      <c r="W45" s="482"/>
      <c r="X45" s="294">
        <v>136053</v>
      </c>
      <c r="Y45" s="295"/>
      <c r="Z45" s="485"/>
      <c r="AA45" s="294">
        <v>183</v>
      </c>
      <c r="AB45" s="295"/>
      <c r="AC45" s="485"/>
      <c r="AD45" s="294">
        <v>11413437</v>
      </c>
      <c r="AE45" s="295"/>
      <c r="AF45" s="295"/>
      <c r="AG45" s="485"/>
      <c r="AH45" s="294">
        <v>11549673</v>
      </c>
      <c r="AI45" s="295"/>
      <c r="AJ45" s="295"/>
      <c r="AK45" s="486"/>
    </row>
    <row r="46" spans="1:40" ht="18.75" customHeight="1" x14ac:dyDescent="0.2">
      <c r="A46" s="134"/>
      <c r="B46" s="439"/>
      <c r="C46" s="449" t="s">
        <v>190</v>
      </c>
      <c r="D46" s="293"/>
      <c r="E46" s="294">
        <v>22</v>
      </c>
      <c r="F46" s="295"/>
      <c r="G46" s="112"/>
      <c r="H46" s="307">
        <v>377422</v>
      </c>
      <c r="I46" s="308"/>
      <c r="J46" s="308"/>
      <c r="K46" s="487"/>
      <c r="L46" s="294">
        <v>0</v>
      </c>
      <c r="M46" s="295"/>
      <c r="N46" s="112"/>
      <c r="O46" s="307">
        <v>19</v>
      </c>
      <c r="P46" s="308"/>
      <c r="Q46" s="307">
        <v>347232</v>
      </c>
      <c r="R46" s="308"/>
      <c r="S46" s="476"/>
      <c r="T46" s="399"/>
      <c r="U46" s="474"/>
      <c r="V46" s="483"/>
      <c r="W46" s="484"/>
      <c r="X46" s="283"/>
      <c r="Y46" s="284"/>
      <c r="Z46" s="457"/>
      <c r="AA46" s="283"/>
      <c r="AB46" s="284"/>
      <c r="AC46" s="457"/>
      <c r="AD46" s="283"/>
      <c r="AE46" s="284"/>
      <c r="AF46" s="284"/>
      <c r="AG46" s="457"/>
      <c r="AH46" s="283"/>
      <c r="AI46" s="284"/>
      <c r="AJ46" s="284"/>
      <c r="AK46" s="465"/>
    </row>
    <row r="47" spans="1:40" ht="18.75" customHeight="1" x14ac:dyDescent="0.2">
      <c r="A47" s="134"/>
      <c r="B47" s="439"/>
      <c r="C47" s="450"/>
      <c r="D47" s="280"/>
      <c r="E47" s="283"/>
      <c r="F47" s="284"/>
      <c r="G47" s="42"/>
      <c r="H47" s="309"/>
      <c r="I47" s="310"/>
      <c r="J47" s="310"/>
      <c r="K47" s="466"/>
      <c r="L47" s="283"/>
      <c r="M47" s="284"/>
      <c r="N47" s="42"/>
      <c r="O47" s="309"/>
      <c r="P47" s="310"/>
      <c r="Q47" s="309"/>
      <c r="R47" s="310"/>
      <c r="S47" s="467"/>
      <c r="T47" s="399"/>
      <c r="U47" s="474"/>
      <c r="V47" s="481" t="s">
        <v>191</v>
      </c>
      <c r="W47" s="482"/>
      <c r="X47" s="294">
        <v>983484</v>
      </c>
      <c r="Y47" s="295"/>
      <c r="Z47" s="485"/>
      <c r="AA47" s="294">
        <v>19000</v>
      </c>
      <c r="AB47" s="295"/>
      <c r="AC47" s="485"/>
      <c r="AD47" s="294">
        <v>9151600</v>
      </c>
      <c r="AE47" s="295"/>
      <c r="AF47" s="295"/>
      <c r="AG47" s="485"/>
      <c r="AH47" s="294">
        <v>10154084</v>
      </c>
      <c r="AI47" s="295"/>
      <c r="AJ47" s="295"/>
      <c r="AK47" s="486"/>
    </row>
    <row r="48" spans="1:40" ht="39" customHeight="1" x14ac:dyDescent="0.2">
      <c r="A48" s="134"/>
      <c r="B48" s="439"/>
      <c r="C48" s="488" t="s">
        <v>192</v>
      </c>
      <c r="D48" s="489"/>
      <c r="E48" s="468">
        <v>0</v>
      </c>
      <c r="F48" s="265"/>
      <c r="G48" s="42"/>
      <c r="H48" s="314" t="s">
        <v>29</v>
      </c>
      <c r="I48" s="314"/>
      <c r="J48" s="314"/>
      <c r="K48" s="314"/>
      <c r="L48" s="468">
        <v>0</v>
      </c>
      <c r="M48" s="265"/>
      <c r="N48" s="42"/>
      <c r="O48" s="469">
        <v>0</v>
      </c>
      <c r="P48" s="470"/>
      <c r="Q48" s="469" t="s">
        <v>166</v>
      </c>
      <c r="R48" s="470"/>
      <c r="S48" s="472"/>
      <c r="T48" s="399"/>
      <c r="U48" s="474"/>
      <c r="V48" s="483"/>
      <c r="W48" s="484"/>
      <c r="X48" s="283"/>
      <c r="Y48" s="284"/>
      <c r="Z48" s="457"/>
      <c r="AA48" s="283"/>
      <c r="AB48" s="284"/>
      <c r="AC48" s="457"/>
      <c r="AD48" s="283"/>
      <c r="AE48" s="284"/>
      <c r="AF48" s="284"/>
      <c r="AG48" s="457"/>
      <c r="AH48" s="283"/>
      <c r="AI48" s="284"/>
      <c r="AJ48" s="284"/>
      <c r="AK48" s="465"/>
    </row>
    <row r="49" spans="1:40" ht="39" customHeight="1" x14ac:dyDescent="0.2">
      <c r="A49" s="134"/>
      <c r="B49" s="440"/>
      <c r="C49" s="488" t="s">
        <v>193</v>
      </c>
      <c r="D49" s="489"/>
      <c r="E49" s="468">
        <f>E44+E46+E48</f>
        <v>2911</v>
      </c>
      <c r="F49" s="265"/>
      <c r="G49" s="42"/>
      <c r="H49" s="469">
        <v>290827</v>
      </c>
      <c r="I49" s="470"/>
      <c r="J49" s="470"/>
      <c r="K49" s="471"/>
      <c r="L49" s="468">
        <f>L44+L46+L48</f>
        <v>151</v>
      </c>
      <c r="M49" s="265"/>
      <c r="N49" s="42"/>
      <c r="O49" s="469">
        <v>2886</v>
      </c>
      <c r="P49" s="470"/>
      <c r="Q49" s="469">
        <v>292737</v>
      </c>
      <c r="R49" s="470"/>
      <c r="S49" s="472"/>
      <c r="T49" s="399"/>
      <c r="U49" s="474"/>
      <c r="V49" s="490" t="s">
        <v>194</v>
      </c>
      <c r="W49" s="491"/>
      <c r="X49" s="294">
        <v>0</v>
      </c>
      <c r="Y49" s="295"/>
      <c r="Z49" s="485"/>
      <c r="AA49" s="294">
        <v>0</v>
      </c>
      <c r="AB49" s="295"/>
      <c r="AC49" s="485"/>
      <c r="AD49" s="294">
        <v>1</v>
      </c>
      <c r="AE49" s="295"/>
      <c r="AF49" s="295"/>
      <c r="AG49" s="485"/>
      <c r="AH49" s="294">
        <v>1</v>
      </c>
      <c r="AI49" s="295"/>
      <c r="AJ49" s="295"/>
      <c r="AK49" s="486"/>
    </row>
    <row r="50" spans="1:40" ht="18.75" customHeight="1" x14ac:dyDescent="0.2">
      <c r="A50" s="134"/>
      <c r="B50" s="291" t="s">
        <v>195</v>
      </c>
      <c r="C50" s="292"/>
      <c r="D50" s="293"/>
      <c r="E50" s="294">
        <v>101</v>
      </c>
      <c r="F50" s="295"/>
      <c r="G50" s="112"/>
      <c r="H50" s="307">
        <v>265792</v>
      </c>
      <c r="I50" s="308"/>
      <c r="J50" s="308"/>
      <c r="K50" s="487"/>
      <c r="L50" s="294">
        <v>7</v>
      </c>
      <c r="M50" s="295"/>
      <c r="N50" s="112"/>
      <c r="O50" s="307">
        <v>103</v>
      </c>
      <c r="P50" s="308"/>
      <c r="Q50" s="307">
        <v>262899</v>
      </c>
      <c r="R50" s="308"/>
      <c r="S50" s="476"/>
      <c r="T50" s="399"/>
      <c r="U50" s="475"/>
      <c r="V50" s="492"/>
      <c r="W50" s="493"/>
      <c r="X50" s="283"/>
      <c r="Y50" s="284"/>
      <c r="Z50" s="457"/>
      <c r="AA50" s="283"/>
      <c r="AB50" s="284"/>
      <c r="AC50" s="457"/>
      <c r="AD50" s="283"/>
      <c r="AE50" s="284"/>
      <c r="AF50" s="284"/>
      <c r="AG50" s="457"/>
      <c r="AH50" s="283"/>
      <c r="AI50" s="284"/>
      <c r="AJ50" s="284"/>
      <c r="AK50" s="465"/>
    </row>
    <row r="51" spans="1:40" ht="18.75" customHeight="1" x14ac:dyDescent="0.2">
      <c r="A51" s="134"/>
      <c r="B51" s="277"/>
      <c r="C51" s="278"/>
      <c r="D51" s="280"/>
      <c r="E51" s="283"/>
      <c r="F51" s="284"/>
      <c r="G51" s="42"/>
      <c r="H51" s="309"/>
      <c r="I51" s="310"/>
      <c r="J51" s="310"/>
      <c r="K51" s="466"/>
      <c r="L51" s="283"/>
      <c r="M51" s="284"/>
      <c r="N51" s="42"/>
      <c r="O51" s="309"/>
      <c r="P51" s="310"/>
      <c r="Q51" s="309"/>
      <c r="R51" s="310"/>
      <c r="S51" s="467"/>
      <c r="T51" s="399"/>
      <c r="U51" s="432" t="s">
        <v>207</v>
      </c>
      <c r="V51" s="433"/>
      <c r="W51" s="477"/>
      <c r="X51" s="294">
        <f>X43+X45-X47+X49</f>
        <v>22794361</v>
      </c>
      <c r="Y51" s="295"/>
      <c r="Z51" s="485"/>
      <c r="AA51" s="294">
        <f>AA43+AA45-AA47+AA49</f>
        <v>279169</v>
      </c>
      <c r="AB51" s="295"/>
      <c r="AC51" s="485"/>
      <c r="AD51" s="495">
        <f>AD43+AD45-AD47+AD49</f>
        <v>105698372</v>
      </c>
      <c r="AE51" s="496"/>
      <c r="AF51" s="496"/>
      <c r="AG51" s="497"/>
      <c r="AH51" s="294">
        <f>AH43+AH45-AH47+AH49</f>
        <v>128771902</v>
      </c>
      <c r="AI51" s="295"/>
      <c r="AJ51" s="295"/>
      <c r="AK51" s="486"/>
      <c r="AM51" s="117"/>
      <c r="AN51" s="117"/>
    </row>
    <row r="52" spans="1:40" ht="39.75" customHeight="1" thickBot="1" x14ac:dyDescent="0.25">
      <c r="A52" s="134"/>
      <c r="B52" s="502" t="s">
        <v>71</v>
      </c>
      <c r="C52" s="503"/>
      <c r="D52" s="504"/>
      <c r="E52" s="505">
        <f>E49+E50</f>
        <v>3012</v>
      </c>
      <c r="F52" s="256"/>
      <c r="G52" s="94"/>
      <c r="H52" s="506">
        <v>289988</v>
      </c>
      <c r="I52" s="507"/>
      <c r="J52" s="507"/>
      <c r="K52" s="508"/>
      <c r="L52" s="505">
        <f>L49+L50</f>
        <v>158</v>
      </c>
      <c r="M52" s="256"/>
      <c r="N52" s="94"/>
      <c r="O52" s="506">
        <v>2989</v>
      </c>
      <c r="P52" s="507"/>
      <c r="Q52" s="506">
        <v>291709</v>
      </c>
      <c r="R52" s="507"/>
      <c r="S52" s="509"/>
      <c r="T52" s="400"/>
      <c r="U52" s="478"/>
      <c r="V52" s="479"/>
      <c r="W52" s="480"/>
      <c r="X52" s="334"/>
      <c r="Y52" s="335"/>
      <c r="Z52" s="494"/>
      <c r="AA52" s="334"/>
      <c r="AB52" s="335"/>
      <c r="AC52" s="494"/>
      <c r="AD52" s="498"/>
      <c r="AE52" s="499"/>
      <c r="AF52" s="499"/>
      <c r="AG52" s="500"/>
      <c r="AH52" s="334"/>
      <c r="AI52" s="335"/>
      <c r="AJ52" s="335"/>
      <c r="AK52" s="501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9" sqref="D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10" t="s">
        <v>2</v>
      </c>
      <c r="Q1" s="511"/>
      <c r="R1" s="511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2" t="s">
        <v>3</v>
      </c>
      <c r="C3" s="513"/>
      <c r="D3" s="513"/>
      <c r="E3" s="513"/>
      <c r="F3" s="514"/>
      <c r="G3" s="515" t="s">
        <v>4</v>
      </c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7"/>
      <c r="S3" s="143"/>
      <c r="T3" s="143"/>
    </row>
    <row r="4" spans="1:20" ht="26.25" customHeight="1" x14ac:dyDescent="0.2">
      <c r="A4" s="193"/>
      <c r="B4" s="518" t="s">
        <v>5</v>
      </c>
      <c r="C4" s="519"/>
      <c r="D4" s="194" t="s">
        <v>6</v>
      </c>
      <c r="E4" s="194" t="s">
        <v>7</v>
      </c>
      <c r="F4" s="195" t="s">
        <v>8</v>
      </c>
      <c r="G4" s="520" t="s">
        <v>5</v>
      </c>
      <c r="H4" s="521"/>
      <c r="I4" s="519"/>
      <c r="J4" s="522" t="s">
        <v>6</v>
      </c>
      <c r="K4" s="519"/>
      <c r="L4" s="194" t="s">
        <v>7</v>
      </c>
      <c r="M4" s="522" t="s">
        <v>8</v>
      </c>
      <c r="N4" s="519"/>
      <c r="O4" s="194" t="s">
        <v>9</v>
      </c>
      <c r="P4" s="522" t="s">
        <v>10</v>
      </c>
      <c r="Q4" s="519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3" t="s">
        <v>14</v>
      </c>
      <c r="K5" s="524"/>
      <c r="L5" s="150" t="s">
        <v>13</v>
      </c>
      <c r="M5" s="523" t="s">
        <v>13</v>
      </c>
      <c r="N5" s="525"/>
      <c r="O5" s="150" t="s">
        <v>12</v>
      </c>
      <c r="P5" s="523" t="s">
        <v>14</v>
      </c>
      <c r="Q5" s="525"/>
      <c r="R5" s="153" t="s">
        <v>13</v>
      </c>
    </row>
    <row r="6" spans="1:20" ht="23.4" customHeight="1" x14ac:dyDescent="0.2">
      <c r="A6" s="193"/>
      <c r="B6" s="526" t="s">
        <v>15</v>
      </c>
      <c r="C6" s="527"/>
      <c r="D6" s="155">
        <v>35201117</v>
      </c>
      <c r="E6" s="196">
        <f t="shared" ref="E6:E33" si="0">ROUND(D6/$D$33*100,1)</f>
        <v>14.8</v>
      </c>
      <c r="F6" s="197">
        <v>-0.6072703079374242</v>
      </c>
      <c r="G6" s="528" t="s">
        <v>16</v>
      </c>
      <c r="H6" s="529"/>
      <c r="I6" s="530"/>
      <c r="J6" s="531">
        <v>28897662</v>
      </c>
      <c r="K6" s="532"/>
      <c r="L6" s="198">
        <f t="shared" ref="L6:L13" si="1">ROUND(J6/$J$33*100,1)</f>
        <v>13</v>
      </c>
      <c r="M6" s="533">
        <v>-2.0446660937567418</v>
      </c>
      <c r="N6" s="534"/>
      <c r="O6" s="155">
        <v>27177015</v>
      </c>
      <c r="P6" s="531">
        <v>26640940</v>
      </c>
      <c r="Q6" s="532"/>
      <c r="R6" s="199">
        <f t="shared" ref="R6:R13" si="2">ROUND(P6/$P$27*100,1)</f>
        <v>21.3</v>
      </c>
    </row>
    <row r="7" spans="1:20" ht="23.4" customHeight="1" x14ac:dyDescent="0.2">
      <c r="A7" s="193"/>
      <c r="B7" s="535" t="s">
        <v>17</v>
      </c>
      <c r="C7" s="536"/>
      <c r="D7" s="155">
        <v>715921</v>
      </c>
      <c r="E7" s="200">
        <f t="shared" si="0"/>
        <v>0.3</v>
      </c>
      <c r="F7" s="197">
        <v>1.9892956406161622</v>
      </c>
      <c r="G7" s="201" t="s">
        <v>18</v>
      </c>
      <c r="H7" s="537" t="s">
        <v>19</v>
      </c>
      <c r="I7" s="538"/>
      <c r="J7" s="539">
        <v>17243204</v>
      </c>
      <c r="K7" s="540"/>
      <c r="L7" s="198">
        <f t="shared" si="1"/>
        <v>7.8</v>
      </c>
      <c r="M7" s="533">
        <v>-1.0046562224551692</v>
      </c>
      <c r="N7" s="534"/>
      <c r="O7" s="155">
        <v>16042938</v>
      </c>
      <c r="P7" s="539">
        <v>15994210</v>
      </c>
      <c r="Q7" s="540"/>
      <c r="R7" s="202">
        <f t="shared" si="2"/>
        <v>12.8</v>
      </c>
    </row>
    <row r="8" spans="1:20" ht="23.4" customHeight="1" x14ac:dyDescent="0.2">
      <c r="A8" s="193"/>
      <c r="B8" s="535" t="s">
        <v>20</v>
      </c>
      <c r="C8" s="536"/>
      <c r="D8" s="155">
        <v>89658</v>
      </c>
      <c r="E8" s="200">
        <f t="shared" si="0"/>
        <v>0</v>
      </c>
      <c r="F8" s="197">
        <v>-6.3751135616052164</v>
      </c>
      <c r="G8" s="203"/>
      <c r="H8" s="537" t="s">
        <v>21</v>
      </c>
      <c r="I8" s="538"/>
      <c r="J8" s="539">
        <v>2126045</v>
      </c>
      <c r="K8" s="540"/>
      <c r="L8" s="198">
        <f t="shared" si="1"/>
        <v>1</v>
      </c>
      <c r="M8" s="533">
        <v>-17.674959273975112</v>
      </c>
      <c r="N8" s="534"/>
      <c r="O8" s="155">
        <v>2126045</v>
      </c>
      <c r="P8" s="539">
        <v>1705280</v>
      </c>
      <c r="Q8" s="540"/>
      <c r="R8" s="202">
        <f t="shared" si="2"/>
        <v>1.4</v>
      </c>
    </row>
    <row r="9" spans="1:20" ht="23.4" customHeight="1" x14ac:dyDescent="0.2">
      <c r="A9" s="193"/>
      <c r="B9" s="535" t="s">
        <v>22</v>
      </c>
      <c r="C9" s="536"/>
      <c r="D9" s="155">
        <v>644480</v>
      </c>
      <c r="E9" s="200">
        <f t="shared" si="0"/>
        <v>0.3</v>
      </c>
      <c r="F9" s="197">
        <v>38.970829236315964</v>
      </c>
      <c r="G9" s="520" t="s">
        <v>23</v>
      </c>
      <c r="H9" s="521"/>
      <c r="I9" s="519"/>
      <c r="J9" s="539">
        <v>83935811</v>
      </c>
      <c r="K9" s="540"/>
      <c r="L9" s="198">
        <f t="shared" si="1"/>
        <v>37.9</v>
      </c>
      <c r="M9" s="533">
        <v>17.656094845020931</v>
      </c>
      <c r="N9" s="534"/>
      <c r="O9" s="155">
        <v>26485280</v>
      </c>
      <c r="P9" s="539">
        <v>26485268</v>
      </c>
      <c r="Q9" s="540"/>
      <c r="R9" s="202">
        <f t="shared" si="2"/>
        <v>21.1</v>
      </c>
    </row>
    <row r="10" spans="1:20" ht="23.4" customHeight="1" x14ac:dyDescent="0.2">
      <c r="A10" s="193"/>
      <c r="B10" s="535" t="s">
        <v>24</v>
      </c>
      <c r="C10" s="536"/>
      <c r="D10" s="155">
        <v>788366</v>
      </c>
      <c r="E10" s="200">
        <f t="shared" si="0"/>
        <v>0.3</v>
      </c>
      <c r="F10" s="197">
        <v>45.626939559627601</v>
      </c>
      <c r="G10" s="520" t="s">
        <v>25</v>
      </c>
      <c r="H10" s="521"/>
      <c r="I10" s="519"/>
      <c r="J10" s="539">
        <v>1344173</v>
      </c>
      <c r="K10" s="540"/>
      <c r="L10" s="198">
        <f t="shared" si="1"/>
        <v>0.6</v>
      </c>
      <c r="M10" s="533">
        <v>8.7794077302747464</v>
      </c>
      <c r="N10" s="534"/>
      <c r="O10" s="155">
        <v>1344173</v>
      </c>
      <c r="P10" s="539">
        <v>1344173</v>
      </c>
      <c r="Q10" s="540"/>
      <c r="R10" s="202">
        <f t="shared" si="2"/>
        <v>1.1000000000000001</v>
      </c>
    </row>
    <row r="11" spans="1:20" ht="23.4" customHeight="1" x14ac:dyDescent="0.2">
      <c r="A11" s="193"/>
      <c r="B11" s="535" t="s">
        <v>26</v>
      </c>
      <c r="C11" s="536"/>
      <c r="D11" s="155">
        <v>10092152</v>
      </c>
      <c r="E11" s="200">
        <f t="shared" si="0"/>
        <v>4.2</v>
      </c>
      <c r="F11" s="197">
        <v>9.8687114799861142</v>
      </c>
      <c r="G11" s="204"/>
      <c r="H11" s="541" t="s">
        <v>27</v>
      </c>
      <c r="I11" s="538"/>
      <c r="J11" s="539">
        <v>1344173</v>
      </c>
      <c r="K11" s="540"/>
      <c r="L11" s="198">
        <f t="shared" si="1"/>
        <v>0.6</v>
      </c>
      <c r="M11" s="533">
        <v>8.7794077302747464</v>
      </c>
      <c r="N11" s="534"/>
      <c r="O11" s="155">
        <v>1344173</v>
      </c>
      <c r="P11" s="539">
        <v>1344173</v>
      </c>
      <c r="Q11" s="540"/>
      <c r="R11" s="202">
        <f t="shared" si="2"/>
        <v>1.1000000000000001</v>
      </c>
    </row>
    <row r="12" spans="1:20" ht="23.4" customHeight="1" x14ac:dyDescent="0.2">
      <c r="A12" s="193"/>
      <c r="B12" s="535" t="s">
        <v>28</v>
      </c>
      <c r="C12" s="536"/>
      <c r="D12" s="155">
        <v>0</v>
      </c>
      <c r="E12" s="205" t="s">
        <v>29</v>
      </c>
      <c r="F12" s="197" t="s">
        <v>29</v>
      </c>
      <c r="G12" s="203" t="s">
        <v>18</v>
      </c>
      <c r="H12" s="541" t="s">
        <v>30</v>
      </c>
      <c r="I12" s="538"/>
      <c r="J12" s="539">
        <v>0</v>
      </c>
      <c r="K12" s="540"/>
      <c r="L12" s="206" t="s">
        <v>29</v>
      </c>
      <c r="M12" s="542" t="s">
        <v>29</v>
      </c>
      <c r="N12" s="534"/>
      <c r="O12" s="155">
        <v>0</v>
      </c>
      <c r="P12" s="539">
        <v>0</v>
      </c>
      <c r="Q12" s="540"/>
      <c r="R12" s="207" t="s">
        <v>29</v>
      </c>
    </row>
    <row r="13" spans="1:20" ht="23.4" customHeight="1" x14ac:dyDescent="0.2">
      <c r="A13" s="193"/>
      <c r="B13" s="535" t="s">
        <v>31</v>
      </c>
      <c r="C13" s="536"/>
      <c r="D13" s="155">
        <v>2</v>
      </c>
      <c r="E13" s="208">
        <f t="shared" si="0"/>
        <v>0</v>
      </c>
      <c r="F13" s="197">
        <v>-96.610169491525426</v>
      </c>
      <c r="G13" s="520" t="s">
        <v>32</v>
      </c>
      <c r="H13" s="521"/>
      <c r="I13" s="519"/>
      <c r="J13" s="539">
        <f>J6+J9+J10</f>
        <v>114177646</v>
      </c>
      <c r="K13" s="540"/>
      <c r="L13" s="198">
        <f t="shared" si="1"/>
        <v>51.5</v>
      </c>
      <c r="M13" s="533">
        <v>11.854974107018545</v>
      </c>
      <c r="N13" s="534"/>
      <c r="O13" s="156">
        <f>O6+O9+O10</f>
        <v>55006468</v>
      </c>
      <c r="P13" s="539">
        <f>P6+P9+P10</f>
        <v>54470381</v>
      </c>
      <c r="Q13" s="540"/>
      <c r="R13" s="202">
        <f t="shared" si="2"/>
        <v>43.5</v>
      </c>
    </row>
    <row r="14" spans="1:20" ht="23.4" customHeight="1" x14ac:dyDescent="0.2">
      <c r="A14" s="193"/>
      <c r="B14" s="535" t="s">
        <v>33</v>
      </c>
      <c r="C14" s="536"/>
      <c r="D14" s="155">
        <v>159028</v>
      </c>
      <c r="E14" s="208">
        <f t="shared" si="0"/>
        <v>0.1</v>
      </c>
      <c r="F14" s="197">
        <v>28.892851353541893</v>
      </c>
      <c r="G14" s="543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</row>
    <row r="15" spans="1:20" ht="23.4" customHeight="1" x14ac:dyDescent="0.2">
      <c r="A15" s="193"/>
      <c r="B15" s="546" t="s">
        <v>208</v>
      </c>
      <c r="C15" s="547"/>
      <c r="D15" s="155">
        <v>457466</v>
      </c>
      <c r="E15" s="209">
        <f t="shared" si="0"/>
        <v>0.2</v>
      </c>
      <c r="F15" s="197">
        <v>-10.264010153180426</v>
      </c>
      <c r="G15" s="520" t="s">
        <v>34</v>
      </c>
      <c r="H15" s="521"/>
      <c r="I15" s="519"/>
      <c r="J15" s="539">
        <v>35775245</v>
      </c>
      <c r="K15" s="540"/>
      <c r="L15" s="198">
        <f t="shared" ref="L15:L30" si="3">ROUND(J15/$J$33*100,1)</f>
        <v>16.100000000000001</v>
      </c>
      <c r="M15" s="548">
        <v>13.656799481391779</v>
      </c>
      <c r="N15" s="549"/>
      <c r="O15" s="155">
        <v>27427797</v>
      </c>
      <c r="P15" s="539">
        <v>24898003</v>
      </c>
      <c r="Q15" s="540"/>
      <c r="R15" s="210">
        <f>ROUND(P15/$P$27*100,1)</f>
        <v>19.899999999999999</v>
      </c>
    </row>
    <row r="16" spans="1:20" ht="23.4" customHeight="1" x14ac:dyDescent="0.2">
      <c r="A16" s="193"/>
      <c r="B16" s="535" t="s">
        <v>35</v>
      </c>
      <c r="C16" s="547"/>
      <c r="D16" s="155">
        <v>77952077</v>
      </c>
      <c r="E16" s="200">
        <f t="shared" si="0"/>
        <v>32.700000000000003</v>
      </c>
      <c r="F16" s="197">
        <v>5.3904230549542742</v>
      </c>
      <c r="G16" s="520" t="s">
        <v>36</v>
      </c>
      <c r="H16" s="521"/>
      <c r="I16" s="519"/>
      <c r="J16" s="539">
        <v>2109518</v>
      </c>
      <c r="K16" s="540"/>
      <c r="L16" s="198">
        <f t="shared" si="3"/>
        <v>1</v>
      </c>
      <c r="M16" s="548">
        <v>-4.2019974133170601</v>
      </c>
      <c r="N16" s="549"/>
      <c r="O16" s="155">
        <v>2019474</v>
      </c>
      <c r="P16" s="539">
        <v>2019474</v>
      </c>
      <c r="Q16" s="540"/>
      <c r="R16" s="202">
        <f>ROUND(P16/$P$27*100,1)</f>
        <v>1.6</v>
      </c>
    </row>
    <row r="17" spans="1:21" ht="23.4" customHeight="1" x14ac:dyDescent="0.2">
      <c r="A17" s="193"/>
      <c r="B17" s="157"/>
      <c r="C17" s="158" t="s">
        <v>37</v>
      </c>
      <c r="D17" s="155">
        <v>75479900</v>
      </c>
      <c r="E17" s="200">
        <f t="shared" si="0"/>
        <v>31.7</v>
      </c>
      <c r="F17" s="197">
        <v>5.5115885300923262</v>
      </c>
      <c r="G17" s="520" t="s">
        <v>38</v>
      </c>
      <c r="H17" s="521"/>
      <c r="I17" s="519"/>
      <c r="J17" s="539">
        <v>11899876</v>
      </c>
      <c r="K17" s="540"/>
      <c r="L17" s="198">
        <f t="shared" si="3"/>
        <v>5.4</v>
      </c>
      <c r="M17" s="548">
        <v>-80.016686744228267</v>
      </c>
      <c r="N17" s="549"/>
      <c r="O17" s="155">
        <v>9967864</v>
      </c>
      <c r="P17" s="539">
        <v>5188145</v>
      </c>
      <c r="Q17" s="540"/>
      <c r="R17" s="202">
        <f>ROUND(P17/$P$27*100,1)</f>
        <v>4.0999999999999996</v>
      </c>
    </row>
    <row r="18" spans="1:21" ht="23.4" customHeight="1" x14ac:dyDescent="0.2">
      <c r="A18" s="193"/>
      <c r="B18" s="159"/>
      <c r="C18" s="158" t="s">
        <v>39</v>
      </c>
      <c r="D18" s="155">
        <v>2472177</v>
      </c>
      <c r="E18" s="200">
        <f t="shared" si="0"/>
        <v>1</v>
      </c>
      <c r="F18" s="197">
        <v>1.820445580827168</v>
      </c>
      <c r="G18" s="520" t="s">
        <v>40</v>
      </c>
      <c r="H18" s="521"/>
      <c r="I18" s="519"/>
      <c r="J18" s="539">
        <v>11549673</v>
      </c>
      <c r="K18" s="540"/>
      <c r="L18" s="198">
        <f t="shared" si="3"/>
        <v>5.2</v>
      </c>
      <c r="M18" s="548">
        <v>-8.2989206358280327</v>
      </c>
      <c r="N18" s="549"/>
      <c r="O18" s="155">
        <v>11134604</v>
      </c>
      <c r="P18" s="550"/>
      <c r="Q18" s="551"/>
      <c r="R18" s="552"/>
    </row>
    <row r="19" spans="1:21" ht="23.4" customHeight="1" x14ac:dyDescent="0.2">
      <c r="A19" s="193"/>
      <c r="B19" s="535" t="s">
        <v>41</v>
      </c>
      <c r="C19" s="536"/>
      <c r="D19" s="155">
        <v>42055</v>
      </c>
      <c r="E19" s="200">
        <f t="shared" si="0"/>
        <v>0</v>
      </c>
      <c r="F19" s="197">
        <v>-8.6931978549252058</v>
      </c>
      <c r="G19" s="520" t="s">
        <v>42</v>
      </c>
      <c r="H19" s="521"/>
      <c r="I19" s="519"/>
      <c r="J19" s="539">
        <v>0</v>
      </c>
      <c r="K19" s="540"/>
      <c r="L19" s="206" t="s">
        <v>29</v>
      </c>
      <c r="M19" s="542" t="s">
        <v>29</v>
      </c>
      <c r="N19" s="534"/>
      <c r="O19" s="155">
        <v>0</v>
      </c>
      <c r="P19" s="553"/>
      <c r="Q19" s="554"/>
      <c r="R19" s="555"/>
    </row>
    <row r="20" spans="1:21" ht="23.4" customHeight="1" x14ac:dyDescent="0.2">
      <c r="A20" s="211" t="s">
        <v>43</v>
      </c>
      <c r="B20" s="535" t="s">
        <v>44</v>
      </c>
      <c r="C20" s="536"/>
      <c r="D20" s="156">
        <f>SUM(D6:D16)+D19</f>
        <v>126142322</v>
      </c>
      <c r="E20" s="200">
        <f t="shared" si="0"/>
        <v>52.9</v>
      </c>
      <c r="F20" s="197">
        <v>4.2076487948000896</v>
      </c>
      <c r="G20" s="520" t="s">
        <v>45</v>
      </c>
      <c r="H20" s="521"/>
      <c r="I20" s="519"/>
      <c r="J20" s="539">
        <v>2432178</v>
      </c>
      <c r="K20" s="540"/>
      <c r="L20" s="198">
        <f t="shared" si="3"/>
        <v>1.1000000000000001</v>
      </c>
      <c r="M20" s="548">
        <v>-3.479293021690566</v>
      </c>
      <c r="N20" s="549"/>
      <c r="O20" s="155">
        <v>38214</v>
      </c>
      <c r="P20" s="539">
        <v>13</v>
      </c>
      <c r="Q20" s="540"/>
      <c r="R20" s="202">
        <f>ROUND(P20/$P$27*100,1)</f>
        <v>0</v>
      </c>
    </row>
    <row r="21" spans="1:21" ht="23.4" customHeight="1" x14ac:dyDescent="0.2">
      <c r="A21" s="193"/>
      <c r="B21" s="535" t="s">
        <v>46</v>
      </c>
      <c r="C21" s="536"/>
      <c r="D21" s="155">
        <v>1497593</v>
      </c>
      <c r="E21" s="209">
        <f t="shared" si="0"/>
        <v>0.6</v>
      </c>
      <c r="F21" s="197">
        <v>4.8526797560427548</v>
      </c>
      <c r="G21" s="520" t="s">
        <v>47</v>
      </c>
      <c r="H21" s="521"/>
      <c r="I21" s="519"/>
      <c r="J21" s="539">
        <v>17430140</v>
      </c>
      <c r="K21" s="540"/>
      <c r="L21" s="198">
        <f t="shared" si="3"/>
        <v>7.9</v>
      </c>
      <c r="M21" s="548">
        <v>6.4132679612309618</v>
      </c>
      <c r="N21" s="549"/>
      <c r="O21" s="155">
        <v>14478343</v>
      </c>
      <c r="P21" s="539">
        <v>11691939</v>
      </c>
      <c r="Q21" s="540"/>
      <c r="R21" s="202">
        <f>ROUND(P21/$P$27*100,1)</f>
        <v>9.3000000000000007</v>
      </c>
    </row>
    <row r="22" spans="1:21" ht="23.4" customHeight="1" x14ac:dyDescent="0.2">
      <c r="A22" s="193"/>
      <c r="B22" s="535" t="s">
        <v>48</v>
      </c>
      <c r="C22" s="536"/>
      <c r="D22" s="155">
        <v>2251251</v>
      </c>
      <c r="E22" s="200">
        <f t="shared" si="0"/>
        <v>0.9</v>
      </c>
      <c r="F22" s="197">
        <v>1.970838957485932</v>
      </c>
      <c r="G22" s="556" t="s">
        <v>49</v>
      </c>
      <c r="H22" s="557"/>
      <c r="I22" s="558"/>
      <c r="J22" s="539">
        <v>0</v>
      </c>
      <c r="K22" s="540"/>
      <c r="L22" s="206" t="s">
        <v>29</v>
      </c>
      <c r="M22" s="542" t="s">
        <v>29</v>
      </c>
      <c r="N22" s="534"/>
      <c r="O22" s="155">
        <v>0</v>
      </c>
      <c r="P22" s="539">
        <v>0</v>
      </c>
      <c r="Q22" s="540"/>
      <c r="R22" s="207" t="s">
        <v>29</v>
      </c>
    </row>
    <row r="23" spans="1:21" ht="23.4" customHeight="1" x14ac:dyDescent="0.2">
      <c r="A23" s="193"/>
      <c r="B23" s="535" t="s">
        <v>50</v>
      </c>
      <c r="C23" s="536"/>
      <c r="D23" s="155">
        <v>506841</v>
      </c>
      <c r="E23" s="200">
        <f t="shared" si="0"/>
        <v>0.2</v>
      </c>
      <c r="F23" s="197">
        <v>-0.1207991266203412</v>
      </c>
      <c r="G23" s="520" t="s">
        <v>51</v>
      </c>
      <c r="H23" s="521"/>
      <c r="I23" s="519"/>
      <c r="J23" s="539">
        <f>SUM(J15:K22)</f>
        <v>81196630</v>
      </c>
      <c r="K23" s="540"/>
      <c r="L23" s="198">
        <f t="shared" si="3"/>
        <v>36.6</v>
      </c>
      <c r="M23" s="548">
        <v>-34.897961669199276</v>
      </c>
      <c r="N23" s="549"/>
      <c r="O23" s="160">
        <f>SUM(O15:O22)</f>
        <v>65066296</v>
      </c>
      <c r="P23" s="539">
        <f>SUM(P15:Q22)</f>
        <v>43797574</v>
      </c>
      <c r="Q23" s="540"/>
      <c r="R23" s="202">
        <f>ROUND(P23/$P$27*100,1)</f>
        <v>35</v>
      </c>
    </row>
    <row r="24" spans="1:21" ht="23.4" customHeight="1" x14ac:dyDescent="0.2">
      <c r="A24" s="193"/>
      <c r="B24" s="535" t="s">
        <v>52</v>
      </c>
      <c r="C24" s="536"/>
      <c r="D24" s="155">
        <v>60074901</v>
      </c>
      <c r="E24" s="200">
        <f t="shared" si="0"/>
        <v>25.2</v>
      </c>
      <c r="F24" s="197">
        <v>-33.176732855309908</v>
      </c>
      <c r="G24" s="520" t="s">
        <v>53</v>
      </c>
      <c r="H24" s="521"/>
      <c r="I24" s="519"/>
      <c r="J24" s="539">
        <v>26317998</v>
      </c>
      <c r="K24" s="540"/>
      <c r="L24" s="198">
        <f t="shared" si="3"/>
        <v>11.9</v>
      </c>
      <c r="M24" s="548">
        <v>-18.485939551363529</v>
      </c>
      <c r="N24" s="549"/>
      <c r="O24" s="155">
        <v>11821010</v>
      </c>
      <c r="P24" s="212" t="s">
        <v>54</v>
      </c>
      <c r="Q24" s="213"/>
      <c r="R24" s="214"/>
    </row>
    <row r="25" spans="1:21" ht="23.4" customHeight="1" x14ac:dyDescent="0.2">
      <c r="A25" s="193"/>
      <c r="B25" s="535" t="s">
        <v>55</v>
      </c>
      <c r="C25" s="536"/>
      <c r="D25" s="155">
        <v>17691064</v>
      </c>
      <c r="E25" s="200">
        <f t="shared" si="0"/>
        <v>7.4</v>
      </c>
      <c r="F25" s="197">
        <v>-12.208685219774495</v>
      </c>
      <c r="G25" s="201"/>
      <c r="H25" s="215"/>
      <c r="I25" s="216" t="s">
        <v>56</v>
      </c>
      <c r="J25" s="539">
        <v>6907886</v>
      </c>
      <c r="K25" s="540"/>
      <c r="L25" s="198">
        <f t="shared" si="3"/>
        <v>3.1</v>
      </c>
      <c r="M25" s="548">
        <v>-17.898894885199766</v>
      </c>
      <c r="N25" s="549"/>
      <c r="O25" s="155">
        <v>2304657</v>
      </c>
      <c r="P25" s="559">
        <v>98267955</v>
      </c>
      <c r="Q25" s="560"/>
      <c r="R25" s="217" t="s">
        <v>12</v>
      </c>
    </row>
    <row r="26" spans="1:21" ht="23.4" customHeight="1" x14ac:dyDescent="0.2">
      <c r="A26" s="193"/>
      <c r="B26" s="535" t="s">
        <v>57</v>
      </c>
      <c r="C26" s="536"/>
      <c r="D26" s="155">
        <v>264812</v>
      </c>
      <c r="E26" s="200">
        <f t="shared" si="0"/>
        <v>0.1</v>
      </c>
      <c r="F26" s="197">
        <v>17.807317246779132</v>
      </c>
      <c r="G26" s="204"/>
      <c r="H26" s="218"/>
      <c r="I26" s="219" t="s">
        <v>58</v>
      </c>
      <c r="J26" s="539">
        <v>19410112</v>
      </c>
      <c r="K26" s="540"/>
      <c r="L26" s="198">
        <f t="shared" si="3"/>
        <v>8.8000000000000007</v>
      </c>
      <c r="M26" s="548">
        <v>-18.692843147419158</v>
      </c>
      <c r="N26" s="549"/>
      <c r="O26" s="155">
        <v>9516353</v>
      </c>
      <c r="P26" s="220" t="s">
        <v>59</v>
      </c>
      <c r="Q26" s="221"/>
      <c r="R26" s="217"/>
    </row>
    <row r="27" spans="1:21" ht="23.4" customHeight="1" x14ac:dyDescent="0.2">
      <c r="A27" s="193"/>
      <c r="B27" s="535" t="s">
        <v>60</v>
      </c>
      <c r="C27" s="536"/>
      <c r="D27" s="155">
        <v>301040</v>
      </c>
      <c r="E27" s="200">
        <f t="shared" si="0"/>
        <v>0.1</v>
      </c>
      <c r="F27" s="197">
        <v>574.81114523323845</v>
      </c>
      <c r="G27" s="222"/>
      <c r="H27" s="223" t="s">
        <v>61</v>
      </c>
      <c r="I27" s="224"/>
      <c r="J27" s="539">
        <v>1102315</v>
      </c>
      <c r="K27" s="540"/>
      <c r="L27" s="198">
        <f t="shared" si="3"/>
        <v>0.5</v>
      </c>
      <c r="M27" s="548">
        <v>-9.2318282913204435</v>
      </c>
      <c r="N27" s="549"/>
      <c r="O27" s="155">
        <v>898619</v>
      </c>
      <c r="P27" s="559">
        <v>125307452</v>
      </c>
      <c r="Q27" s="560"/>
      <c r="R27" s="217" t="s">
        <v>12</v>
      </c>
      <c r="U27" s="117"/>
    </row>
    <row r="28" spans="1:21" ht="23.4" customHeight="1" x14ac:dyDescent="0.2">
      <c r="A28" s="193"/>
      <c r="B28" s="535" t="s">
        <v>62</v>
      </c>
      <c r="C28" s="536"/>
      <c r="D28" s="155">
        <v>10469624</v>
      </c>
      <c r="E28" s="208">
        <f t="shared" si="0"/>
        <v>4.4000000000000004</v>
      </c>
      <c r="F28" s="197">
        <v>-32.528257626288507</v>
      </c>
      <c r="G28" s="520" t="s">
        <v>63</v>
      </c>
      <c r="H28" s="521"/>
      <c r="I28" s="519"/>
      <c r="J28" s="539">
        <v>0</v>
      </c>
      <c r="K28" s="540"/>
      <c r="L28" s="206" t="s">
        <v>29</v>
      </c>
      <c r="M28" s="542" t="s">
        <v>29</v>
      </c>
      <c r="N28" s="534"/>
      <c r="O28" s="155">
        <v>0</v>
      </c>
      <c r="P28" s="559"/>
      <c r="Q28" s="560"/>
      <c r="R28" s="217"/>
      <c r="U28" s="135"/>
    </row>
    <row r="29" spans="1:21" ht="23.4" customHeight="1" x14ac:dyDescent="0.2">
      <c r="A29" s="193"/>
      <c r="B29" s="535" t="s">
        <v>64</v>
      </c>
      <c r="C29" s="536"/>
      <c r="D29" s="155">
        <v>14912506</v>
      </c>
      <c r="E29" s="200">
        <f t="shared" si="0"/>
        <v>6.3</v>
      </c>
      <c r="F29" s="197">
        <v>16.101832613651478</v>
      </c>
      <c r="G29" s="520" t="s">
        <v>65</v>
      </c>
      <c r="H29" s="521"/>
      <c r="I29" s="519"/>
      <c r="J29" s="539">
        <v>0</v>
      </c>
      <c r="K29" s="540"/>
      <c r="L29" s="206" t="s">
        <v>29</v>
      </c>
      <c r="M29" s="542" t="s">
        <v>29</v>
      </c>
      <c r="N29" s="534"/>
      <c r="O29" s="155">
        <v>0</v>
      </c>
      <c r="P29" s="561"/>
      <c r="Q29" s="562"/>
      <c r="R29" s="563"/>
      <c r="U29" s="117"/>
    </row>
    <row r="30" spans="1:21" ht="23.4" customHeight="1" x14ac:dyDescent="0.2">
      <c r="A30" s="193"/>
      <c r="B30" s="535" t="s">
        <v>66</v>
      </c>
      <c r="C30" s="536"/>
      <c r="D30" s="155">
        <v>4262885</v>
      </c>
      <c r="E30" s="200">
        <f t="shared" si="0"/>
        <v>1.8</v>
      </c>
      <c r="F30" s="197">
        <v>-49.049751636236728</v>
      </c>
      <c r="G30" s="520" t="s">
        <v>67</v>
      </c>
      <c r="H30" s="521"/>
      <c r="I30" s="519"/>
      <c r="J30" s="539">
        <f>J24+J28+J29</f>
        <v>26317998</v>
      </c>
      <c r="K30" s="540"/>
      <c r="L30" s="198">
        <f t="shared" si="3"/>
        <v>11.9</v>
      </c>
      <c r="M30" s="548">
        <v>-18.485939551363529</v>
      </c>
      <c r="N30" s="549"/>
      <c r="O30" s="160">
        <f>O24+O28+O29</f>
        <v>11821010</v>
      </c>
      <c r="P30" s="561"/>
      <c r="Q30" s="562"/>
      <c r="R30" s="563"/>
      <c r="U30" s="117"/>
    </row>
    <row r="31" spans="1:21" ht="23.4" customHeight="1" x14ac:dyDescent="0.2">
      <c r="A31" s="193"/>
      <c r="B31" s="535" t="s">
        <v>68</v>
      </c>
      <c r="C31" s="536"/>
      <c r="D31" s="155">
        <v>0</v>
      </c>
      <c r="E31" s="225" t="s">
        <v>29</v>
      </c>
      <c r="F31" s="197" t="s">
        <v>69</v>
      </c>
      <c r="M31" s="135"/>
      <c r="N31" s="135"/>
      <c r="O31" s="226"/>
      <c r="P31" s="564"/>
      <c r="Q31" s="565"/>
      <c r="R31" s="227"/>
      <c r="U31" s="228"/>
    </row>
    <row r="32" spans="1:21" ht="23.4" customHeight="1" x14ac:dyDescent="0.2">
      <c r="A32" s="193"/>
      <c r="B32" s="535" t="s">
        <v>70</v>
      </c>
      <c r="C32" s="536"/>
      <c r="D32" s="155">
        <f>SUM(D21:D31)</f>
        <v>112232517</v>
      </c>
      <c r="E32" s="208">
        <f t="shared" si="0"/>
        <v>47.1</v>
      </c>
      <c r="F32" s="197">
        <v>-26.620741508532177</v>
      </c>
      <c r="M32" s="135"/>
      <c r="N32" s="135"/>
      <c r="O32" s="229"/>
      <c r="P32" s="566"/>
      <c r="Q32" s="567"/>
      <c r="R32" s="193"/>
    </row>
    <row r="33" spans="1:20" ht="23.4" customHeight="1" thickBot="1" x14ac:dyDescent="0.25">
      <c r="A33" s="193"/>
      <c r="B33" s="568" t="s">
        <v>71</v>
      </c>
      <c r="C33" s="569"/>
      <c r="D33" s="161">
        <f>D20+D32</f>
        <v>238374839</v>
      </c>
      <c r="E33" s="230">
        <f t="shared" si="0"/>
        <v>100</v>
      </c>
      <c r="F33" s="197">
        <v>-13.001109477025196</v>
      </c>
      <c r="G33" s="570" t="s">
        <v>72</v>
      </c>
      <c r="H33" s="571"/>
      <c r="I33" s="572"/>
      <c r="J33" s="573">
        <f>J13+J23+J30</f>
        <v>221692274</v>
      </c>
      <c r="K33" s="574"/>
      <c r="L33" s="231">
        <f>ROUND(J33/$J$33*100,1)</f>
        <v>100</v>
      </c>
      <c r="M33" s="575">
        <v>-14.432627870285197</v>
      </c>
      <c r="N33" s="576"/>
      <c r="O33" s="162">
        <f>O13+O23+O30</f>
        <v>131893774</v>
      </c>
      <c r="P33" s="577"/>
      <c r="Q33" s="578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2"/>
      <c r="H34" s="232"/>
      <c r="I34" s="232"/>
      <c r="J34" s="233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9" t="s">
        <v>73</v>
      </c>
      <c r="C35" s="580"/>
      <c r="D35" s="580"/>
      <c r="E35" s="580"/>
      <c r="F35" s="580"/>
      <c r="G35" s="580"/>
      <c r="H35" s="580"/>
      <c r="I35" s="580"/>
      <c r="J35" s="581"/>
      <c r="K35" s="582" t="s">
        <v>74</v>
      </c>
      <c r="L35" s="583"/>
      <c r="M35" s="583"/>
      <c r="N35" s="583"/>
      <c r="O35" s="583"/>
      <c r="P35" s="583"/>
      <c r="Q35" s="583"/>
      <c r="R35" s="584"/>
    </row>
    <row r="36" spans="1:20" s="167" customFormat="1" ht="20.100000000000001" customHeight="1" x14ac:dyDescent="0.2">
      <c r="B36" s="585" t="s">
        <v>5</v>
      </c>
      <c r="C36" s="586"/>
      <c r="D36" s="168" t="s">
        <v>6</v>
      </c>
      <c r="E36" s="168" t="s">
        <v>7</v>
      </c>
      <c r="F36" s="168" t="s">
        <v>8</v>
      </c>
      <c r="G36" s="587" t="s">
        <v>9</v>
      </c>
      <c r="H36" s="588"/>
      <c r="I36" s="586"/>
      <c r="J36" s="169" t="s">
        <v>7</v>
      </c>
      <c r="K36" s="589" t="s">
        <v>5</v>
      </c>
      <c r="L36" s="588"/>
      <c r="M36" s="586"/>
      <c r="N36" s="587" t="s">
        <v>75</v>
      </c>
      <c r="O36" s="586"/>
      <c r="P36" s="170" t="s">
        <v>76</v>
      </c>
      <c r="Q36" s="590" t="s">
        <v>77</v>
      </c>
      <c r="R36" s="591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9" t="s">
        <v>78</v>
      </c>
      <c r="L37" s="588"/>
      <c r="M37" s="586"/>
      <c r="N37" s="539">
        <v>31761378</v>
      </c>
      <c r="O37" s="540"/>
      <c r="P37" s="234">
        <f>ROUND(N37/$N$43*100,1)</f>
        <v>90.2</v>
      </c>
      <c r="Q37" s="548">
        <v>-1.2</v>
      </c>
      <c r="R37" s="592"/>
      <c r="S37" s="179"/>
      <c r="T37" s="179"/>
    </row>
    <row r="38" spans="1:20" ht="20.100000000000001" customHeight="1" x14ac:dyDescent="0.2">
      <c r="A38" s="193"/>
      <c r="B38" s="593" t="s">
        <v>79</v>
      </c>
      <c r="C38" s="594"/>
      <c r="D38" s="181">
        <v>745665</v>
      </c>
      <c r="E38" s="196">
        <f t="shared" ref="E38:E51" si="4">ROUND(D38/$D$51*100,1)</f>
        <v>0.3</v>
      </c>
      <c r="F38" s="182">
        <v>-3.0965843743867683</v>
      </c>
      <c r="G38" s="531">
        <v>745505</v>
      </c>
      <c r="H38" s="595"/>
      <c r="I38" s="596"/>
      <c r="J38" s="235">
        <f t="shared" ref="J38:J51" si="5">ROUND(G38/$G$51*100,1)</f>
        <v>0.6</v>
      </c>
      <c r="K38" s="589" t="s">
        <v>80</v>
      </c>
      <c r="L38" s="588"/>
      <c r="M38" s="586"/>
      <c r="N38" s="539">
        <v>290715</v>
      </c>
      <c r="O38" s="540"/>
      <c r="P38" s="234">
        <f>ROUND(N38/$N$43*100,1)</f>
        <v>0.8</v>
      </c>
      <c r="Q38" s="548">
        <v>4.0999999999999996</v>
      </c>
      <c r="R38" s="592"/>
      <c r="S38" s="138"/>
      <c r="T38" s="138"/>
    </row>
    <row r="39" spans="1:20" ht="20.100000000000001" customHeight="1" x14ac:dyDescent="0.2">
      <c r="A39" s="193"/>
      <c r="B39" s="585" t="s">
        <v>81</v>
      </c>
      <c r="C39" s="586"/>
      <c r="D39" s="156">
        <v>25285064</v>
      </c>
      <c r="E39" s="196">
        <f t="shared" si="4"/>
        <v>11.4</v>
      </c>
      <c r="F39" s="182">
        <v>-66.484326932560705</v>
      </c>
      <c r="G39" s="539">
        <v>19954997</v>
      </c>
      <c r="H39" s="597"/>
      <c r="I39" s="598"/>
      <c r="J39" s="236">
        <f t="shared" si="5"/>
        <v>15.1</v>
      </c>
      <c r="K39" s="589" t="s">
        <v>82</v>
      </c>
      <c r="L39" s="588"/>
      <c r="M39" s="586"/>
      <c r="N39" s="539">
        <v>3144810</v>
      </c>
      <c r="O39" s="540"/>
      <c r="P39" s="234">
        <f>ROUND(N39/$N$43*100,1)</f>
        <v>8.9</v>
      </c>
      <c r="Q39" s="548">
        <v>5.5</v>
      </c>
      <c r="R39" s="592"/>
    </row>
    <row r="40" spans="1:20" ht="20.100000000000001" customHeight="1" x14ac:dyDescent="0.2">
      <c r="A40" s="193"/>
      <c r="B40" s="585" t="s">
        <v>83</v>
      </c>
      <c r="C40" s="586"/>
      <c r="D40" s="156">
        <v>119062157</v>
      </c>
      <c r="E40" s="196">
        <f t="shared" si="4"/>
        <v>53.7</v>
      </c>
      <c r="F40" s="182">
        <v>11.102377175472466</v>
      </c>
      <c r="G40" s="539">
        <v>56629755</v>
      </c>
      <c r="H40" s="597"/>
      <c r="I40" s="598"/>
      <c r="J40" s="236">
        <f t="shared" si="5"/>
        <v>42.9</v>
      </c>
      <c r="K40" s="589" t="s">
        <v>84</v>
      </c>
      <c r="L40" s="588"/>
      <c r="M40" s="586"/>
      <c r="N40" s="539">
        <v>0</v>
      </c>
      <c r="O40" s="540"/>
      <c r="P40" s="237" t="s">
        <v>29</v>
      </c>
      <c r="Q40" s="548" t="s">
        <v>29</v>
      </c>
      <c r="R40" s="592"/>
    </row>
    <row r="41" spans="1:20" ht="20.100000000000001" customHeight="1" x14ac:dyDescent="0.2">
      <c r="A41" s="193"/>
      <c r="B41" s="585" t="s">
        <v>85</v>
      </c>
      <c r="C41" s="586"/>
      <c r="D41" s="181">
        <v>17956205</v>
      </c>
      <c r="E41" s="196">
        <f t="shared" si="4"/>
        <v>8.1</v>
      </c>
      <c r="F41" s="182">
        <v>33.437487599060759</v>
      </c>
      <c r="G41" s="539">
        <v>11313430</v>
      </c>
      <c r="H41" s="597"/>
      <c r="I41" s="598"/>
      <c r="J41" s="236">
        <f t="shared" si="5"/>
        <v>8.6</v>
      </c>
      <c r="K41" s="589" t="s">
        <v>86</v>
      </c>
      <c r="L41" s="588"/>
      <c r="M41" s="586"/>
      <c r="N41" s="539">
        <v>4214</v>
      </c>
      <c r="O41" s="540"/>
      <c r="P41" s="234">
        <f>ROUND(N41/$N$43*100,1)</f>
        <v>0</v>
      </c>
      <c r="Q41" s="548">
        <v>2.2999999999999998</v>
      </c>
      <c r="R41" s="592"/>
    </row>
    <row r="42" spans="1:20" ht="20.100000000000001" customHeight="1" x14ac:dyDescent="0.2">
      <c r="A42" s="193"/>
      <c r="B42" s="585" t="s">
        <v>87</v>
      </c>
      <c r="C42" s="586"/>
      <c r="D42" s="156">
        <v>497221</v>
      </c>
      <c r="E42" s="196">
        <f t="shared" si="4"/>
        <v>0.2</v>
      </c>
      <c r="F42" s="182">
        <v>-8.282960571823839</v>
      </c>
      <c r="G42" s="539">
        <v>472917</v>
      </c>
      <c r="H42" s="597"/>
      <c r="I42" s="598"/>
      <c r="J42" s="236">
        <f t="shared" si="5"/>
        <v>0.4</v>
      </c>
      <c r="K42" s="589" t="s">
        <v>88</v>
      </c>
      <c r="L42" s="588"/>
      <c r="M42" s="586"/>
      <c r="N42" s="539">
        <v>0</v>
      </c>
      <c r="O42" s="540"/>
      <c r="P42" s="238" t="s">
        <v>29</v>
      </c>
      <c r="Q42" s="548" t="s">
        <v>29</v>
      </c>
      <c r="R42" s="592"/>
    </row>
    <row r="43" spans="1:20" ht="20.100000000000001" customHeight="1" x14ac:dyDescent="0.2">
      <c r="A43" s="193"/>
      <c r="B43" s="585" t="s">
        <v>89</v>
      </c>
      <c r="C43" s="586"/>
      <c r="D43" s="156">
        <v>45677</v>
      </c>
      <c r="E43" s="196">
        <f t="shared" si="4"/>
        <v>0</v>
      </c>
      <c r="F43" s="182">
        <v>-12.459274023534828</v>
      </c>
      <c r="G43" s="539">
        <v>36171</v>
      </c>
      <c r="H43" s="597"/>
      <c r="I43" s="598"/>
      <c r="J43" s="236">
        <f t="shared" si="5"/>
        <v>0</v>
      </c>
      <c r="K43" s="589" t="s">
        <v>71</v>
      </c>
      <c r="L43" s="588"/>
      <c r="M43" s="586"/>
      <c r="N43" s="539">
        <f>SUM(N37:O42)</f>
        <v>35201117</v>
      </c>
      <c r="O43" s="540"/>
      <c r="P43" s="208">
        <f>ROUND(N43/$N$43*100,1)</f>
        <v>100</v>
      </c>
      <c r="Q43" s="548">
        <v>-0.6</v>
      </c>
      <c r="R43" s="592"/>
    </row>
    <row r="44" spans="1:20" ht="20.100000000000001" customHeight="1" x14ac:dyDescent="0.2">
      <c r="A44" s="193"/>
      <c r="B44" s="585" t="s">
        <v>90</v>
      </c>
      <c r="C44" s="586"/>
      <c r="D44" s="181">
        <v>4989875</v>
      </c>
      <c r="E44" s="196">
        <f t="shared" si="4"/>
        <v>2.2999999999999998</v>
      </c>
      <c r="F44" s="182">
        <v>7.0479887345795467</v>
      </c>
      <c r="G44" s="539">
        <v>3221136</v>
      </c>
      <c r="H44" s="597"/>
      <c r="I44" s="598"/>
      <c r="J44" s="236">
        <f t="shared" si="5"/>
        <v>2.4</v>
      </c>
      <c r="K44" s="599" t="s">
        <v>91</v>
      </c>
      <c r="L44" s="600"/>
      <c r="M44" s="600"/>
      <c r="N44" s="600"/>
      <c r="O44" s="600"/>
      <c r="P44" s="600"/>
      <c r="Q44" s="600"/>
      <c r="R44" s="601"/>
    </row>
    <row r="45" spans="1:20" ht="20.100000000000001" customHeight="1" x14ac:dyDescent="0.2">
      <c r="A45" s="193"/>
      <c r="B45" s="585" t="s">
        <v>92</v>
      </c>
      <c r="C45" s="586"/>
      <c r="D45" s="156">
        <v>21147072</v>
      </c>
      <c r="E45" s="196">
        <f t="shared" si="4"/>
        <v>9.5</v>
      </c>
      <c r="F45" s="182">
        <v>-20.687803586960353</v>
      </c>
      <c r="G45" s="539">
        <v>12816131</v>
      </c>
      <c r="H45" s="597"/>
      <c r="I45" s="598"/>
      <c r="J45" s="236">
        <f t="shared" si="5"/>
        <v>9.6999999999999993</v>
      </c>
      <c r="K45" s="589" t="s">
        <v>93</v>
      </c>
      <c r="L45" s="588"/>
      <c r="M45" s="586"/>
      <c r="N45" s="587" t="s">
        <v>94</v>
      </c>
      <c r="O45" s="586"/>
      <c r="P45" s="602" t="s">
        <v>95</v>
      </c>
      <c r="Q45" s="603"/>
      <c r="R45" s="604"/>
      <c r="S45" s="183"/>
      <c r="T45" s="183"/>
    </row>
    <row r="46" spans="1:20" ht="20.100000000000001" customHeight="1" thickBot="1" x14ac:dyDescent="0.25">
      <c r="A46" s="193"/>
      <c r="B46" s="585" t="s">
        <v>96</v>
      </c>
      <c r="C46" s="586"/>
      <c r="D46" s="156">
        <v>1046501</v>
      </c>
      <c r="E46" s="196">
        <f t="shared" si="4"/>
        <v>0.5</v>
      </c>
      <c r="F46" s="182">
        <v>-22.67100664297168</v>
      </c>
      <c r="G46" s="539">
        <v>933833</v>
      </c>
      <c r="H46" s="597"/>
      <c r="I46" s="598"/>
      <c r="J46" s="236">
        <f t="shared" si="5"/>
        <v>0.7</v>
      </c>
      <c r="K46" s="605">
        <v>98.5</v>
      </c>
      <c r="L46" s="606"/>
      <c r="M46" s="607"/>
      <c r="N46" s="608">
        <v>39.1</v>
      </c>
      <c r="O46" s="607"/>
      <c r="P46" s="608">
        <v>96.3</v>
      </c>
      <c r="Q46" s="606"/>
      <c r="R46" s="609"/>
      <c r="S46" s="239"/>
      <c r="T46" s="239"/>
    </row>
    <row r="47" spans="1:20" ht="20.100000000000001" customHeight="1" thickTop="1" x14ac:dyDescent="0.2">
      <c r="A47" s="193"/>
      <c r="B47" s="585" t="s">
        <v>97</v>
      </c>
      <c r="C47" s="586"/>
      <c r="D47" s="181">
        <v>29030361</v>
      </c>
      <c r="E47" s="196">
        <f t="shared" si="4"/>
        <v>13.1</v>
      </c>
      <c r="F47" s="182">
        <v>4.6470234546281741</v>
      </c>
      <c r="G47" s="539">
        <v>23883423</v>
      </c>
      <c r="H47" s="597"/>
      <c r="I47" s="598"/>
      <c r="J47" s="236">
        <f t="shared" si="5"/>
        <v>18.100000000000001</v>
      </c>
      <c r="K47" s="610" t="s">
        <v>98</v>
      </c>
      <c r="L47" s="611"/>
      <c r="M47" s="611"/>
      <c r="N47" s="611"/>
      <c r="O47" s="611"/>
      <c r="P47" s="611"/>
      <c r="Q47" s="611"/>
      <c r="R47" s="612"/>
    </row>
    <row r="48" spans="1:20" ht="20.100000000000001" customHeight="1" x14ac:dyDescent="0.2">
      <c r="A48" s="193"/>
      <c r="B48" s="585" t="s">
        <v>99</v>
      </c>
      <c r="C48" s="586"/>
      <c r="D48" s="156">
        <v>0</v>
      </c>
      <c r="E48" s="182" t="s">
        <v>29</v>
      </c>
      <c r="F48" s="240" t="s">
        <v>29</v>
      </c>
      <c r="G48" s="539">
        <v>0</v>
      </c>
      <c r="H48" s="597"/>
      <c r="I48" s="598"/>
      <c r="J48" s="241" t="s">
        <v>29</v>
      </c>
      <c r="K48" s="613" t="s">
        <v>5</v>
      </c>
      <c r="L48" s="614"/>
      <c r="M48" s="615"/>
      <c r="N48" s="618" t="s">
        <v>100</v>
      </c>
      <c r="O48" s="619"/>
      <c r="P48" s="622" t="s">
        <v>77</v>
      </c>
      <c r="Q48" s="624" t="s">
        <v>101</v>
      </c>
      <c r="R48" s="625"/>
      <c r="S48" s="184"/>
      <c r="T48" s="184"/>
    </row>
    <row r="49" spans="1:20" ht="20.100000000000001" customHeight="1" x14ac:dyDescent="0.2">
      <c r="A49" s="193"/>
      <c r="B49" s="585" t="s">
        <v>25</v>
      </c>
      <c r="C49" s="586"/>
      <c r="D49" s="156">
        <v>1345603</v>
      </c>
      <c r="E49" s="196">
        <f t="shared" si="4"/>
        <v>0.6</v>
      </c>
      <c r="F49" s="182">
        <v>8.6219269532085576</v>
      </c>
      <c r="G49" s="539">
        <v>1345603</v>
      </c>
      <c r="H49" s="597"/>
      <c r="I49" s="598"/>
      <c r="J49" s="236">
        <f t="shared" si="5"/>
        <v>1</v>
      </c>
      <c r="K49" s="616"/>
      <c r="L49" s="617"/>
      <c r="M49" s="594"/>
      <c r="N49" s="620"/>
      <c r="O49" s="621"/>
      <c r="P49" s="623"/>
      <c r="Q49" s="626" t="s">
        <v>102</v>
      </c>
      <c r="R49" s="627"/>
      <c r="S49" s="138"/>
      <c r="T49" s="138"/>
    </row>
    <row r="50" spans="1:20" ht="20.100000000000001" customHeight="1" x14ac:dyDescent="0.2">
      <c r="A50" s="193"/>
      <c r="B50" s="585" t="s">
        <v>103</v>
      </c>
      <c r="C50" s="586"/>
      <c r="D50" s="181">
        <v>540873</v>
      </c>
      <c r="E50" s="196">
        <f t="shared" si="4"/>
        <v>0.2</v>
      </c>
      <c r="F50" s="182" t="s">
        <v>104</v>
      </c>
      <c r="G50" s="539">
        <v>540873</v>
      </c>
      <c r="H50" s="597"/>
      <c r="I50" s="598"/>
      <c r="J50" s="236">
        <f t="shared" si="5"/>
        <v>0.4</v>
      </c>
      <c r="K50" s="613" t="s">
        <v>105</v>
      </c>
      <c r="L50" s="615"/>
      <c r="M50" s="185" t="s">
        <v>106</v>
      </c>
      <c r="N50" s="628">
        <v>45499850</v>
      </c>
      <c r="O50" s="629"/>
      <c r="P50" s="186">
        <v>3.1037807329307165</v>
      </c>
      <c r="Q50" s="628">
        <v>4031256</v>
      </c>
      <c r="R50" s="630"/>
      <c r="S50" s="126"/>
      <c r="T50" s="126"/>
    </row>
    <row r="51" spans="1:20" ht="20.100000000000001" customHeight="1" x14ac:dyDescent="0.2">
      <c r="A51" s="193"/>
      <c r="B51" s="631" t="s">
        <v>71</v>
      </c>
      <c r="C51" s="632"/>
      <c r="D51" s="635">
        <f>SUM(D38:D50)</f>
        <v>221692274</v>
      </c>
      <c r="E51" s="637">
        <f t="shared" si="4"/>
        <v>100</v>
      </c>
      <c r="F51" s="638">
        <v>-14.432627870285197</v>
      </c>
      <c r="G51" s="640">
        <f>SUM(G38:I50)</f>
        <v>131893774</v>
      </c>
      <c r="H51" s="641"/>
      <c r="I51" s="642"/>
      <c r="J51" s="646">
        <f t="shared" si="5"/>
        <v>100</v>
      </c>
      <c r="K51" s="616" t="s">
        <v>107</v>
      </c>
      <c r="L51" s="594"/>
      <c r="M51" s="187" t="s">
        <v>108</v>
      </c>
      <c r="N51" s="648">
        <v>45186735</v>
      </c>
      <c r="O51" s="649"/>
      <c r="P51" s="182">
        <v>3.4739343973652748</v>
      </c>
      <c r="Q51" s="648">
        <v>31733</v>
      </c>
      <c r="R51" s="650"/>
      <c r="S51" s="126"/>
      <c r="T51" s="126"/>
    </row>
    <row r="52" spans="1:20" ht="20.100000000000001" customHeight="1" thickBot="1" x14ac:dyDescent="0.25">
      <c r="A52" s="193"/>
      <c r="B52" s="633"/>
      <c r="C52" s="634"/>
      <c r="D52" s="636"/>
      <c r="E52" s="636">
        <f>ROUND(D52/$D$51*100,1)</f>
        <v>0</v>
      </c>
      <c r="F52" s="639"/>
      <c r="G52" s="643"/>
      <c r="H52" s="644"/>
      <c r="I52" s="645"/>
      <c r="J52" s="647">
        <f>ROUND(G52/$G$51*100,1)</f>
        <v>0</v>
      </c>
      <c r="K52" s="613" t="s">
        <v>109</v>
      </c>
      <c r="L52" s="615"/>
      <c r="M52" s="185" t="s">
        <v>106</v>
      </c>
      <c r="N52" s="628">
        <v>6333410</v>
      </c>
      <c r="O52" s="629"/>
      <c r="P52" s="186">
        <v>2.2989196395718947</v>
      </c>
      <c r="Q52" s="628">
        <v>1478364</v>
      </c>
      <c r="R52" s="630"/>
      <c r="S52" s="126"/>
      <c r="T52" s="126"/>
    </row>
    <row r="53" spans="1:20" ht="20.100000000000001" customHeight="1" x14ac:dyDescent="0.2">
      <c r="B53" s="188" t="s">
        <v>110</v>
      </c>
      <c r="C53" s="176"/>
      <c r="D53" s="176"/>
      <c r="E53" s="176"/>
      <c r="F53" s="176"/>
      <c r="G53" s="176"/>
      <c r="H53" s="176"/>
      <c r="I53" s="176"/>
      <c r="J53" s="189"/>
      <c r="K53" s="593" t="s">
        <v>107</v>
      </c>
      <c r="L53" s="594"/>
      <c r="M53" s="187" t="s">
        <v>108</v>
      </c>
      <c r="N53" s="651">
        <v>6333410</v>
      </c>
      <c r="O53" s="596"/>
      <c r="P53" s="190">
        <v>2.2989196395718947</v>
      </c>
      <c r="Q53" s="651">
        <v>256353</v>
      </c>
      <c r="R53" s="652"/>
      <c r="S53" s="126"/>
      <c r="T53" s="126"/>
    </row>
    <row r="54" spans="1:20" ht="20.100000000000001" customHeight="1" x14ac:dyDescent="0.2">
      <c r="B54" s="176" t="s">
        <v>111</v>
      </c>
      <c r="C54" s="176"/>
      <c r="D54" s="176"/>
      <c r="E54" s="176"/>
      <c r="F54" s="176"/>
      <c r="G54" s="176"/>
      <c r="H54" s="176"/>
      <c r="I54" s="176"/>
      <c r="J54" s="176"/>
      <c r="K54" s="653" t="s">
        <v>112</v>
      </c>
      <c r="L54" s="615"/>
      <c r="M54" s="185" t="s">
        <v>106</v>
      </c>
      <c r="N54" s="628">
        <v>41657706</v>
      </c>
      <c r="O54" s="629"/>
      <c r="P54" s="186">
        <v>3.6233633055832382</v>
      </c>
      <c r="Q54" s="628">
        <v>6283023</v>
      </c>
      <c r="R54" s="630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3" t="s">
        <v>113</v>
      </c>
      <c r="L55" s="594"/>
      <c r="M55" s="187" t="s">
        <v>108</v>
      </c>
      <c r="N55" s="651">
        <v>41257562</v>
      </c>
      <c r="O55" s="596"/>
      <c r="P55" s="182">
        <v>5.035638870309822</v>
      </c>
      <c r="Q55" s="651">
        <v>27454</v>
      </c>
      <c r="R55" s="652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3" t="s">
        <v>112</v>
      </c>
      <c r="L56" s="615"/>
      <c r="M56" s="185" t="s">
        <v>106</v>
      </c>
      <c r="N56" s="654" t="s">
        <v>29</v>
      </c>
      <c r="O56" s="655"/>
      <c r="P56" s="186" t="s">
        <v>29</v>
      </c>
      <c r="Q56" s="654" t="s">
        <v>29</v>
      </c>
      <c r="R56" s="65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7" t="s">
        <v>114</v>
      </c>
      <c r="L57" s="658"/>
      <c r="M57" s="187" t="s">
        <v>108</v>
      </c>
      <c r="N57" s="659" t="s">
        <v>29</v>
      </c>
      <c r="O57" s="660"/>
      <c r="P57" s="190" t="s">
        <v>29</v>
      </c>
      <c r="Q57" s="659" t="s">
        <v>29</v>
      </c>
      <c r="R57" s="66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3" t="s">
        <v>115</v>
      </c>
      <c r="L58" s="615"/>
      <c r="M58" s="185" t="s">
        <v>106</v>
      </c>
      <c r="N58" s="654" t="s">
        <v>29</v>
      </c>
      <c r="O58" s="655"/>
      <c r="P58" s="186" t="s">
        <v>29</v>
      </c>
      <c r="Q58" s="654" t="s">
        <v>29</v>
      </c>
      <c r="R58" s="65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7" t="s">
        <v>114</v>
      </c>
      <c r="L59" s="658"/>
      <c r="M59" s="187" t="s">
        <v>108</v>
      </c>
      <c r="N59" s="659" t="s">
        <v>29</v>
      </c>
      <c r="O59" s="660"/>
      <c r="P59" s="182" t="s">
        <v>29</v>
      </c>
      <c r="Q59" s="659" t="s">
        <v>29</v>
      </c>
      <c r="R59" s="661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3" t="s">
        <v>115</v>
      </c>
      <c r="L60" s="615"/>
      <c r="M60" s="185" t="s">
        <v>106</v>
      </c>
      <c r="N60" s="654">
        <v>615497</v>
      </c>
      <c r="O60" s="668"/>
      <c r="P60" s="242">
        <v>-12.982802886355415</v>
      </c>
      <c r="Q60" s="669">
        <v>472242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2" t="s">
        <v>116</v>
      </c>
      <c r="L61" s="663"/>
      <c r="M61" s="191" t="s">
        <v>108</v>
      </c>
      <c r="N61" s="664">
        <v>614647</v>
      </c>
      <c r="O61" s="665"/>
      <c r="P61" s="243">
        <v>-13.066839784225371</v>
      </c>
      <c r="Q61" s="666">
        <v>0</v>
      </c>
      <c r="R61" s="667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10" priority="11" stopIfTrue="1">
      <formula>"IF(AND(D6=0,F6=0,【参考】24右!F6=0））"</formula>
    </cfRule>
  </conditionalFormatting>
  <conditionalFormatting sqref="M6:N13">
    <cfRule type="expression" dxfId="9" priority="10" stopIfTrue="1">
      <formula>"IF（F6=0,【参考】24右!F6＝0,'25年度右'!D6＝0）"</formula>
    </cfRule>
  </conditionalFormatting>
  <conditionalFormatting sqref="M15:N18 M20:N21 M23:N27 M30:N30">
    <cfRule type="expression" dxfId="8" priority="9" stopIfTrue="1">
      <formula>"IF（F6=0,【参考】24右!F6＝0,'25年度右'!D6＝0）"</formula>
    </cfRule>
  </conditionalFormatting>
  <conditionalFormatting sqref="M33:N33">
    <cfRule type="expression" dxfId="7" priority="8" stopIfTrue="1">
      <formula>"IF（F6=0,【参考】24右!F6＝0,'25年度右'!D6＝0）"</formula>
    </cfRule>
  </conditionalFormatting>
  <conditionalFormatting sqref="F12">
    <cfRule type="expression" dxfId="6" priority="7" stopIfTrue="1">
      <formula>"IF(AND(D6=0,F6=0,【参考】24右!F6=0））"</formula>
    </cfRule>
  </conditionalFormatting>
  <conditionalFormatting sqref="F31">
    <cfRule type="expression" dxfId="5" priority="6" stopIfTrue="1">
      <formula>"IF(AND(D6=0,F6=0,【参考】24右!F6=0））"</formula>
    </cfRule>
  </conditionalFormatting>
  <conditionalFormatting sqref="F48">
    <cfRule type="expression" dxfId="4" priority="5" stopIfTrue="1">
      <formula>"IF(AND(D6=0,F6=0,【参考】24右!F6=0））"</formula>
    </cfRule>
  </conditionalFormatting>
  <conditionalFormatting sqref="M19:N19">
    <cfRule type="expression" dxfId="3" priority="4" stopIfTrue="1">
      <formula>"IF（F6=0,【参考】24右!F6＝0,'25年度右'!D6＝0）"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葛飾・左</vt:lpstr>
      <vt:lpstr>葛飾・右</vt:lpstr>
      <vt:lpstr>葛飾・右!Print_Area</vt:lpstr>
      <vt:lpstr>葛飾・左!Print_Area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2023-01-06T02:27:29Z</dcterms:modified>
</cp:coreProperties>
</file>