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SV2103\users$\tsunoda_kouichirou\desktop\"/>
    </mc:Choice>
  </mc:AlternateContent>
  <xr:revisionPtr revIDLastSave="0" documentId="13_ncr:1_{6D13E054-5C06-4732-A108-30B74D9DC796}" xr6:coauthVersionLast="47" xr6:coauthVersionMax="47" xr10:uidLastSave="{00000000-0000-0000-0000-000000000000}"/>
  <workbookProtection workbookAlgorithmName="SHA-512" workbookHashValue="C38RHVtoutc26TY7t6hxVAMqBNMXHg7NzhO2h5cFyUEYGuKXUaJjtoB0NHr+TB//R7QXPspi7I3QWuTVB0tSlQ==" workbookSaltValue="dljIXCG8tgYvosuN+X0amg=="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H86" i="4"/>
  <c r="AT10" i="4"/>
  <c r="AL10" i="4"/>
  <c r="B10" i="4"/>
</calcChain>
</file>

<file path=xl/sharedStrings.xml><?xml version="1.0" encoding="utf-8"?>
<sst xmlns="http://schemas.openxmlformats.org/spreadsheetml/2006/main" count="252" uniqueCount="120">
  <si>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</si>
  <si>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</si>
  <si>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</si>
  <si>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</si>
  <si>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</si>
  <si>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</si>
  <si>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</si>
  <si>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</si>
  <si>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</si>
  <si>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</si>
  <si>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</si>
  <si>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</si>
  <si>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</si>
  <si>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</si>
  <si>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</si>
  <si>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</si>
  <si>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</si>
  <si>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</si>
  <si>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</si>
  <si>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</si>
  <si>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</si>
  <si>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</si>
  <si>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</si>
  <si>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</si>
  <si>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</si>
  <si>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</si>
  <si>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</si>
  <si>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</si>
  <si>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</si>
  <si>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</si>
  <si>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</si>
  <si>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</si>
  <si>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</si>
  <si>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</si>
  <si>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</si>
  <si>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</si>
  <si>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</si>
  <si>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</si>
  <si>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</si>
  <si>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</si>
  <si>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</si>
  <si>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</si>
  <si>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</si>
  <si>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</si>
  <si>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</si>
  <si>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</si>
  <si>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</si>
  <si>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</si>
  <si>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</si>
  <si>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</si>
  <si>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</si>
  <si>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</si>
  <si>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</si>
  <si>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</si>
  <si>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</si>
  <si>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</si>
  <si>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</si>
  <si>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</si>
  <si>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</si>
  <si>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</si>
  <si>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</si>
  <si>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</si>
  <si>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</si>
  <si>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</si>
  <si>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</si>
  <si>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</si>
  <si>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</si>
  <si>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</si>
  <si>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</si>
  <si>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</si>
  <si>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</si>
  <si>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</si>
  <si>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</si>
  <si>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</si>
  <si>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</si>
  <si>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</si>
  <si>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</si>
  <si>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</si>
  <si>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</si>
  <si>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</si>
  <si>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</si>
  <si>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</si>
  <si>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</si>
  <si>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</si>
  <si>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</si>
  <si>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</si>
  <si>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</si>
  <si>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</si>
  <si>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</si>
  <si>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</si>
  <si>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</si>
  <si>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</si>
  <si>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</si>
  <si>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</si>
  <si>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</si>
  <si>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</si>
  <si>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</si>
  <si>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</si>
  <si>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</si>
  <si>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</si>
  <si>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</si>
  <si>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</si>
  <si>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</si>
  <si>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</si>
  <si>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</si>
  <si>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</si>
  <si>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</si>
  <si>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</si>
  <si>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</si>
  <si>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</si>
  <si>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</si>
  <si>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</si>
  <si>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</si>
  <si>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</si>
  <si>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</si>
  <si>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</si>
  <si>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</si>
  <si>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該当なし。</t>
    <phoneticPr fontId="4"/>
  </si>
  <si>
    <t>当町の浄化槽区域は下水道区域外の生活排水対策として位置付けており、下水道区域と同様に水洗化を進めている。しかし、浄化槽区域内の世帯の多くは、高齢者あるいは単身者であり、過疎化の進む当町の中でも更にその傾向が顕著な地域である。さらに立地条件も厳しく、今後整備を予定している箇所は整備コストの面で課題が多い。このような状況を踏まえ、事業を安定的に継続するため経営戦略による計画的な投資及び財政計画を推進すると共に、令和６年４月の公営企業会計への法適用により、経営基盤と財政マネジメントの更なる向上に取り組み、浄化槽事業の健全化に努めていく。</t>
    <phoneticPr fontId="4"/>
  </si>
  <si>
    <t>①収益的収支比率の上昇の主な要因として、補助金や一般会計繰入金の増額に伴い総収益が増加したこと、償還金が減少したことが考えられる。
④企業債残高対事業規模比率は、類似団体平均と比較して大幅に高い状態であるが、平成26年度以降新たな企業債の借り入れを行っていないため、今後は低下していくと予想される。
⑤経費回収率は、類似団体平均と比較して低い水準にある。使用料収入のみでは事業を運営できておらず一般会計繰入金に依存している経営状況である。今後は施設の老朽化から事業費の上昇が見込まれており、さらに低い水準へと推移しうるため、事業の見直しや使用料の改定について検討する必要がある。
⑥汚水処理原価は、類似団体平均と比較し低コストで事業を運営している状況である。今後、老朽化に伴う事業費の上昇が見込まれているものの、引き続き低コストで運営を続けていける見込みである。しかし、財務状況は一般会計繰入金に大きく依存していることからもコスト削減等に努めていきたい。
⑧水洗化率については、今後も横ばいの状態で推移すると想定されるが、下水道事業と同様に、適切なアプローチと問題点を整理し、更なる向上を図る。</t>
    <rPh sb="48" eb="51">
      <t>ショウカンキン</t>
    </rPh>
    <rPh sb="52" eb="54">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</si>
</sst>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BE-4A3A-B471-1103C972C99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7BE-4A3A-B471-1103C972C99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8A-47FF-9324-72E78F9E682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57.22</c:v>
                </c:pt>
                <c:pt idx="1">
                  <c:v>54.93</c:v>
                </c:pt>
                <c:pt idx="2">
                  <c:v>59.64</c:v>
                </c:pt>
                <c:pt idx="3">
                  <c:v>58.19</c:v>
                </c:pt>
                <c:pt idx="4">
                  <c:v>56.52</c:v>
                </c:pt>
              </c:numCache>
            </c:numRef>
          </c:val>
          <c:smooth val="0"/>
          <c:extLst>
            <c:ext xmlns:c16="http://schemas.microsoft.com/office/drawing/2014/chart" uri="{C3380CC4-5D6E-409C-BE32-E72D297353CC}">
              <c16:uniqueId val="{00000001-C48A-47FF-9324-72E78F9E682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93.9</c:v>
                </c:pt>
                <c:pt idx="1">
                  <c:v>94.26</c:v>
                </c:pt>
                <c:pt idx="2">
                  <c:v>78.23</c:v>
                </c:pt>
                <c:pt idx="3">
                  <c:v>79</c:v>
                </c:pt>
                <c:pt idx="4">
                  <c:v>79.66</c:v>
                </c:pt>
              </c:numCache>
            </c:numRef>
          </c:val>
          <c:extLst>
            <c:ext xmlns:c16="http://schemas.microsoft.com/office/drawing/2014/chart" uri="{C3380CC4-5D6E-409C-BE32-E72D297353CC}">
              <c16:uniqueId val="{00000000-348C-4C00-B035-A6A41228D9C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67.290000000000006</c:v>
                </c:pt>
                <c:pt idx="1">
                  <c:v>65.569999999999993</c:v>
                </c:pt>
                <c:pt idx="2">
                  <c:v>90.63</c:v>
                </c:pt>
                <c:pt idx="3">
                  <c:v>87.8</c:v>
                </c:pt>
                <c:pt idx="4">
                  <c:v>88.43</c:v>
                </c:pt>
              </c:numCache>
            </c:numRef>
          </c:val>
          <c:smooth val="0"/>
          <c:extLst>
            <c:ext xmlns:c16="http://schemas.microsoft.com/office/drawing/2014/chart" uri="{C3380CC4-5D6E-409C-BE32-E72D297353CC}">
              <c16:uniqueId val="{00000001-348C-4C00-B035-A6A41228D9C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69.91</c:v>
                </c:pt>
                <c:pt idx="1">
                  <c:v>72.28</c:v>
                </c:pt>
                <c:pt idx="2">
                  <c:v>73.84</c:v>
                </c:pt>
                <c:pt idx="3">
                  <c:v>78.349999999999994</c:v>
                </c:pt>
                <c:pt idx="4">
                  <c:v>83.93</c:v>
                </c:pt>
              </c:numCache>
            </c:numRef>
          </c:val>
          <c:extLst>
            <c:ext xmlns:c16="http://schemas.microsoft.com/office/drawing/2014/chart" uri="{C3380CC4-5D6E-409C-BE32-E72D297353CC}">
              <c16:uniqueId val="{00000000-2278-4E96-9BF1-B13048A6FCC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78-4E96-9BF1-B13048A6FCC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F1-4070-87E9-70243115C0D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F1-4070-87E9-70243115C0D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0E7-4762-9451-8C7A795D5C0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E7-4762-9451-8C7A795D5C0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EA8-4CE5-956E-C29A79DF47F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A8-4CE5-956E-C29A79DF47F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185-49CC-80B6-DCEF3D98055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185-49CC-80B6-DCEF3D98055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4031.73</c:v>
                </c:pt>
                <c:pt idx="1">
                  <c:v>3742</c:v>
                </c:pt>
                <c:pt idx="2">
                  <c:v>3651.65</c:v>
                </c:pt>
                <c:pt idx="3">
                  <c:v>2904.8</c:v>
                </c:pt>
                <c:pt idx="4">
                  <c:v>2854.49</c:v>
                </c:pt>
              </c:numCache>
            </c:numRef>
          </c:val>
          <c:extLst>
            <c:ext xmlns:c16="http://schemas.microsoft.com/office/drawing/2014/chart" uri="{C3380CC4-5D6E-409C-BE32-E72D297353CC}">
              <c16:uniqueId val="{00000000-25F8-4E38-9C4A-68938A4E9F7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407.42</c:v>
                </c:pt>
                <c:pt idx="1">
                  <c:v>386.46</c:v>
                </c:pt>
                <c:pt idx="2">
                  <c:v>270.57</c:v>
                </c:pt>
                <c:pt idx="3">
                  <c:v>294.27</c:v>
                </c:pt>
                <c:pt idx="4">
                  <c:v>294.08999999999997</c:v>
                </c:pt>
              </c:numCache>
            </c:numRef>
          </c:val>
          <c:smooth val="0"/>
          <c:extLst>
            <c:ext xmlns:c16="http://schemas.microsoft.com/office/drawing/2014/chart" uri="{C3380CC4-5D6E-409C-BE32-E72D297353CC}">
              <c16:uniqueId val="{00000001-25F8-4E38-9C4A-68938A4E9F7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31.01</c:v>
                </c:pt>
                <c:pt idx="1">
                  <c:v>28.87</c:v>
                </c:pt>
                <c:pt idx="2">
                  <c:v>27.71</c:v>
                </c:pt>
                <c:pt idx="3">
                  <c:v>30.18</c:v>
                </c:pt>
                <c:pt idx="4">
                  <c:v>29.14</c:v>
                </c:pt>
              </c:numCache>
            </c:numRef>
          </c:val>
          <c:extLst>
            <c:ext xmlns:c16="http://schemas.microsoft.com/office/drawing/2014/chart" uri="{C3380CC4-5D6E-409C-BE32-E72D297353CC}">
              <c16:uniqueId val="{00000000-45BE-4E5A-8EAB-D6F3FE2D03F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55.85</c:v>
                </c:pt>
                <c:pt idx="2">
                  <c:v>62.5</c:v>
                </c:pt>
                <c:pt idx="3">
                  <c:v>60.59</c:v>
                </c:pt>
                <c:pt idx="4">
                  <c:v>60</c:v>
                </c:pt>
              </c:numCache>
            </c:numRef>
          </c:val>
          <c:smooth val="0"/>
          <c:extLst>
            <c:ext xmlns:c16="http://schemas.microsoft.com/office/drawing/2014/chart" uri="{C3380CC4-5D6E-409C-BE32-E72D297353CC}">
              <c16:uniqueId val="{00000001-45BE-4E5A-8EAB-D6F3FE2D03F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180.2</c:v>
                </c:pt>
                <c:pt idx="1">
                  <c:v>188.78</c:v>
                </c:pt>
                <c:pt idx="2">
                  <c:v>204.88</c:v>
                </c:pt>
                <c:pt idx="3">
                  <c:v>192.83</c:v>
                </c:pt>
                <c:pt idx="4">
                  <c:v>197.75</c:v>
                </c:pt>
              </c:numCache>
            </c:numRef>
          </c:val>
          <c:extLst>
            <c:ext xmlns:c16="http://schemas.microsoft.com/office/drawing/2014/chart" uri="{C3380CC4-5D6E-409C-BE32-E72D297353CC}">
              <c16:uniqueId val="{00000000-BF76-45F0-8940-39A6ABA7A7B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286.86</c:v>
                </c:pt>
                <c:pt idx="1">
                  <c:v>287.91000000000003</c:v>
                </c:pt>
                <c:pt idx="2">
                  <c:v>269.33</c:v>
                </c:pt>
                <c:pt idx="3">
                  <c:v>280.23</c:v>
                </c:pt>
                <c:pt idx="4">
                  <c:v>282.70999999999998</c:v>
                </c:pt>
              </c:numCache>
            </c:numRef>
          </c:val>
          <c:smooth val="0"/>
          <c:extLst>
            <c:ext xmlns:c16="http://schemas.microsoft.com/office/drawing/2014/chart" uri="{C3380CC4-5D6E-409C-BE32-E72D297353CC}">
              <c16:uniqueId val="{00000001-BF76-45F0-8940-39A6ABA7A7B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BK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奥多摩町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法非適用</v>
      </c>
      <c r="C8" s="66"/>
      <c r="D8" s="66"/>
      <c r="E8" s="66"/>
      <c r="F8" s="66"/>
      <c r="G8" s="66"/>
      <c r="H8" s="66"/>
      <c r="I8" s="66" t="str">
        <f>
データ!J6</f>
        <v>
下水道事業</v>
      </c>
      <c r="J8" s="66"/>
      <c r="K8" s="66"/>
      <c r="L8" s="66"/>
      <c r="M8" s="66"/>
      <c r="N8" s="66"/>
      <c r="O8" s="66"/>
      <c r="P8" s="66" t="str">
        <f>
データ!K6</f>
        <v>
特定地域生活排水処理</v>
      </c>
      <c r="Q8" s="66"/>
      <c r="R8" s="66"/>
      <c r="S8" s="66"/>
      <c r="T8" s="66"/>
      <c r="U8" s="66"/>
      <c r="V8" s="66"/>
      <c r="W8" s="66" t="str">
        <f>
データ!L6</f>
        <v>
K2</v>
      </c>
      <c r="X8" s="66"/>
      <c r="Y8" s="66"/>
      <c r="Z8" s="66"/>
      <c r="AA8" s="66"/>
      <c r="AB8" s="66"/>
      <c r="AC8" s="66"/>
      <c r="AD8" s="67" t="str">
        <f>
データ!$M$6</f>
        <v>
非設置</v>
      </c>
      <c r="AE8" s="67"/>
      <c r="AF8" s="67"/>
      <c r="AG8" s="67"/>
      <c r="AH8" s="67"/>
      <c r="AI8" s="67"/>
      <c r="AJ8" s="67"/>
      <c r="AK8" s="3"/>
      <c r="AL8" s="55">
        <f>
データ!S6</f>
        <v>
4897</v>
      </c>
      <c r="AM8" s="55"/>
      <c r="AN8" s="55"/>
      <c r="AO8" s="55"/>
      <c r="AP8" s="55"/>
      <c r="AQ8" s="55"/>
      <c r="AR8" s="55"/>
      <c r="AS8" s="55"/>
      <c r="AT8" s="54">
        <f>
データ!T6</f>
        <v>
225.53</v>
      </c>
      <c r="AU8" s="54"/>
      <c r="AV8" s="54"/>
      <c r="AW8" s="54"/>
      <c r="AX8" s="54"/>
      <c r="AY8" s="54"/>
      <c r="AZ8" s="54"/>
      <c r="BA8" s="54"/>
      <c r="BB8" s="54">
        <f>
データ!U6</f>
        <v>
21.71</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t="str">
        <f>
データ!O6</f>
        <v>
該当数値なし</v>
      </c>
      <c r="J10" s="54"/>
      <c r="K10" s="54"/>
      <c r="L10" s="54"/>
      <c r="M10" s="54"/>
      <c r="N10" s="54"/>
      <c r="O10" s="54"/>
      <c r="P10" s="54">
        <f>
データ!P6</f>
        <v>
8.4499999999999993</v>
      </c>
      <c r="Q10" s="54"/>
      <c r="R10" s="54"/>
      <c r="S10" s="54"/>
      <c r="T10" s="54"/>
      <c r="U10" s="54"/>
      <c r="V10" s="54"/>
      <c r="W10" s="54">
        <f>
データ!Q6</f>
        <v>
100</v>
      </c>
      <c r="X10" s="54"/>
      <c r="Y10" s="54"/>
      <c r="Z10" s="54"/>
      <c r="AA10" s="54"/>
      <c r="AB10" s="54"/>
      <c r="AC10" s="54"/>
      <c r="AD10" s="55">
        <f>
データ!R6</f>
        <v>
1331</v>
      </c>
      <c r="AE10" s="55"/>
      <c r="AF10" s="55"/>
      <c r="AG10" s="55"/>
      <c r="AH10" s="55"/>
      <c r="AI10" s="55"/>
      <c r="AJ10" s="55"/>
      <c r="AK10" s="2"/>
      <c r="AL10" s="55">
        <f>
データ!V6</f>
        <v>
408</v>
      </c>
      <c r="AM10" s="55"/>
      <c r="AN10" s="55"/>
      <c r="AO10" s="55"/>
      <c r="AP10" s="55"/>
      <c r="AQ10" s="55"/>
      <c r="AR10" s="55"/>
      <c r="AS10" s="55"/>
      <c r="AT10" s="54">
        <f>
データ!W6</f>
        <v>
0.25</v>
      </c>
      <c r="AU10" s="54"/>
      <c r="AV10" s="54"/>
      <c r="AW10" s="54"/>
      <c r="AX10" s="54"/>
      <c r="AY10" s="54"/>
      <c r="AZ10" s="54"/>
      <c r="BA10" s="54"/>
      <c r="BB10" s="54">
        <f>
データ!X6</f>
        <v>
1632</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119</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43</v>
      </c>
      <c r="H86" s="12" t="str">
        <f>
データ!BP6</f>
        <v>
【310.14】</v>
      </c>
      <c r="I86" s="12" t="str">
        <f>
データ!CA6</f>
        <v>
【57.71】</v>
      </c>
      <c r="J86" s="12" t="str">
        <f>
データ!CL6</f>
        <v>
【286.17】</v>
      </c>
      <c r="K86" s="12" t="str">
        <f>
データ!CW6</f>
        <v>
【56.80】</v>
      </c>
      <c r="L86" s="12" t="str">
        <f>
データ!DH6</f>
        <v>
【83.38】</v>
      </c>
      <c r="M86" s="12" t="s">
        <v>
43</v>
      </c>
      <c r="N86" s="12" t="s">
        <v>
44</v>
      </c>
      <c r="O86" s="12" t="str">
        <f>
データ!EO6</f>
        <v>
【-】</v>
      </c>
    </row>
  </sheetData>
  <sheetProtection algorithmName="SHA-512" hashValue="Xeo1kedA576oMq8bJ4LTw268pt7OGL+D/+kwA+Ow6h6FLj+JgONZ7RxHKxWvpWONi/KegS4hNhXFUX8nsq//8w==" saltValue="R6Ne0N4mutQodrjrDUwiu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15">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15">
      <c r="A6" s="14" t="s">
        <v>
97</v>
      </c>
      <c r="B6" s="19">
        <f>
B7</f>
        <v>
2021</v>
      </c>
      <c r="C6" s="19">
        <f t="shared" ref="C6:X6" si="3">
C7</f>
        <v>
133086</v>
      </c>
      <c r="D6" s="19">
        <f t="shared" si="3"/>
        <v>
47</v>
      </c>
      <c r="E6" s="19">
        <f t="shared" si="3"/>
        <v>
18</v>
      </c>
      <c r="F6" s="19">
        <f t="shared" si="3"/>
        <v>
0</v>
      </c>
      <c r="G6" s="19">
        <f t="shared" si="3"/>
        <v>
0</v>
      </c>
      <c r="H6" s="19" t="str">
        <f t="shared" si="3"/>
        <v>
東京都　奥多摩町</v>
      </c>
      <c r="I6" s="19" t="str">
        <f t="shared" si="3"/>
        <v>
法非適用</v>
      </c>
      <c r="J6" s="19" t="str">
        <f t="shared" si="3"/>
        <v>
下水道事業</v>
      </c>
      <c r="K6" s="19" t="str">
        <f t="shared" si="3"/>
        <v>
特定地域生活排水処理</v>
      </c>
      <c r="L6" s="19" t="str">
        <f t="shared" si="3"/>
        <v>
K2</v>
      </c>
      <c r="M6" s="19" t="str">
        <f t="shared" si="3"/>
        <v>
非設置</v>
      </c>
      <c r="N6" s="20" t="str">
        <f t="shared" si="3"/>
        <v>
-</v>
      </c>
      <c r="O6" s="20" t="str">
        <f t="shared" si="3"/>
        <v>
該当数値なし</v>
      </c>
      <c r="P6" s="20">
        <f t="shared" si="3"/>
        <v>
8.4499999999999993</v>
      </c>
      <c r="Q6" s="20">
        <f t="shared" si="3"/>
        <v>
100</v>
      </c>
      <c r="R6" s="20">
        <f t="shared" si="3"/>
        <v>
1331</v>
      </c>
      <c r="S6" s="20">
        <f t="shared" si="3"/>
        <v>
4897</v>
      </c>
      <c r="T6" s="20">
        <f t="shared" si="3"/>
        <v>
225.53</v>
      </c>
      <c r="U6" s="20">
        <f t="shared" si="3"/>
        <v>
21.71</v>
      </c>
      <c r="V6" s="20">
        <f t="shared" si="3"/>
        <v>
408</v>
      </c>
      <c r="W6" s="20">
        <f t="shared" si="3"/>
        <v>
0.25</v>
      </c>
      <c r="X6" s="20">
        <f t="shared" si="3"/>
        <v>
1632</v>
      </c>
      <c r="Y6" s="21">
        <f>
IF(Y7="",NA(),Y7)</f>
        <v>
69.91</v>
      </c>
      <c r="Z6" s="21">
        <f t="shared" ref="Z6:AH6" si="4">
IF(Z7="",NA(),Z7)</f>
        <v>
72.28</v>
      </c>
      <c r="AA6" s="21">
        <f t="shared" si="4"/>
        <v>
73.84</v>
      </c>
      <c r="AB6" s="21">
        <f t="shared" si="4"/>
        <v>
78.349999999999994</v>
      </c>
      <c r="AC6" s="21">
        <f t="shared" si="4"/>
        <v>
83.93</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4031.73</v>
      </c>
      <c r="BG6" s="21">
        <f t="shared" ref="BG6:BO6" si="7">
IF(BG7="",NA(),BG7)</f>
        <v>
3742</v>
      </c>
      <c r="BH6" s="21">
        <f t="shared" si="7"/>
        <v>
3651.65</v>
      </c>
      <c r="BI6" s="21">
        <f t="shared" si="7"/>
        <v>
2904.8</v>
      </c>
      <c r="BJ6" s="21">
        <f t="shared" si="7"/>
        <v>
2854.49</v>
      </c>
      <c r="BK6" s="21">
        <f t="shared" si="7"/>
        <v>
407.42</v>
      </c>
      <c r="BL6" s="21">
        <f t="shared" si="7"/>
        <v>
386.46</v>
      </c>
      <c r="BM6" s="21">
        <f t="shared" si="7"/>
        <v>
270.57</v>
      </c>
      <c r="BN6" s="21">
        <f t="shared" si="7"/>
        <v>
294.27</v>
      </c>
      <c r="BO6" s="21">
        <f t="shared" si="7"/>
        <v>
294.08999999999997</v>
      </c>
      <c r="BP6" s="20" t="str">
        <f>
IF(BP7="","",IF(BP7="-","【-】","【"&amp;SUBSTITUTE(TEXT(BP7,"#,##0.00"),"-","△")&amp;"】"))</f>
        <v>
【310.14】</v>
      </c>
      <c r="BQ6" s="21">
        <f>
IF(BQ7="",NA(),BQ7)</f>
        <v>
31.01</v>
      </c>
      <c r="BR6" s="21">
        <f t="shared" ref="BR6:BZ6" si="8">
IF(BR7="",NA(),BR7)</f>
        <v>
28.87</v>
      </c>
      <c r="BS6" s="21">
        <f t="shared" si="8"/>
        <v>
27.71</v>
      </c>
      <c r="BT6" s="21">
        <f t="shared" si="8"/>
        <v>
30.18</v>
      </c>
      <c r="BU6" s="21">
        <f t="shared" si="8"/>
        <v>
29.14</v>
      </c>
      <c r="BV6" s="21">
        <f t="shared" si="8"/>
        <v>
57.08</v>
      </c>
      <c r="BW6" s="21">
        <f t="shared" si="8"/>
        <v>
55.85</v>
      </c>
      <c r="BX6" s="21">
        <f t="shared" si="8"/>
        <v>
62.5</v>
      </c>
      <c r="BY6" s="21">
        <f t="shared" si="8"/>
        <v>
60.59</v>
      </c>
      <c r="BZ6" s="21">
        <f t="shared" si="8"/>
        <v>
60</v>
      </c>
      <c r="CA6" s="20" t="str">
        <f>
IF(CA7="","",IF(CA7="-","【-】","【"&amp;SUBSTITUTE(TEXT(CA7,"#,##0.00"),"-","△")&amp;"】"))</f>
        <v>
【57.71】</v>
      </c>
      <c r="CB6" s="21">
        <f>
IF(CB7="",NA(),CB7)</f>
        <v>
180.2</v>
      </c>
      <c r="CC6" s="21">
        <f t="shared" ref="CC6:CK6" si="9">
IF(CC7="",NA(),CC7)</f>
        <v>
188.78</v>
      </c>
      <c r="CD6" s="21">
        <f t="shared" si="9"/>
        <v>
204.88</v>
      </c>
      <c r="CE6" s="21">
        <f t="shared" si="9"/>
        <v>
192.83</v>
      </c>
      <c r="CF6" s="21">
        <f t="shared" si="9"/>
        <v>
197.75</v>
      </c>
      <c r="CG6" s="21">
        <f t="shared" si="9"/>
        <v>
286.86</v>
      </c>
      <c r="CH6" s="21">
        <f t="shared" si="9"/>
        <v>
287.91000000000003</v>
      </c>
      <c r="CI6" s="21">
        <f t="shared" si="9"/>
        <v>
269.33</v>
      </c>
      <c r="CJ6" s="21">
        <f t="shared" si="9"/>
        <v>
280.23</v>
      </c>
      <c r="CK6" s="21">
        <f t="shared" si="9"/>
        <v>
282.70999999999998</v>
      </c>
      <c r="CL6" s="20" t="str">
        <f>
IF(CL7="","",IF(CL7="-","【-】","【"&amp;SUBSTITUTE(TEXT(CL7,"#,##0.00"),"-","△")&amp;"】"))</f>
        <v>
【286.17】</v>
      </c>
      <c r="CM6" s="21" t="str">
        <f>
IF(CM7="",NA(),CM7)</f>
        <v>
-</v>
      </c>
      <c r="CN6" s="21" t="str">
        <f t="shared" ref="CN6:CV6" si="10">
IF(CN7="",NA(),CN7)</f>
        <v>
-</v>
      </c>
      <c r="CO6" s="21" t="str">
        <f t="shared" si="10"/>
        <v>
-</v>
      </c>
      <c r="CP6" s="21" t="str">
        <f t="shared" si="10"/>
        <v>
-</v>
      </c>
      <c r="CQ6" s="21" t="str">
        <f t="shared" si="10"/>
        <v>
-</v>
      </c>
      <c r="CR6" s="21">
        <f t="shared" si="10"/>
        <v>
57.22</v>
      </c>
      <c r="CS6" s="21">
        <f t="shared" si="10"/>
        <v>
54.93</v>
      </c>
      <c r="CT6" s="21">
        <f t="shared" si="10"/>
        <v>
59.64</v>
      </c>
      <c r="CU6" s="21">
        <f t="shared" si="10"/>
        <v>
58.19</v>
      </c>
      <c r="CV6" s="21">
        <f t="shared" si="10"/>
        <v>
56.52</v>
      </c>
      <c r="CW6" s="20" t="str">
        <f>
IF(CW7="","",IF(CW7="-","【-】","【"&amp;SUBSTITUTE(TEXT(CW7,"#,##0.00"),"-","△")&amp;"】"))</f>
        <v>
【56.80】</v>
      </c>
      <c r="CX6" s="21">
        <f>
IF(CX7="",NA(),CX7)</f>
        <v>
93.9</v>
      </c>
      <c r="CY6" s="21">
        <f t="shared" ref="CY6:DG6" si="11">
IF(CY7="",NA(),CY7)</f>
        <v>
94.26</v>
      </c>
      <c r="CZ6" s="21">
        <f t="shared" si="11"/>
        <v>
78.23</v>
      </c>
      <c r="DA6" s="21">
        <f t="shared" si="11"/>
        <v>
79</v>
      </c>
      <c r="DB6" s="21">
        <f t="shared" si="11"/>
        <v>
79.66</v>
      </c>
      <c r="DC6" s="21">
        <f t="shared" si="11"/>
        <v>
67.290000000000006</v>
      </c>
      <c r="DD6" s="21">
        <f t="shared" si="11"/>
        <v>
65.569999999999993</v>
      </c>
      <c r="DE6" s="21">
        <f t="shared" si="11"/>
        <v>
90.63</v>
      </c>
      <c r="DF6" s="21">
        <f t="shared" si="11"/>
        <v>
87.8</v>
      </c>
      <c r="DG6" s="21">
        <f t="shared" si="11"/>
        <v>
88.43</v>
      </c>
      <c r="DH6" s="20" t="str">
        <f>
IF(DH7="","",IF(DH7="-","【-】","【"&amp;SUBSTITUTE(TEXT(DH7,"#,##0.00"),"-","△")&amp;"】"))</f>
        <v>
【83.38】</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5" s="22" customFormat="1" x14ac:dyDescent="0.15">
      <c r="A7" s="14"/>
      <c r="B7" s="23">
        <v>
2021</v>
      </c>
      <c r="C7" s="23">
        <v>
133086</v>
      </c>
      <c r="D7" s="23">
        <v>
47</v>
      </c>
      <c r="E7" s="23">
        <v>
18</v>
      </c>
      <c r="F7" s="23">
        <v>
0</v>
      </c>
      <c r="G7" s="23">
        <v>
0</v>
      </c>
      <c r="H7" s="23" t="s">
        <v>
98</v>
      </c>
      <c r="I7" s="23" t="s">
        <v>
99</v>
      </c>
      <c r="J7" s="23" t="s">
        <v>
100</v>
      </c>
      <c r="K7" s="23" t="s">
        <v>
101</v>
      </c>
      <c r="L7" s="23" t="s">
        <v>
102</v>
      </c>
      <c r="M7" s="23" t="s">
        <v>
103</v>
      </c>
      <c r="N7" s="24" t="s">
        <v>
104</v>
      </c>
      <c r="O7" s="24" t="s">
        <v>
105</v>
      </c>
      <c r="P7" s="24">
        <v>
8.4499999999999993</v>
      </c>
      <c r="Q7" s="24">
        <v>
100</v>
      </c>
      <c r="R7" s="24">
        <v>
1331</v>
      </c>
      <c r="S7" s="24">
        <v>
4897</v>
      </c>
      <c r="T7" s="24">
        <v>
225.53</v>
      </c>
      <c r="U7" s="24">
        <v>
21.71</v>
      </c>
      <c r="V7" s="24">
        <v>
408</v>
      </c>
      <c r="W7" s="24">
        <v>
0.25</v>
      </c>
      <c r="X7" s="24">
        <v>
1632</v>
      </c>
      <c r="Y7" s="24">
        <v>
69.91</v>
      </c>
      <c r="Z7" s="24">
        <v>
72.28</v>
      </c>
      <c r="AA7" s="24">
        <v>
73.84</v>
      </c>
      <c r="AB7" s="24">
        <v>
78.349999999999994</v>
      </c>
      <c r="AC7" s="24">
        <v>
83.93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4031.73</v>
      </c>
      <c r="BG7" s="24">
        <v>
3742</v>
      </c>
      <c r="BH7" s="24">
        <v>
3651.65</v>
      </c>
      <c r="BI7" s="24">
        <v>
2904.8</v>
      </c>
      <c r="BJ7" s="24">
        <v>
2854.49</v>
      </c>
      <c r="BK7" s="24">
        <v>
407.42</v>
      </c>
      <c r="BL7" s="24">
        <v>
386.46</v>
      </c>
      <c r="BM7" s="24">
        <v>
270.57</v>
      </c>
      <c r="BN7" s="24">
        <v>
294.27</v>
      </c>
      <c r="BO7" s="24">
        <v>
294.08999999999997</v>
      </c>
      <c r="BP7" s="24">
        <v>
310.14</v>
      </c>
      <c r="BQ7" s="24">
        <v>
31.01</v>
      </c>
      <c r="BR7" s="24">
        <v>
28.87</v>
      </c>
      <c r="BS7" s="24">
        <v>
27.71</v>
      </c>
      <c r="BT7" s="24">
        <v>
30.18</v>
      </c>
      <c r="BU7" s="24">
        <v>
29.14</v>
      </c>
      <c r="BV7" s="24">
        <v>
57.08</v>
      </c>
      <c r="BW7" s="24">
        <v>
55.85</v>
      </c>
      <c r="BX7" s="24">
        <v>
62.5</v>
      </c>
      <c r="BY7" s="24">
        <v>
60.59</v>
      </c>
      <c r="BZ7" s="24">
        <v>
60</v>
      </c>
      <c r="CA7" s="24">
        <v>
57.71</v>
      </c>
      <c r="CB7" s="24">
        <v>
180.2</v>
      </c>
      <c r="CC7" s="24">
        <v>
188.78</v>
      </c>
      <c r="CD7" s="24">
        <v>
204.88</v>
      </c>
      <c r="CE7" s="24">
        <v>
192.83</v>
      </c>
      <c r="CF7" s="24">
        <v>
197.75</v>
      </c>
      <c r="CG7" s="24">
        <v>
286.86</v>
      </c>
      <c r="CH7" s="24">
        <v>
287.91000000000003</v>
      </c>
      <c r="CI7" s="24">
        <v>
269.33</v>
      </c>
      <c r="CJ7" s="24">
        <v>
280.23</v>
      </c>
      <c r="CK7" s="24">
        <v>
282.70999999999998</v>
      </c>
      <c r="CL7" s="24">
        <v>
286.17</v>
      </c>
      <c r="CM7" s="24" t="s">
        <v>
104</v>
      </c>
      <c r="CN7" s="24" t="s">
        <v>
104</v>
      </c>
      <c r="CO7" s="24" t="s">
        <v>
104</v>
      </c>
      <c r="CP7" s="24" t="s">
        <v>
104</v>
      </c>
      <c r="CQ7" s="24" t="s">
        <v>
104</v>
      </c>
      <c r="CR7" s="24">
        <v>
57.22</v>
      </c>
      <c r="CS7" s="24">
        <v>
54.93</v>
      </c>
      <c r="CT7" s="24">
        <v>
59.64</v>
      </c>
      <c r="CU7" s="24">
        <v>
58.19</v>
      </c>
      <c r="CV7" s="24">
        <v>
56.52</v>
      </c>
      <c r="CW7" s="24">
        <v>
56.8</v>
      </c>
      <c r="CX7" s="24">
        <v>
93.9</v>
      </c>
      <c r="CY7" s="24">
        <v>
94.26</v>
      </c>
      <c r="CZ7" s="24">
        <v>
78.23</v>
      </c>
      <c r="DA7" s="24">
        <v>
79</v>
      </c>
      <c r="DB7" s="24">
        <v>
79.66</v>
      </c>
      <c r="DC7" s="24">
        <v>
67.290000000000006</v>
      </c>
      <c r="DD7" s="24">
        <v>
65.569999999999993</v>
      </c>
      <c r="DE7" s="24">
        <v>
90.63</v>
      </c>
      <c r="DF7" s="24">
        <v>
87.8</v>
      </c>
      <c r="DG7" s="24">
        <v>
88.43</v>
      </c>
      <c r="DH7" s="24">
        <v>
83.38</v>
      </c>
      <c r="DI7" s="24"/>
      <c r="DJ7" s="24"/>
      <c r="DK7" s="24"/>
      <c r="DL7" s="24"/>
      <c r="DM7" s="24"/>
      <c r="DN7" s="24"/>
      <c r="DO7" s="24"/>
      <c r="DP7" s="24"/>
      <c r="DQ7" s="24"/>
      <c r="DR7" s="24"/>
      <c r="DS7" s="24"/>
      <c r="DT7" s="24"/>
      <c r="DU7" s="24"/>
      <c r="DV7" s="24"/>
      <c r="DW7" s="24"/>
      <c r="DX7" s="24"/>
      <c r="DY7" s="24"/>
      <c r="DZ7" s="24"/>
      <c r="EA7" s="24"/>
      <c r="EB7" s="24"/>
      <c r="EC7" s="24"/>
      <c r="ED7" s="24"/>
      <c r="EE7" s="24" t="s">
        <v>
104</v>
      </c>
      <c r="EF7" s="24" t="s">
        <v>
104</v>
      </c>
      <c r="EG7" s="24" t="s">
        <v>
104</v>
      </c>
      <c r="EH7" s="24" t="s">
        <v>
104</v>
      </c>
      <c r="EI7" s="24" t="s">
        <v>
104</v>
      </c>
      <c r="EJ7" s="24" t="s">
        <v>
104</v>
      </c>
      <c r="EK7" s="24" t="s">
        <v>
104</v>
      </c>
      <c r="EL7" s="24" t="s">
        <v>
104</v>
      </c>
      <c r="EM7" s="24" t="s">
        <v>
104</v>
      </c>
      <c r="EN7" s="24" t="s">
        <v>
104</v>
      </c>
      <c r="EO7" s="24" t="s">
        <v>
104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111</v>
      </c>
    </row>
    <row r="12" spans="1:145" x14ac:dyDescent="0.15">
      <c r="B12">
        <v>
1</v>
      </c>
      <c r="C12">
        <v>
1</v>
      </c>
      <c r="D12">
        <v>
1</v>
      </c>
      <c r="E12">
        <v>
2</v>
      </c>
      <c r="F12">
        <v>
3</v>
      </c>
      <c r="G12" t="s">
        <v>
112</v>
      </c>
    </row>
    <row r="13" spans="1:145" x14ac:dyDescent="0.15">
      <c r="B13" t="s">
        <v>
113</v>
      </c>
      <c r="C13" t="s">
        <v>
114</v>
      </c>
      <c r="D13" t="s">
        <v>
115</v>
      </c>
      <c r="E13" t="s">
        <v>
115</v>
      </c>
      <c r="F13" t="s">
        <v>
115</v>
      </c>
      <c r="G13" t="s">
        <v>
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角田　康一郎</cp:lastModifiedBy>
  <cp:lastPrinted>2023-01-23T07:00:50Z</cp:lastPrinted>
  <dcterms:created xsi:type="dcterms:W3CDTF">2022-12-01T02:07:07Z</dcterms:created>
  <dcterms:modified xsi:type="dcterms:W3CDTF">2023-01-23T07:07:43Z</dcterms:modified>
  <cp:category/>
</cp:coreProperties>
</file>