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LGSV2103\users$\shimizu_yukinori\desktop\企画財政課調査\回答\R4経営分析\"/>
    </mc:Choice>
  </mc:AlternateContent>
  <xr:revisionPtr revIDLastSave="0" documentId="13_ncr:1_{C781D3DA-0104-4067-8B46-137EC9506895}" xr6:coauthVersionLast="47" xr6:coauthVersionMax="47" xr10:uidLastSave="{00000000-0000-0000-0000-000000000000}"/>
  <workbookProtection workbookAlgorithmName="SHA-512" workbookHashValue="8IzrKa2OqMXp1P6/Utcqf4Acn2zkH4HQlVVN5J4S4cJ04OIS6aGo9FjUJwjH1IJNMEBCtSSgU4LfsKhBYbkbiQ==" workbookSaltValue="n56PlTIX1leY0p4DFbcojw==" workbookSpinCount="100000" lockStructure="1"/>
  <bookViews>
    <workbookView xWindow="-108" yWindow="-108" windowWidth="23256" windowHeight="1257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T6" i="5"/>
  <c r="AT8" i="4" s="1"/>
  <c r="S6" i="5"/>
  <c r="AL8" i="4" s="1"/>
  <c r="R6" i="5"/>
  <c r="AD10" i="4" s="1"/>
  <c r="Q6" i="5"/>
  <c r="P6" i="5"/>
  <c r="P10" i="4" s="1"/>
  <c r="O6" i="5"/>
  <c r="N6" i="5"/>
  <c r="M6" i="5"/>
  <c r="L6" i="5"/>
  <c r="W8" i="4" s="1"/>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AT10" i="4"/>
  <c r="AL10" i="4"/>
  <c r="W10" i="4"/>
  <c r="I10" i="4"/>
  <c r="B10" i="4"/>
  <c r="BB8" i="4"/>
  <c r="AD8" i="4"/>
  <c r="P8" i="4"/>
  <c r="B8" i="4"/>
</calcChain>
</file>

<file path=xl/sharedStrings.xml><?xml version="1.0" encoding="utf-8"?>
<sst xmlns="http://schemas.openxmlformats.org/spreadsheetml/2006/main" count="252" uniqueCount="119">
  <si>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</si>
  <si>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</si>
  <si>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</si>
  <si>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</si>
  <si>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</si>
  <si>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</si>
  <si>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</si>
  <si>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</si>
  <si>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</si>
  <si>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</si>
  <si>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</si>
  <si>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</si>
  <si>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</si>
  <si>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</si>
  <si>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</si>
  <si>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</si>
  <si>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</si>
  <si>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</si>
  <si>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</si>
  <si>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</si>
  <si>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</si>
  <si>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</si>
  <si>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</si>
  <si>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</si>
  <si>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</si>
  <si>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</si>
  <si>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</si>
  <si>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</si>
  <si>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</si>
  <si>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</si>
  <si>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</si>
  <si>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</si>
  <si>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</si>
  <si>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</si>
  <si>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</si>
  <si>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</si>
  <si>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</si>
  <si>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</si>
  <si>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</si>
  <si>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</si>
  <si>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</si>
  <si>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</si>
  <si>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</si>
  <si>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</si>
  <si>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</si>
  <si>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</si>
  <si>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</si>
  <si>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</si>
  <si>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</si>
  <si>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</si>
  <si>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</si>
  <si>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</si>
  <si>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</si>
  <si>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</si>
  <si>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</si>
  <si>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</si>
  <si>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</si>
  <si>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</si>
  <si>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</si>
  <si>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</si>
  <si>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</si>
  <si>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</si>
  <si>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</si>
  <si>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</si>
  <si>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</si>
  <si>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</si>
  <si>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</si>
  <si>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</si>
  <si>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</si>
  <si>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</si>
  <si>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</si>
  <si>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</si>
  <si>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</si>
  <si>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</si>
  <si>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</si>
  <si>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</si>
  <si>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</si>
  <si>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</si>
  <si>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</si>
  <si>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</si>
  <si>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</si>
  <si>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</si>
  <si>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</si>
  <si>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</si>
  <si>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</si>
  <si>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</si>
  <si>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</si>
  <si>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</si>
  <si>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</si>
  <si>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</si>
  <si>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</si>
  <si>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</si>
  <si>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</si>
  <si>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</si>
  <si>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</si>
  <si>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</si>
  <si>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</si>
  <si>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奥多摩町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</si>
  <si>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</si>
  <si>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</si>
  <si>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</si>
  <si>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</si>
  <si>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</si>
  <si>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</si>
  <si>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</si>
  <si>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</si>
  <si>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</si>
  <si>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</si>
  <si>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</si>
  <si>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</si>
  <si>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</si>
  <si>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</si>
  <si>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</si>
  <si>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</si>
  <si>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</si>
  <si>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</si>
  <si>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①収益的収支比率の上昇の主な要因として、補助金や一般会計繰入金の増額に伴い総収益が増加したこと、償還金が減少したことが考えられる。
④企業債残高対事業規模比率は、類似団体平均と比較して大幅に高い状態であるが、平成26年度以降新たな企業債の借り入れを行っていないため、今後は低下していくと予想される。
⑤経費回収率は、類似団体平均と比較して低い水準にある。使用料収入のみでは事業を運営できておらず一般会計繰入金に依存している経営状況である。今後は施設の老朽化から事業費の上昇が見込まれており、さらに低い水準へと推移しうるため、事業の見直しや使用料の改定について検討する必要がある。
⑥汚水処理原価は、類似団体平均と比較し低コストで事業を運営している状況である。今後、老朽化に伴う事業費の上昇が見込まれているものの、引き続き低コストで運営を続けていける見込みである。しかし、財務状況は一般会計繰入金に大きく依存していることからもコスト削減等に努めていきたい。
⑧水洗化率については、今後も横ばいの状態で推移すると想定されるが、下水道事業と同様に、適切なアプローチと問題点を整理し、更なる向上を図る。</t>
    <rPh sb="48" eb="51">
      <t>ショウカンキン</t>
    </rPh>
    <rPh sb="52" eb="54">
      <t>ゲンショウ</t>
    </rPh>
    <phoneticPr fontId="4"/>
  </si>
  <si>
    <t>該当なし。</t>
    <phoneticPr fontId="4"/>
  </si>
  <si>
    <t>当町の浄化槽区域は下水道区域外の生活排水対策として位置付けており、下水道区域と同様に水洗化を進めている。しかし、浄化槽区域内の世帯の多くは、高齢者あるいは単身者であり、過疎化の進む当町の中でも更にその傾向が顕著な地域である。さらに立地条件も厳しく、今後整備を予定している箇所は整備コストの面で課題が多い。このような状況を踏まえ、事業を安定的に継続するため経営戦略による計画的な投資及び財政計画を推進すると共に、令和６年４月の公営企業会計への法適用により、経営基盤と財政マネジメントの更なる向上に取り組み、浄化槽事業の健全化に努め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</si>
</sst>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0AA-44FE-A625-52A589F2210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0AA-44FE-A625-52A589F2210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2DB-4455-89F9-DB87D16F2E4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54.93</c:v>
                </c:pt>
                <c:pt idx="1">
                  <c:v>59.64</c:v>
                </c:pt>
                <c:pt idx="2">
                  <c:v>58.19</c:v>
                </c:pt>
                <c:pt idx="3">
                  <c:v>56.52</c:v>
                </c:pt>
                <c:pt idx="4">
                  <c:v>88.45</c:v>
                </c:pt>
              </c:numCache>
            </c:numRef>
          </c:val>
          <c:smooth val="0"/>
          <c:extLst>
            <c:ext xmlns:c16="http://schemas.microsoft.com/office/drawing/2014/chart" uri="{C3380CC4-5D6E-409C-BE32-E72D297353CC}">
              <c16:uniqueId val="{00000001-12DB-4455-89F9-DB87D16F2E4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94.26</c:v>
                </c:pt>
                <c:pt idx="1">
                  <c:v>78.23</c:v>
                </c:pt>
                <c:pt idx="2">
                  <c:v>79</c:v>
                </c:pt>
                <c:pt idx="3">
                  <c:v>79.66</c:v>
                </c:pt>
                <c:pt idx="4">
                  <c:v>78.06</c:v>
                </c:pt>
              </c:numCache>
            </c:numRef>
          </c:val>
          <c:extLst>
            <c:ext xmlns:c16="http://schemas.microsoft.com/office/drawing/2014/chart" uri="{C3380CC4-5D6E-409C-BE32-E72D297353CC}">
              <c16:uniqueId val="{00000000-582F-4B59-A02A-9CAB86B0FA0B}"/>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65.569999999999993</c:v>
                </c:pt>
                <c:pt idx="1">
                  <c:v>90.63</c:v>
                </c:pt>
                <c:pt idx="2">
                  <c:v>87.8</c:v>
                </c:pt>
                <c:pt idx="3">
                  <c:v>88.43</c:v>
                </c:pt>
                <c:pt idx="4">
                  <c:v>90.34</c:v>
                </c:pt>
              </c:numCache>
            </c:numRef>
          </c:val>
          <c:smooth val="0"/>
          <c:extLst>
            <c:ext xmlns:c16="http://schemas.microsoft.com/office/drawing/2014/chart" uri="{C3380CC4-5D6E-409C-BE32-E72D297353CC}">
              <c16:uniqueId val="{00000001-582F-4B59-A02A-9CAB86B0FA0B}"/>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72.28</c:v>
                </c:pt>
                <c:pt idx="1">
                  <c:v>73.84</c:v>
                </c:pt>
                <c:pt idx="2">
                  <c:v>78.349999999999994</c:v>
                </c:pt>
                <c:pt idx="3">
                  <c:v>83.93</c:v>
                </c:pt>
                <c:pt idx="4">
                  <c:v>83.79</c:v>
                </c:pt>
              </c:numCache>
            </c:numRef>
          </c:val>
          <c:extLst>
            <c:ext xmlns:c16="http://schemas.microsoft.com/office/drawing/2014/chart" uri="{C3380CC4-5D6E-409C-BE32-E72D297353CC}">
              <c16:uniqueId val="{00000000-A153-4AE5-8568-9C3B7BCF0E22}"/>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53-4AE5-8568-9C3B7BCF0E22}"/>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AE1-467C-AE99-E98ACBF21C01}"/>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AE1-467C-AE99-E98ACBF21C01}"/>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699-474F-A05A-686CE4961AC3}"/>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699-474F-A05A-686CE4961AC3}"/>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525-48C3-94B5-9A7EAA65E183}"/>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525-48C3-94B5-9A7EAA65E183}"/>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205-430A-A202-F3BC087E7BF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205-430A-A202-F3BC087E7BF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3742</c:v>
                </c:pt>
                <c:pt idx="1">
                  <c:v>3651.65</c:v>
                </c:pt>
                <c:pt idx="2">
                  <c:v>2904.8</c:v>
                </c:pt>
                <c:pt idx="3">
                  <c:v>2854.49</c:v>
                </c:pt>
                <c:pt idx="4">
                  <c:v>2485.39</c:v>
                </c:pt>
              </c:numCache>
            </c:numRef>
          </c:val>
          <c:extLst>
            <c:ext xmlns:c16="http://schemas.microsoft.com/office/drawing/2014/chart" uri="{C3380CC4-5D6E-409C-BE32-E72D297353CC}">
              <c16:uniqueId val="{00000000-AEC4-4BB0-9376-B8121904F03C}"/>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386.46</c:v>
                </c:pt>
                <c:pt idx="1">
                  <c:v>270.57</c:v>
                </c:pt>
                <c:pt idx="2">
                  <c:v>294.27</c:v>
                </c:pt>
                <c:pt idx="3">
                  <c:v>294.08999999999997</c:v>
                </c:pt>
                <c:pt idx="4">
                  <c:v>294.08999999999997</c:v>
                </c:pt>
              </c:numCache>
            </c:numRef>
          </c:val>
          <c:smooth val="0"/>
          <c:extLst>
            <c:ext xmlns:c16="http://schemas.microsoft.com/office/drawing/2014/chart" uri="{C3380CC4-5D6E-409C-BE32-E72D297353CC}">
              <c16:uniqueId val="{00000001-AEC4-4BB0-9376-B8121904F03C}"/>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28.87</c:v>
                </c:pt>
                <c:pt idx="1">
                  <c:v>27.71</c:v>
                </c:pt>
                <c:pt idx="2">
                  <c:v>30.18</c:v>
                </c:pt>
                <c:pt idx="3">
                  <c:v>29.14</c:v>
                </c:pt>
                <c:pt idx="4">
                  <c:v>32.31</c:v>
                </c:pt>
              </c:numCache>
            </c:numRef>
          </c:val>
          <c:extLst>
            <c:ext xmlns:c16="http://schemas.microsoft.com/office/drawing/2014/chart" uri="{C3380CC4-5D6E-409C-BE32-E72D297353CC}">
              <c16:uniqueId val="{00000000-A2C7-46AE-9605-A7C6965177D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55.85</c:v>
                </c:pt>
                <c:pt idx="1">
                  <c:v>62.5</c:v>
                </c:pt>
                <c:pt idx="2">
                  <c:v>60.59</c:v>
                </c:pt>
                <c:pt idx="3">
                  <c:v>60</c:v>
                </c:pt>
                <c:pt idx="4">
                  <c:v>59.01</c:v>
                </c:pt>
              </c:numCache>
            </c:numRef>
          </c:val>
          <c:smooth val="0"/>
          <c:extLst>
            <c:ext xmlns:c16="http://schemas.microsoft.com/office/drawing/2014/chart" uri="{C3380CC4-5D6E-409C-BE32-E72D297353CC}">
              <c16:uniqueId val="{00000001-A2C7-46AE-9605-A7C6965177D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188.78</c:v>
                </c:pt>
                <c:pt idx="1">
                  <c:v>204.88</c:v>
                </c:pt>
                <c:pt idx="2">
                  <c:v>192.83</c:v>
                </c:pt>
                <c:pt idx="3">
                  <c:v>197.75</c:v>
                </c:pt>
                <c:pt idx="4">
                  <c:v>186.77</c:v>
                </c:pt>
              </c:numCache>
            </c:numRef>
          </c:val>
          <c:extLst>
            <c:ext xmlns:c16="http://schemas.microsoft.com/office/drawing/2014/chart" uri="{C3380CC4-5D6E-409C-BE32-E72D297353CC}">
              <c16:uniqueId val="{00000000-2711-40C9-AE6C-461B7E64683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287.91000000000003</c:v>
                </c:pt>
                <c:pt idx="1">
                  <c:v>269.33</c:v>
                </c:pt>
                <c:pt idx="2">
                  <c:v>280.23</c:v>
                </c:pt>
                <c:pt idx="3">
                  <c:v>282.70999999999998</c:v>
                </c:pt>
                <c:pt idx="4">
                  <c:v>291.82</c:v>
                </c:pt>
              </c:numCache>
            </c:numRef>
          </c:val>
          <c:smooth val="0"/>
          <c:extLst>
            <c:ext xmlns:c16="http://schemas.microsoft.com/office/drawing/2014/chart" uri="{C3380CC4-5D6E-409C-BE32-E72D297353CC}">
              <c16:uniqueId val="{00000001-2711-40C9-AE6C-461B7E64683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【86.02】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election activeCell="BL66" sqref="BL66:BZ82"/>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2">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2">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1" t="str">
        <f>データ!H6</f>
        <v>東京都　奥多摩町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2">
      <c r="A8" s="2"/>
      <c r="B8" s="66" t="str">
        <f>データ!I6</f>
        <v>法非適用</v>
      </c>
      <c r="C8" s="66"/>
      <c r="D8" s="66"/>
      <c r="E8" s="66"/>
      <c r="F8" s="66"/>
      <c r="G8" s="66"/>
      <c r="H8" s="66"/>
      <c r="I8" s="66" t="str">
        <f>データ!J6</f>
        <v>下水道事業</v>
      </c>
      <c r="J8" s="66"/>
      <c r="K8" s="66"/>
      <c r="L8" s="66"/>
      <c r="M8" s="66"/>
      <c r="N8" s="66"/>
      <c r="O8" s="66"/>
      <c r="P8" s="66" t="str">
        <f>データ!K6</f>
        <v>特定地域生活排水処理</v>
      </c>
      <c r="Q8" s="66"/>
      <c r="R8" s="66"/>
      <c r="S8" s="66"/>
      <c r="T8" s="66"/>
      <c r="U8" s="66"/>
      <c r="V8" s="66"/>
      <c r="W8" s="66" t="str">
        <f>データ!L6</f>
        <v>K2</v>
      </c>
      <c r="X8" s="66"/>
      <c r="Y8" s="66"/>
      <c r="Z8" s="66"/>
      <c r="AA8" s="66"/>
      <c r="AB8" s="66"/>
      <c r="AC8" s="66"/>
      <c r="AD8" s="67" t="str">
        <f>データ!$M$6</f>
        <v>非設置</v>
      </c>
      <c r="AE8" s="67"/>
      <c r="AF8" s="67"/>
      <c r="AG8" s="67"/>
      <c r="AH8" s="67"/>
      <c r="AI8" s="67"/>
      <c r="AJ8" s="67"/>
      <c r="AK8" s="3"/>
      <c r="AL8" s="55">
        <f>データ!S6</f>
        <v>4746</v>
      </c>
      <c r="AM8" s="55"/>
      <c r="AN8" s="55"/>
      <c r="AO8" s="55"/>
      <c r="AP8" s="55"/>
      <c r="AQ8" s="55"/>
      <c r="AR8" s="55"/>
      <c r="AS8" s="55"/>
      <c r="AT8" s="54">
        <f>データ!T6</f>
        <v>225.53</v>
      </c>
      <c r="AU8" s="54"/>
      <c r="AV8" s="54"/>
      <c r="AW8" s="54"/>
      <c r="AX8" s="54"/>
      <c r="AY8" s="54"/>
      <c r="AZ8" s="54"/>
      <c r="BA8" s="54"/>
      <c r="BB8" s="54">
        <f>データ!U6</f>
        <v>21.04</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2">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2">
      <c r="A10" s="2"/>
      <c r="B10" s="54" t="str">
        <f>データ!N6</f>
        <v>-</v>
      </c>
      <c r="C10" s="54"/>
      <c r="D10" s="54"/>
      <c r="E10" s="54"/>
      <c r="F10" s="54"/>
      <c r="G10" s="54"/>
      <c r="H10" s="54"/>
      <c r="I10" s="54" t="str">
        <f>データ!O6</f>
        <v>該当数値なし</v>
      </c>
      <c r="J10" s="54"/>
      <c r="K10" s="54"/>
      <c r="L10" s="54"/>
      <c r="M10" s="54"/>
      <c r="N10" s="54"/>
      <c r="O10" s="54"/>
      <c r="P10" s="54">
        <f>データ!P6</f>
        <v>8.36</v>
      </c>
      <c r="Q10" s="54"/>
      <c r="R10" s="54"/>
      <c r="S10" s="54"/>
      <c r="T10" s="54"/>
      <c r="U10" s="54"/>
      <c r="V10" s="54"/>
      <c r="W10" s="54">
        <f>データ!Q6</f>
        <v>100</v>
      </c>
      <c r="X10" s="54"/>
      <c r="Y10" s="54"/>
      <c r="Z10" s="54"/>
      <c r="AA10" s="54"/>
      <c r="AB10" s="54"/>
      <c r="AC10" s="54"/>
      <c r="AD10" s="55">
        <f>データ!R6</f>
        <v>1331</v>
      </c>
      <c r="AE10" s="55"/>
      <c r="AF10" s="55"/>
      <c r="AG10" s="55"/>
      <c r="AH10" s="55"/>
      <c r="AI10" s="55"/>
      <c r="AJ10" s="55"/>
      <c r="AK10" s="2"/>
      <c r="AL10" s="55">
        <f>データ!V6</f>
        <v>392</v>
      </c>
      <c r="AM10" s="55"/>
      <c r="AN10" s="55"/>
      <c r="AO10" s="55"/>
      <c r="AP10" s="55"/>
      <c r="AQ10" s="55"/>
      <c r="AR10" s="55"/>
      <c r="AS10" s="55"/>
      <c r="AT10" s="54">
        <f>データ!W6</f>
        <v>0.25</v>
      </c>
      <c r="AU10" s="54"/>
      <c r="AV10" s="54"/>
      <c r="AW10" s="54"/>
      <c r="AX10" s="54"/>
      <c r="AY10" s="54"/>
      <c r="AZ10" s="54"/>
      <c r="BA10" s="54"/>
      <c r="BB10" s="54">
        <f>データ!X6</f>
        <v>1568</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116</v>
      </c>
      <c r="BM16" s="30"/>
      <c r="BN16" s="30"/>
      <c r="BO16" s="30"/>
      <c r="BP16" s="30"/>
      <c r="BQ16" s="30"/>
      <c r="BR16" s="30"/>
      <c r="BS16" s="30"/>
      <c r="BT16" s="30"/>
      <c r="BU16" s="30"/>
      <c r="BV16" s="30"/>
      <c r="BW16" s="30"/>
      <c r="BX16" s="30"/>
      <c r="BY16" s="30"/>
      <c r="BZ16" s="3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【307.39】</v>
      </c>
      <c r="I86" s="12" t="str">
        <f>データ!CA6</f>
        <v>【57.03】</v>
      </c>
      <c r="J86" s="12" t="str">
        <f>データ!CL6</f>
        <v>【294.83】</v>
      </c>
      <c r="K86" s="12" t="str">
        <f>データ!CW6</f>
        <v>【84.27】</v>
      </c>
      <c r="L86" s="12" t="str">
        <f>データ!DH6</f>
        <v>【86.02】</v>
      </c>
      <c r="M86" s="12" t="s">
        <v>43</v>
      </c>
      <c r="N86" s="12" t="s">
        <v>43</v>
      </c>
      <c r="O86" s="12" t="str">
        <f>データ!EO6</f>
        <v>【-】</v>
      </c>
    </row>
  </sheetData>
  <sheetProtection algorithmName="SHA-512" hashValue="jdSRIHxybnTuqATmtkXBLsffPHXtOYuPQdWkUQEfmMsq4iWzINEQsp8jsV/gXcjlAJLwpqPQbasPpWj+Y3QOCQ==" saltValue="VEye6FzJmxeDSd8U2LkmQ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2">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2022</v>
      </c>
      <c r="C6" s="19">
        <f t="shared" ref="C6:X6" si="3">C7</f>
        <v>133086</v>
      </c>
      <c r="D6" s="19">
        <f t="shared" si="3"/>
        <v>47</v>
      </c>
      <c r="E6" s="19">
        <f t="shared" si="3"/>
        <v>18</v>
      </c>
      <c r="F6" s="19">
        <f t="shared" si="3"/>
        <v>0</v>
      </c>
      <c r="G6" s="19">
        <f t="shared" si="3"/>
        <v>0</v>
      </c>
      <c r="H6" s="19" t="str">
        <f t="shared" si="3"/>
        <v>東京都　奥多摩町</v>
      </c>
      <c r="I6" s="19" t="str">
        <f t="shared" si="3"/>
        <v>法非適用</v>
      </c>
      <c r="J6" s="19" t="str">
        <f t="shared" si="3"/>
        <v>下水道事業</v>
      </c>
      <c r="K6" s="19" t="str">
        <f t="shared" si="3"/>
        <v>特定地域生活排水処理</v>
      </c>
      <c r="L6" s="19" t="str">
        <f t="shared" si="3"/>
        <v>K2</v>
      </c>
      <c r="M6" s="19" t="str">
        <f t="shared" si="3"/>
        <v>非設置</v>
      </c>
      <c r="N6" s="20" t="str">
        <f t="shared" si="3"/>
        <v>-</v>
      </c>
      <c r="O6" s="20" t="str">
        <f t="shared" si="3"/>
        <v>該当数値なし</v>
      </c>
      <c r="P6" s="20">
        <f t="shared" si="3"/>
        <v>8.36</v>
      </c>
      <c r="Q6" s="20">
        <f t="shared" si="3"/>
        <v>100</v>
      </c>
      <c r="R6" s="20">
        <f t="shared" si="3"/>
        <v>1331</v>
      </c>
      <c r="S6" s="20">
        <f t="shared" si="3"/>
        <v>4746</v>
      </c>
      <c r="T6" s="20">
        <f t="shared" si="3"/>
        <v>225.53</v>
      </c>
      <c r="U6" s="20">
        <f t="shared" si="3"/>
        <v>21.04</v>
      </c>
      <c r="V6" s="20">
        <f t="shared" si="3"/>
        <v>392</v>
      </c>
      <c r="W6" s="20">
        <f t="shared" si="3"/>
        <v>0.25</v>
      </c>
      <c r="X6" s="20">
        <f t="shared" si="3"/>
        <v>1568</v>
      </c>
      <c r="Y6" s="21">
        <f>IF(Y7="",NA(),Y7)</f>
        <v>72.28</v>
      </c>
      <c r="Z6" s="21">
        <f t="shared" ref="Z6:AH6" si="4">IF(Z7="",NA(),Z7)</f>
        <v>73.84</v>
      </c>
      <c r="AA6" s="21">
        <f t="shared" si="4"/>
        <v>78.349999999999994</v>
      </c>
      <c r="AB6" s="21">
        <f t="shared" si="4"/>
        <v>83.93</v>
      </c>
      <c r="AC6" s="21">
        <f t="shared" si="4"/>
        <v>83.79</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3742</v>
      </c>
      <c r="BG6" s="21">
        <f t="shared" ref="BG6:BO6" si="7">IF(BG7="",NA(),BG7)</f>
        <v>3651.65</v>
      </c>
      <c r="BH6" s="21">
        <f t="shared" si="7"/>
        <v>2904.8</v>
      </c>
      <c r="BI6" s="21">
        <f t="shared" si="7"/>
        <v>2854.49</v>
      </c>
      <c r="BJ6" s="21">
        <f t="shared" si="7"/>
        <v>2485.39</v>
      </c>
      <c r="BK6" s="21">
        <f t="shared" si="7"/>
        <v>386.46</v>
      </c>
      <c r="BL6" s="21">
        <f t="shared" si="7"/>
        <v>270.57</v>
      </c>
      <c r="BM6" s="21">
        <f t="shared" si="7"/>
        <v>294.27</v>
      </c>
      <c r="BN6" s="21">
        <f t="shared" si="7"/>
        <v>294.08999999999997</v>
      </c>
      <c r="BO6" s="21">
        <f t="shared" si="7"/>
        <v>294.08999999999997</v>
      </c>
      <c r="BP6" s="20" t="str">
        <f>IF(BP7="","",IF(BP7="-","【-】","【"&amp;SUBSTITUTE(TEXT(BP7,"#,##0.00"),"-","△")&amp;"】"))</f>
        <v>【307.39】</v>
      </c>
      <c r="BQ6" s="21">
        <f>IF(BQ7="",NA(),BQ7)</f>
        <v>28.87</v>
      </c>
      <c r="BR6" s="21">
        <f t="shared" ref="BR6:BZ6" si="8">IF(BR7="",NA(),BR7)</f>
        <v>27.71</v>
      </c>
      <c r="BS6" s="21">
        <f t="shared" si="8"/>
        <v>30.18</v>
      </c>
      <c r="BT6" s="21">
        <f t="shared" si="8"/>
        <v>29.14</v>
      </c>
      <c r="BU6" s="21">
        <f t="shared" si="8"/>
        <v>32.31</v>
      </c>
      <c r="BV6" s="21">
        <f t="shared" si="8"/>
        <v>55.85</v>
      </c>
      <c r="BW6" s="21">
        <f t="shared" si="8"/>
        <v>62.5</v>
      </c>
      <c r="BX6" s="21">
        <f t="shared" si="8"/>
        <v>60.59</v>
      </c>
      <c r="BY6" s="21">
        <f t="shared" si="8"/>
        <v>60</v>
      </c>
      <c r="BZ6" s="21">
        <f t="shared" si="8"/>
        <v>59.01</v>
      </c>
      <c r="CA6" s="20" t="str">
        <f>IF(CA7="","",IF(CA7="-","【-】","【"&amp;SUBSTITUTE(TEXT(CA7,"#,##0.00"),"-","△")&amp;"】"))</f>
        <v>【57.03】</v>
      </c>
      <c r="CB6" s="21">
        <f>IF(CB7="",NA(),CB7)</f>
        <v>188.78</v>
      </c>
      <c r="CC6" s="21">
        <f t="shared" ref="CC6:CK6" si="9">IF(CC7="",NA(),CC7)</f>
        <v>204.88</v>
      </c>
      <c r="CD6" s="21">
        <f t="shared" si="9"/>
        <v>192.83</v>
      </c>
      <c r="CE6" s="21">
        <f t="shared" si="9"/>
        <v>197.75</v>
      </c>
      <c r="CF6" s="21">
        <f t="shared" si="9"/>
        <v>186.77</v>
      </c>
      <c r="CG6" s="21">
        <f t="shared" si="9"/>
        <v>287.91000000000003</v>
      </c>
      <c r="CH6" s="21">
        <f t="shared" si="9"/>
        <v>269.33</v>
      </c>
      <c r="CI6" s="21">
        <f t="shared" si="9"/>
        <v>280.23</v>
      </c>
      <c r="CJ6" s="21">
        <f t="shared" si="9"/>
        <v>282.70999999999998</v>
      </c>
      <c r="CK6" s="21">
        <f t="shared" si="9"/>
        <v>291.82</v>
      </c>
      <c r="CL6" s="20" t="str">
        <f>IF(CL7="","",IF(CL7="-","【-】","【"&amp;SUBSTITUTE(TEXT(CL7,"#,##0.00"),"-","△")&amp;"】"))</f>
        <v>【294.83】</v>
      </c>
      <c r="CM6" s="21" t="str">
        <f>IF(CM7="",NA(),CM7)</f>
        <v>-</v>
      </c>
      <c r="CN6" s="21" t="str">
        <f t="shared" ref="CN6:CV6" si="10">IF(CN7="",NA(),CN7)</f>
        <v>-</v>
      </c>
      <c r="CO6" s="21" t="str">
        <f t="shared" si="10"/>
        <v>-</v>
      </c>
      <c r="CP6" s="21" t="str">
        <f t="shared" si="10"/>
        <v>-</v>
      </c>
      <c r="CQ6" s="21" t="str">
        <f t="shared" si="10"/>
        <v>-</v>
      </c>
      <c r="CR6" s="21">
        <f t="shared" si="10"/>
        <v>54.93</v>
      </c>
      <c r="CS6" s="21">
        <f t="shared" si="10"/>
        <v>59.64</v>
      </c>
      <c r="CT6" s="21">
        <f t="shared" si="10"/>
        <v>58.19</v>
      </c>
      <c r="CU6" s="21">
        <f t="shared" si="10"/>
        <v>56.52</v>
      </c>
      <c r="CV6" s="21">
        <f t="shared" si="10"/>
        <v>88.45</v>
      </c>
      <c r="CW6" s="20" t="str">
        <f>IF(CW7="","",IF(CW7="-","【-】","【"&amp;SUBSTITUTE(TEXT(CW7,"#,##0.00"),"-","△")&amp;"】"))</f>
        <v>【84.27】</v>
      </c>
      <c r="CX6" s="21">
        <f>IF(CX7="",NA(),CX7)</f>
        <v>94.26</v>
      </c>
      <c r="CY6" s="21">
        <f t="shared" ref="CY6:DG6" si="11">IF(CY7="",NA(),CY7)</f>
        <v>78.23</v>
      </c>
      <c r="CZ6" s="21">
        <f t="shared" si="11"/>
        <v>79</v>
      </c>
      <c r="DA6" s="21">
        <f t="shared" si="11"/>
        <v>79.66</v>
      </c>
      <c r="DB6" s="21">
        <f t="shared" si="11"/>
        <v>78.06</v>
      </c>
      <c r="DC6" s="21">
        <f t="shared" si="11"/>
        <v>65.569999999999993</v>
      </c>
      <c r="DD6" s="21">
        <f t="shared" si="11"/>
        <v>90.63</v>
      </c>
      <c r="DE6" s="21">
        <f t="shared" si="11"/>
        <v>87.8</v>
      </c>
      <c r="DF6" s="21">
        <f t="shared" si="11"/>
        <v>88.43</v>
      </c>
      <c r="DG6" s="21">
        <f t="shared" si="11"/>
        <v>90.34</v>
      </c>
      <c r="DH6" s="20" t="str">
        <f>IF(DH7="","",IF(DH7="-","【-】","【"&amp;SUBSTITUTE(TEXT(DH7,"#,##0.00"),"-","△")&amp;"】"))</f>
        <v>【86.02】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5" s="22" customFormat="1" x14ac:dyDescent="0.2">
      <c r="A7" s="14"/>
      <c r="B7" s="23">
        <v>2022</v>
      </c>
      <c r="C7" s="23">
        <v>133086</v>
      </c>
      <c r="D7" s="23">
        <v>47</v>
      </c>
      <c r="E7" s="23">
        <v>18</v>
      </c>
      <c r="F7" s="23">
        <v>0</v>
      </c>
      <c r="G7" s="23">
        <v>0</v>
      </c>
      <c r="H7" s="23" t="s">
        <v>97</v>
      </c>
      <c r="I7" s="23" t="s">
        <v>98</v>
      </c>
      <c r="J7" s="23" t="s">
        <v>99</v>
      </c>
      <c r="K7" s="23" t="s">
        <v>100</v>
      </c>
      <c r="L7" s="23" t="s">
        <v>101</v>
      </c>
      <c r="M7" s="23" t="s">
        <v>102</v>
      </c>
      <c r="N7" s="24" t="s">
        <v>103</v>
      </c>
      <c r="O7" s="24" t="s">
        <v>104</v>
      </c>
      <c r="P7" s="24">
        <v>8.36</v>
      </c>
      <c r="Q7" s="24">
        <v>100</v>
      </c>
      <c r="R7" s="24">
        <v>1331</v>
      </c>
      <c r="S7" s="24">
        <v>4746</v>
      </c>
      <c r="T7" s="24">
        <v>225.53</v>
      </c>
      <c r="U7" s="24">
        <v>21.04</v>
      </c>
      <c r="V7" s="24">
        <v>392</v>
      </c>
      <c r="W7" s="24">
        <v>0.25</v>
      </c>
      <c r="X7" s="24">
        <v>1568</v>
      </c>
      <c r="Y7" s="24">
        <v>72.28</v>
      </c>
      <c r="Z7" s="24">
        <v>73.84</v>
      </c>
      <c r="AA7" s="24">
        <v>78.349999999999994</v>
      </c>
      <c r="AB7" s="24">
        <v>83.93</v>
      </c>
      <c r="AC7" s="24">
        <v>83.79</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3742</v>
      </c>
      <c r="BG7" s="24">
        <v>3651.65</v>
      </c>
      <c r="BH7" s="24">
        <v>2904.8</v>
      </c>
      <c r="BI7" s="24">
        <v>2854.49</v>
      </c>
      <c r="BJ7" s="24">
        <v>2485.39</v>
      </c>
      <c r="BK7" s="24">
        <v>386.46</v>
      </c>
      <c r="BL7" s="24">
        <v>270.57</v>
      </c>
      <c r="BM7" s="24">
        <v>294.27</v>
      </c>
      <c r="BN7" s="24">
        <v>294.08999999999997</v>
      </c>
      <c r="BO7" s="24">
        <v>294.08999999999997</v>
      </c>
      <c r="BP7" s="24">
        <v>307.39</v>
      </c>
      <c r="BQ7" s="24">
        <v>28.87</v>
      </c>
      <c r="BR7" s="24">
        <v>27.71</v>
      </c>
      <c r="BS7" s="24">
        <v>30.18</v>
      </c>
      <c r="BT7" s="24">
        <v>29.14</v>
      </c>
      <c r="BU7" s="24">
        <v>32.31</v>
      </c>
      <c r="BV7" s="24">
        <v>55.85</v>
      </c>
      <c r="BW7" s="24">
        <v>62.5</v>
      </c>
      <c r="BX7" s="24">
        <v>60.59</v>
      </c>
      <c r="BY7" s="24">
        <v>60</v>
      </c>
      <c r="BZ7" s="24">
        <v>59.01</v>
      </c>
      <c r="CA7" s="24">
        <v>57.03</v>
      </c>
      <c r="CB7" s="24">
        <v>188.78</v>
      </c>
      <c r="CC7" s="24">
        <v>204.88</v>
      </c>
      <c r="CD7" s="24">
        <v>192.83</v>
      </c>
      <c r="CE7" s="24">
        <v>197.75</v>
      </c>
      <c r="CF7" s="24">
        <v>186.77</v>
      </c>
      <c r="CG7" s="24">
        <v>287.91000000000003</v>
      </c>
      <c r="CH7" s="24">
        <v>269.33</v>
      </c>
      <c r="CI7" s="24">
        <v>280.23</v>
      </c>
      <c r="CJ7" s="24">
        <v>282.70999999999998</v>
      </c>
      <c r="CK7" s="24">
        <v>291.82</v>
      </c>
      <c r="CL7" s="24">
        <v>294.83</v>
      </c>
      <c r="CM7" s="24" t="s">
        <v>103</v>
      </c>
      <c r="CN7" s="24" t="s">
        <v>103</v>
      </c>
      <c r="CO7" s="24" t="s">
        <v>103</v>
      </c>
      <c r="CP7" s="24" t="s">
        <v>103</v>
      </c>
      <c r="CQ7" s="24" t="s">
        <v>103</v>
      </c>
      <c r="CR7" s="24">
        <v>54.93</v>
      </c>
      <c r="CS7" s="24">
        <v>59.64</v>
      </c>
      <c r="CT7" s="24">
        <v>58.19</v>
      </c>
      <c r="CU7" s="24">
        <v>56.52</v>
      </c>
      <c r="CV7" s="24">
        <v>88.45</v>
      </c>
      <c r="CW7" s="24">
        <v>84.27</v>
      </c>
      <c r="CX7" s="24">
        <v>94.26</v>
      </c>
      <c r="CY7" s="24">
        <v>78.23</v>
      </c>
      <c r="CZ7" s="24">
        <v>79</v>
      </c>
      <c r="DA7" s="24">
        <v>79.66</v>
      </c>
      <c r="DB7" s="24">
        <v>78.06</v>
      </c>
      <c r="DC7" s="24">
        <v>65.569999999999993</v>
      </c>
      <c r="DD7" s="24">
        <v>90.63</v>
      </c>
      <c r="DE7" s="24">
        <v>87.8</v>
      </c>
      <c r="DF7" s="24">
        <v>88.43</v>
      </c>
      <c r="DG7" s="24">
        <v>90.34</v>
      </c>
      <c r="DH7" s="24">
        <v>86.02</v>
      </c>
      <c r="DI7" s="24"/>
      <c r="DJ7" s="24"/>
      <c r="DK7" s="24"/>
      <c r="DL7" s="24"/>
      <c r="DM7" s="24"/>
      <c r="DN7" s="24"/>
      <c r="DO7" s="24"/>
      <c r="DP7" s="24"/>
      <c r="DQ7" s="24"/>
      <c r="DR7" s="24"/>
      <c r="DS7" s="24"/>
      <c r="DT7" s="24"/>
      <c r="DU7" s="24"/>
      <c r="DV7" s="24"/>
      <c r="DW7" s="24"/>
      <c r="DX7" s="24"/>
      <c r="DY7" s="24"/>
      <c r="DZ7" s="24"/>
      <c r="EA7" s="24"/>
      <c r="EB7" s="24"/>
      <c r="EC7" s="24"/>
      <c r="ED7" s="24"/>
      <c r="EE7" s="24" t="s">
        <v>103</v>
      </c>
      <c r="EF7" s="24" t="s">
        <v>103</v>
      </c>
      <c r="EG7" s="24" t="s">
        <v>103</v>
      </c>
      <c r="EH7" s="24" t="s">
        <v>103</v>
      </c>
      <c r="EI7" s="24" t="s">
        <v>103</v>
      </c>
      <c r="EJ7" s="24" t="s">
        <v>103</v>
      </c>
      <c r="EK7" s="24" t="s">
        <v>103</v>
      </c>
      <c r="EL7" s="24" t="s">
        <v>103</v>
      </c>
      <c r="EM7" s="24" t="s">
        <v>103</v>
      </c>
      <c r="EN7" s="24" t="s">
        <v>103</v>
      </c>
      <c r="EO7" s="24" t="s">
        <v>103</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47</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2">
      <c r="B11">
        <v>4</v>
      </c>
      <c r="C11">
        <v>3</v>
      </c>
      <c r="D11">
        <v>2</v>
      </c>
      <c r="E11">
        <v>1</v>
      </c>
      <c r="F11">
        <v>0</v>
      </c>
      <c r="G11" t="s">
        <v>110</v>
      </c>
    </row>
    <row r="12" spans="1:145" x14ac:dyDescent="0.2">
      <c r="B12">
        <v>1</v>
      </c>
      <c r="C12">
        <v>1</v>
      </c>
      <c r="D12">
        <v>2</v>
      </c>
      <c r="E12">
        <v>3</v>
      </c>
      <c r="F12">
        <v>4</v>
      </c>
      <c r="G12" t="s">
        <v>111</v>
      </c>
    </row>
    <row r="13" spans="1:145" x14ac:dyDescent="0.2">
      <c r="B13" t="s">
        <v>112</v>
      </c>
      <c r="C13" t="s">
        <v>113</v>
      </c>
      <c r="D13" t="s">
        <v>113</v>
      </c>
      <c r="E13" t="s">
        <v>114</v>
      </c>
      <c r="F13" t="s">
        <v>113</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清水　幸則</cp:lastModifiedBy>
  <cp:lastPrinted>2024-02-01T10:44:43Z</cp:lastPrinted>
  <dcterms:created xsi:type="dcterms:W3CDTF">2023-12-12T03:00:05Z</dcterms:created>
  <dcterms:modified xsi:type="dcterms:W3CDTF">2024-02-01T10:45:03Z</dcterms:modified>
  <cp:category/>
</cp:coreProperties>
</file>