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企画財政課\●財政係\330_公営企業\R04\20230110_公営企業経営比較分析表（R3決算）の分析等\●回答\"/>
    </mc:Choice>
  </mc:AlternateContent>
  <xr:revisionPtr revIDLastSave="0" documentId="13_ncr:1_{18DA2DA1-FCC6-40FB-A8B4-EE1F501AE022}" xr6:coauthVersionLast="47" xr6:coauthVersionMax="47" xr10:uidLastSave="{00000000-0000-0000-0000-000000000000}"/>
  <workbookProtection workbookAlgorithmName="SHA-512" workbookHashValue="Wr3m1k6pUMKKswDIJzkSeMi34G2rz2b1lvJ7CjoAM5wm0tcowGoNsG/zOSwwTMhXeDKpNHqrfMG8e+hwJjh8hw==" workbookSaltValue="O0/6LF6kaMhBcvuH44zaKg==" workbookSpinCount="100000" lockStructure="1"/>
  <bookViews>
    <workbookView xWindow="1656" yWindow="-108" windowWidth="21492" windowHeight="131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<sst xmlns="http://schemas.openxmlformats.org/spreadsheetml/2006/main" count="236" uniqueCount="119">
  <si>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</si>
  <si>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</si>
  <si>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</si>
  <si>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</si>
  <si>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</si>
  <si>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</si>
  <si>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</si>
  <si>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</si>
  <si>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</si>
  <si>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</si>
  <si>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</si>
  <si>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</si>
  <si>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</si>
  <si>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</si>
  <si>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</si>
  <si>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</si>
  <si>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</si>
  <si>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</si>
  <si>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</si>
  <si>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</si>
  <si>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</si>
  <si>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</si>
  <si>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</si>
  <si>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</si>
  <si>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</si>
  <si>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</si>
  <si>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</si>
  <si>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</si>
  <si>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</si>
  <si>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</si>
  <si>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</si>
  <si>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</si>
  <si>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</si>
  <si>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</si>
  <si>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</si>
  <si>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</si>
  <si>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</si>
  <si>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</si>
  <si>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</si>
  <si>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</si>
  <si>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</si>
  <si>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</si>
  <si>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</si>
  <si>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</si>
  <si>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</si>
  <si>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</si>
  <si>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</si>
  <si>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</si>
  <si>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</si>
  <si>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</si>
  <si>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</si>
  <si>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</si>
  <si>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</si>
  <si>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</si>
  <si>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</si>
  <si>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</si>
  <si>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</si>
  <si>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</si>
  <si>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</si>
  <si>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</si>
  <si>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</si>
  <si>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</si>
  <si>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</si>
  <si>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</si>
  <si>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</si>
  <si>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</si>
  <si>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</si>
  <si>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</si>
  <si>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</si>
  <si>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</si>
  <si>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</si>
  <si>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</si>
  <si>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</si>
  <si>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</si>
  <si>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</si>
  <si>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</si>
  <si>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</si>
  <si>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</si>
  <si>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</si>
  <si>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</si>
  <si>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</si>
  <si>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</si>
  <si>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</si>
  <si>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</si>
  <si>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</si>
  <si>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</si>
  <si>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</si>
  <si>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</si>
  <si>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</si>
  <si>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</si>
  <si>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</si>
  <si>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</si>
  <si>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</si>
  <si>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</si>
  <si>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</si>
  <si>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</si>
  <si>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</si>
  <si>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</si>
  <si>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</si>
  <si>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</si>
  <si>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</si>
  <si>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</si>
  <si>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</si>
  <si>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</si>
  <si>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</si>
  <si>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</si>
  <si>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</si>
  <si>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</si>
  <si>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</si>
  <si>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</si>
  <si>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</si>
  <si>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</si>
  <si>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</si>
  <si>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</si>
  <si>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</si>
  <si>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</si>
  <si>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該当なし。</t>
    <phoneticPr fontId="4"/>
  </si>
  <si>
    <t>当町は、地理的要因から維持管理にかかる費用が大きく、その財源は一般会計繰入金に依存せざるをえない。また、人口の著しい減少に伴う使用料収入の減少が想定されるため、水洗化率の向上と効率的な維持管理経費の縮減を行う必要がある。
一方、施設の経年劣化は日々進んでおり、今後増大する更新費用に対処するため令和2年度に策定したストックマネジメント計画に基づき、適正かつ合理的な施設管理を進めていく。また、併せて策定した経営戦略による計画的な投資及び財政計画を推進すると共に、令和６年度に予定している公営企業会計への法適用により、経営基盤と財政マネジメントの更なる向上に取り組み、下水道事業の健全化に努めていく。</t>
    <phoneticPr fontId="4"/>
  </si>
  <si>
    <t>①収益的収支比率は近年５０％を下回っているが、下水道整備工事に伴う企業債の償還額が大きいため、経営状況の改善はしばらくは見込めない。また、接続率向上による料金収入は増加しているが、維持管理費も増大しているため、今後も一般会計繰入金に頼らざるを得ない。
④企業債残高対事業規模比率は、企業債の償還が進んでいることにより近年大きく減少傾向にあり、令和２年度より類似団体平均を下回った。今後も新たな企業債の借り入れ予定は無く、この傾向が続くことが予想される。
⑤経費回収率は、類似団体平均と比較して低い水準にある。接続率向上による料金収入が増加しているが汚水処理経費の割合が大きく、現状の２０％程度から殆ど変化なく続くことが予想される。
⑥汚水処理原価は、起伏に富んだ地形と集落が点在していることから、マンホールポンプ等の設置数及び管渠延長が都市部と比較し多いこと（以降、地理的要因とする）が影響し、類似団体と比較して高い傾向にある。また、当町の下水道管渠は全面供用開始して間もないことから、接続率向上に伴い有収水量は増加しているが、人口減少も著しいため今後の推移をみていく必要がある。
⑦施設利用率は、類似団体平均と比較して低い水準にある。単独処理を行っている小河内処理区において、当初計画人口として見込んでいた定住人口、観光人口が減少し現有施設の処理能力に余裕があるため、効率的な施設運用に努める必要がある。
⑧水洗化率については、平成２７年度の全面供用開始以降接続の推進に注力しており、類似団体平均を上回っている。引き続き、未接続世帯に対して適切なアプローチを図り更なる向上に努める。</t>
    <rPh sb="630" eb="632">
      <t>セツゾク</t>
    </rPh>
    <rPh sb="633" eb="635">
      <t>スイシン</t>
    </rPh>
    <rPh sb="636" eb="638">
      <t>チュウリョク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</si>
</sst>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E-4167-AFCD-F44C07310AA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8FFE-4167-AFCD-F44C07310AA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16.28</c:v>
                </c:pt>
                <c:pt idx="1">
                  <c:v>15</c:v>
                </c:pt>
                <c:pt idx="2">
                  <c:v>15.21</c:v>
                </c:pt>
                <c:pt idx="3">
                  <c:v>15.21</c:v>
                </c:pt>
                <c:pt idx="4">
                  <c:v>14.68</c:v>
                </c:pt>
              </c:numCache>
            </c:numRef>
          </c:val>
          <c:extLst>
            <c:ext xmlns:c16="http://schemas.microsoft.com/office/drawing/2014/chart" uri="{C3380CC4-5D6E-409C-BE32-E72D297353CC}">
              <c16:uniqueId val="{00000000-3CFA-4844-860F-DDD2A2FEEC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3CFA-4844-860F-DDD2A2FEEC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78.88</c:v>
                </c:pt>
                <c:pt idx="1">
                  <c:v>85.88</c:v>
                </c:pt>
                <c:pt idx="2">
                  <c:v>89.69</c:v>
                </c:pt>
                <c:pt idx="3">
                  <c:v>94.28</c:v>
                </c:pt>
                <c:pt idx="4">
                  <c:v>91.65</c:v>
                </c:pt>
              </c:numCache>
            </c:numRef>
          </c:val>
          <c:extLst>
            <c:ext xmlns:c16="http://schemas.microsoft.com/office/drawing/2014/chart" uri="{C3380CC4-5D6E-409C-BE32-E72D297353CC}">
              <c16:uniqueId val="{00000000-9394-4F16-B1E4-32C6861F69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9394-4F16-B1E4-32C6861F69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47.96</c:v>
                </c:pt>
                <c:pt idx="1">
                  <c:v>45.76</c:v>
                </c:pt>
                <c:pt idx="2">
                  <c:v>41.19</c:v>
                </c:pt>
                <c:pt idx="3">
                  <c:v>43.69</c:v>
                </c:pt>
                <c:pt idx="4">
                  <c:v>47.45</c:v>
                </c:pt>
              </c:numCache>
            </c:numRef>
          </c:val>
          <c:extLst>
            <c:ext xmlns:c16="http://schemas.microsoft.com/office/drawing/2014/chart" uri="{C3380CC4-5D6E-409C-BE32-E72D297353CC}">
              <c16:uniqueId val="{00000000-C00E-4EAB-AAB8-5B9FA221EDF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0E-4EAB-AAB8-5B9FA221EDF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0A-4F41-B563-C1AC6D990C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A-4F41-B563-C1AC6D990C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1-4588-82E5-C75FE9CEDA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1-4588-82E5-C75FE9CEDA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40-4464-BC96-E024DD0A9A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40-4464-BC96-E024DD0A9A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A2-4EF0-8A74-09D199C12D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A2-4EF0-8A74-09D199C12D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1884.98</c:v>
                </c:pt>
                <c:pt idx="1">
                  <c:v>1782.65</c:v>
                </c:pt>
                <c:pt idx="2">
                  <c:v>1470.23</c:v>
                </c:pt>
                <c:pt idx="3">
                  <c:v>1105.2</c:v>
                </c:pt>
                <c:pt idx="4">
                  <c:v>923.9</c:v>
                </c:pt>
              </c:numCache>
            </c:numRef>
          </c:val>
          <c:extLst>
            <c:ext xmlns:c16="http://schemas.microsoft.com/office/drawing/2014/chart" uri="{C3380CC4-5D6E-409C-BE32-E72D297353CC}">
              <c16:uniqueId val="{00000000-74B6-4D10-AA13-1415498B55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74B6-4D10-AA13-1415498B55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21.42</c:v>
                </c:pt>
                <c:pt idx="1">
                  <c:v>21.52</c:v>
                </c:pt>
                <c:pt idx="2">
                  <c:v>20.46</c:v>
                </c:pt>
                <c:pt idx="3">
                  <c:v>21.05</c:v>
                </c:pt>
                <c:pt idx="4">
                  <c:v>19.149999999999999</c:v>
                </c:pt>
              </c:numCache>
            </c:numRef>
          </c:val>
          <c:extLst>
            <c:ext xmlns:c16="http://schemas.microsoft.com/office/drawing/2014/chart" uri="{C3380CC4-5D6E-409C-BE32-E72D297353CC}">
              <c16:uniqueId val="{00000000-EACF-4041-AE3B-DA5D8950C5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EACF-4041-AE3B-DA5D8950C5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607.28</c:v>
                </c:pt>
                <c:pt idx="1">
                  <c:v>612.42999999999995</c:v>
                </c:pt>
                <c:pt idx="2">
                  <c:v>629.92999999999995</c:v>
                </c:pt>
                <c:pt idx="3">
                  <c:v>616.91</c:v>
                </c:pt>
                <c:pt idx="4">
                  <c:v>686.32</c:v>
                </c:pt>
              </c:numCache>
            </c:numRef>
          </c:val>
          <c:extLst>
            <c:ext xmlns:c16="http://schemas.microsoft.com/office/drawing/2014/chart" uri="{C3380CC4-5D6E-409C-BE32-E72D297353CC}">
              <c16:uniqueId val="{00000000-334B-4453-8BDE-48CEED39D7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334B-4453-8BDE-48CEED39D7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
データ!H6</f>
        <v>
東京都　奥多摩町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
1</v>
      </c>
      <c r="C7" s="47"/>
      <c r="D7" s="47"/>
      <c r="E7" s="47"/>
      <c r="F7" s="47"/>
      <c r="G7" s="47"/>
      <c r="H7" s="47"/>
      <c r="I7" s="47" t="s">
        <v>
2</v>
      </c>
      <c r="J7" s="47"/>
      <c r="K7" s="47"/>
      <c r="L7" s="47"/>
      <c r="M7" s="47"/>
      <c r="N7" s="47"/>
      <c r="O7" s="47"/>
      <c r="P7" s="47" t="s">
        <v>
3</v>
      </c>
      <c r="Q7" s="47"/>
      <c r="R7" s="47"/>
      <c r="S7" s="47"/>
      <c r="T7" s="47"/>
      <c r="U7" s="47"/>
      <c r="V7" s="47"/>
      <c r="W7" s="47" t="s">
        <v>
4</v>
      </c>
      <c r="X7" s="47"/>
      <c r="Y7" s="47"/>
      <c r="Z7" s="47"/>
      <c r="AA7" s="47"/>
      <c r="AB7" s="47"/>
      <c r="AC7" s="47"/>
      <c r="AD7" s="47" t="s">
        <v>
5</v>
      </c>
      <c r="AE7" s="47"/>
      <c r="AF7" s="47"/>
      <c r="AG7" s="47"/>
      <c r="AH7" s="47"/>
      <c r="AI7" s="47"/>
      <c r="AJ7" s="47"/>
      <c r="AK7" s="3"/>
      <c r="AL7" s="47" t="s">
        <v>
6</v>
      </c>
      <c r="AM7" s="47"/>
      <c r="AN7" s="47"/>
      <c r="AO7" s="47"/>
      <c r="AP7" s="47"/>
      <c r="AQ7" s="47"/>
      <c r="AR7" s="47"/>
      <c r="AS7" s="47"/>
      <c r="AT7" s="47" t="s">
        <v>
7</v>
      </c>
      <c r="AU7" s="47"/>
      <c r="AV7" s="47"/>
      <c r="AW7" s="47"/>
      <c r="AX7" s="47"/>
      <c r="AY7" s="47"/>
      <c r="AZ7" s="47"/>
      <c r="BA7" s="47"/>
      <c r="BB7" s="47" t="s">
        <v>
8</v>
      </c>
      <c r="BC7" s="47"/>
      <c r="BD7" s="47"/>
      <c r="BE7" s="47"/>
      <c r="BF7" s="47"/>
      <c r="BG7" s="47"/>
      <c r="BH7" s="47"/>
      <c r="BI7" s="47"/>
      <c r="BJ7" s="3"/>
      <c r="BK7" s="3"/>
      <c r="BL7" s="69" t="s">
        <v>
9</v>
      </c>
      <c r="BM7" s="70"/>
      <c r="BN7" s="70"/>
      <c r="BO7" s="70"/>
      <c r="BP7" s="70"/>
      <c r="BQ7" s="70"/>
      <c r="BR7" s="70"/>
      <c r="BS7" s="70"/>
      <c r="BT7" s="70"/>
      <c r="BU7" s="70"/>
      <c r="BV7" s="70"/>
      <c r="BW7" s="70"/>
      <c r="BX7" s="70"/>
      <c r="BY7" s="71"/>
    </row>
    <row r="8" spans="1:78" ht="18.75" customHeight="1" x14ac:dyDescent="0.2">
      <c r="A8" s="2"/>
      <c r="B8" s="65" t="str">
        <f>
データ!I6</f>
        <v>
法非適用</v>
      </c>
      <c r="C8" s="65"/>
      <c r="D8" s="65"/>
      <c r="E8" s="65"/>
      <c r="F8" s="65"/>
      <c r="G8" s="65"/>
      <c r="H8" s="65"/>
      <c r="I8" s="65" t="str">
        <f>
データ!J6</f>
        <v>
下水道事業</v>
      </c>
      <c r="J8" s="65"/>
      <c r="K8" s="65"/>
      <c r="L8" s="65"/>
      <c r="M8" s="65"/>
      <c r="N8" s="65"/>
      <c r="O8" s="65"/>
      <c r="P8" s="65" t="str">
        <f>
データ!K6</f>
        <v>
特定環境保全公共下水道</v>
      </c>
      <c r="Q8" s="65"/>
      <c r="R8" s="65"/>
      <c r="S8" s="65"/>
      <c r="T8" s="65"/>
      <c r="U8" s="65"/>
      <c r="V8" s="65"/>
      <c r="W8" s="65" t="str">
        <f>
データ!L6</f>
        <v>
D2</v>
      </c>
      <c r="X8" s="65"/>
      <c r="Y8" s="65"/>
      <c r="Z8" s="65"/>
      <c r="AA8" s="65"/>
      <c r="AB8" s="65"/>
      <c r="AC8" s="65"/>
      <c r="AD8" s="66" t="str">
        <f>
データ!$M$6</f>
        <v>
非設置</v>
      </c>
      <c r="AE8" s="66"/>
      <c r="AF8" s="66"/>
      <c r="AG8" s="66"/>
      <c r="AH8" s="66"/>
      <c r="AI8" s="66"/>
      <c r="AJ8" s="66"/>
      <c r="AK8" s="3"/>
      <c r="AL8" s="46">
        <f>
データ!S6</f>
        <v>
4897</v>
      </c>
      <c r="AM8" s="46"/>
      <c r="AN8" s="46"/>
      <c r="AO8" s="46"/>
      <c r="AP8" s="46"/>
      <c r="AQ8" s="46"/>
      <c r="AR8" s="46"/>
      <c r="AS8" s="46"/>
      <c r="AT8" s="45">
        <f>
データ!T6</f>
        <v>
225.53</v>
      </c>
      <c r="AU8" s="45"/>
      <c r="AV8" s="45"/>
      <c r="AW8" s="45"/>
      <c r="AX8" s="45"/>
      <c r="AY8" s="45"/>
      <c r="AZ8" s="45"/>
      <c r="BA8" s="45"/>
      <c r="BB8" s="45">
        <f>
データ!U6</f>
        <v>
21.71</v>
      </c>
      <c r="BC8" s="45"/>
      <c r="BD8" s="45"/>
      <c r="BE8" s="45"/>
      <c r="BF8" s="45"/>
      <c r="BG8" s="45"/>
      <c r="BH8" s="45"/>
      <c r="BI8" s="45"/>
      <c r="BJ8" s="3"/>
      <c r="BK8" s="3"/>
      <c r="BL8" s="61" t="s">
        <v>
10</v>
      </c>
      <c r="BM8" s="62"/>
      <c r="BN8" s="63" t="s">
        <v>
11</v>
      </c>
      <c r="BO8" s="63"/>
      <c r="BP8" s="63"/>
      <c r="BQ8" s="63"/>
      <c r="BR8" s="63"/>
      <c r="BS8" s="63"/>
      <c r="BT8" s="63"/>
      <c r="BU8" s="63"/>
      <c r="BV8" s="63"/>
      <c r="BW8" s="63"/>
      <c r="BX8" s="63"/>
      <c r="BY8" s="64"/>
    </row>
    <row r="9" spans="1:78" ht="18.75" customHeight="1" x14ac:dyDescent="0.2">
      <c r="A9" s="2"/>
      <c r="B9" s="47" t="s">
        <v>
12</v>
      </c>
      <c r="C9" s="47"/>
      <c r="D9" s="47"/>
      <c r="E9" s="47"/>
      <c r="F9" s="47"/>
      <c r="G9" s="47"/>
      <c r="H9" s="47"/>
      <c r="I9" s="47" t="s">
        <v>
13</v>
      </c>
      <c r="J9" s="47"/>
      <c r="K9" s="47"/>
      <c r="L9" s="47"/>
      <c r="M9" s="47"/>
      <c r="N9" s="47"/>
      <c r="O9" s="47"/>
      <c r="P9" s="47" t="s">
        <v>
14</v>
      </c>
      <c r="Q9" s="47"/>
      <c r="R9" s="47"/>
      <c r="S9" s="47"/>
      <c r="T9" s="47"/>
      <c r="U9" s="47"/>
      <c r="V9" s="47"/>
      <c r="W9" s="47" t="s">
        <v>
15</v>
      </c>
      <c r="X9" s="47"/>
      <c r="Y9" s="47"/>
      <c r="Z9" s="47"/>
      <c r="AA9" s="47"/>
      <c r="AB9" s="47"/>
      <c r="AC9" s="47"/>
      <c r="AD9" s="47" t="s">
        <v>
16</v>
      </c>
      <c r="AE9" s="47"/>
      <c r="AF9" s="47"/>
      <c r="AG9" s="47"/>
      <c r="AH9" s="47"/>
      <c r="AI9" s="47"/>
      <c r="AJ9" s="47"/>
      <c r="AK9" s="3"/>
      <c r="AL9" s="47" t="s">
        <v>
17</v>
      </c>
      <c r="AM9" s="47"/>
      <c r="AN9" s="47"/>
      <c r="AO9" s="47"/>
      <c r="AP9" s="47"/>
      <c r="AQ9" s="47"/>
      <c r="AR9" s="47"/>
      <c r="AS9" s="47"/>
      <c r="AT9" s="47" t="s">
        <v>
18</v>
      </c>
      <c r="AU9" s="47"/>
      <c r="AV9" s="47"/>
      <c r="AW9" s="47"/>
      <c r="AX9" s="47"/>
      <c r="AY9" s="47"/>
      <c r="AZ9" s="47"/>
      <c r="BA9" s="47"/>
      <c r="BB9" s="47" t="s">
        <v>
19</v>
      </c>
      <c r="BC9" s="47"/>
      <c r="BD9" s="47"/>
      <c r="BE9" s="47"/>
      <c r="BF9" s="47"/>
      <c r="BG9" s="47"/>
      <c r="BH9" s="47"/>
      <c r="BI9" s="47"/>
      <c r="BJ9" s="3"/>
      <c r="BK9" s="3"/>
      <c r="BL9" s="48" t="s">
        <v>
20</v>
      </c>
      <c r="BM9" s="49"/>
      <c r="BN9" s="50" t="s">
        <v>
21</v>
      </c>
      <c r="BO9" s="50"/>
      <c r="BP9" s="50"/>
      <c r="BQ9" s="50"/>
      <c r="BR9" s="50"/>
      <c r="BS9" s="50"/>
      <c r="BT9" s="50"/>
      <c r="BU9" s="50"/>
      <c r="BV9" s="50"/>
      <c r="BW9" s="50"/>
      <c r="BX9" s="50"/>
      <c r="BY9" s="51"/>
    </row>
    <row r="10" spans="1:78" ht="18.75" customHeight="1" x14ac:dyDescent="0.2">
      <c r="A10" s="2"/>
      <c r="B10" s="45" t="str">
        <f>
データ!N6</f>
        <v>
-</v>
      </c>
      <c r="C10" s="45"/>
      <c r="D10" s="45"/>
      <c r="E10" s="45"/>
      <c r="F10" s="45"/>
      <c r="G10" s="45"/>
      <c r="H10" s="45"/>
      <c r="I10" s="45" t="str">
        <f>
データ!O6</f>
        <v>
該当数値なし</v>
      </c>
      <c r="J10" s="45"/>
      <c r="K10" s="45"/>
      <c r="L10" s="45"/>
      <c r="M10" s="45"/>
      <c r="N10" s="45"/>
      <c r="O10" s="45"/>
      <c r="P10" s="45">
        <f>
データ!P6</f>
        <v>
91.57</v>
      </c>
      <c r="Q10" s="45"/>
      <c r="R10" s="45"/>
      <c r="S10" s="45"/>
      <c r="T10" s="45"/>
      <c r="U10" s="45"/>
      <c r="V10" s="45"/>
      <c r="W10" s="45">
        <f>
データ!Q6</f>
        <v>
95.13</v>
      </c>
      <c r="X10" s="45"/>
      <c r="Y10" s="45"/>
      <c r="Z10" s="45"/>
      <c r="AA10" s="45"/>
      <c r="AB10" s="45"/>
      <c r="AC10" s="45"/>
      <c r="AD10" s="46">
        <f>
データ!R6</f>
        <v>
2068</v>
      </c>
      <c r="AE10" s="46"/>
      <c r="AF10" s="46"/>
      <c r="AG10" s="46"/>
      <c r="AH10" s="46"/>
      <c r="AI10" s="46"/>
      <c r="AJ10" s="46"/>
      <c r="AK10" s="2"/>
      <c r="AL10" s="46">
        <f>
データ!V6</f>
        <v>
4420</v>
      </c>
      <c r="AM10" s="46"/>
      <c r="AN10" s="46"/>
      <c r="AO10" s="46"/>
      <c r="AP10" s="46"/>
      <c r="AQ10" s="46"/>
      <c r="AR10" s="46"/>
      <c r="AS10" s="46"/>
      <c r="AT10" s="45">
        <f>
データ!W6</f>
        <v>
1.99</v>
      </c>
      <c r="AU10" s="45"/>
      <c r="AV10" s="45"/>
      <c r="AW10" s="45"/>
      <c r="AX10" s="45"/>
      <c r="AY10" s="45"/>
      <c r="AZ10" s="45"/>
      <c r="BA10" s="45"/>
      <c r="BB10" s="45">
        <f>
データ!X6</f>
        <v>
2221.11</v>
      </c>
      <c r="BC10" s="45"/>
      <c r="BD10" s="45"/>
      <c r="BE10" s="45"/>
      <c r="BF10" s="45"/>
      <c r="BG10" s="45"/>
      <c r="BH10" s="45"/>
      <c r="BI10" s="45"/>
      <c r="BJ10" s="2"/>
      <c r="BK10" s="2"/>
      <c r="BL10" s="52" t="s">
        <v>
22</v>
      </c>
      <c r="BM10" s="53"/>
      <c r="BN10" s="54" t="s">
        <v>
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
118</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2">
      <c r="B86" s="12"/>
      <c r="C86" s="12"/>
      <c r="D86" s="12"/>
      <c r="E86" s="12" t="str">
        <f>
データ!AI6</f>
        <v/>
      </c>
      <c r="F86" s="12" t="s">
        <v>
43</v>
      </c>
      <c r="G86" s="12" t="s">
        <v>
44</v>
      </c>
      <c r="H86" s="12" t="str">
        <f>
データ!BP6</f>
        <v>
【1,201.79】</v>
      </c>
      <c r="I86" s="12" t="str">
        <f>
データ!CA6</f>
        <v>
【75.31】</v>
      </c>
      <c r="J86" s="12" t="str">
        <f>
データ!CL6</f>
        <v>
【216.39】</v>
      </c>
      <c r="K86" s="12" t="str">
        <f>
データ!CW6</f>
        <v>
【42.57】</v>
      </c>
      <c r="L86" s="12" t="str">
        <f>
データ!DH6</f>
        <v>
【85.24】</v>
      </c>
      <c r="M86" s="12" t="s">
        <v>
44</v>
      </c>
      <c r="N86" s="12" t="s">
        <v>
44</v>
      </c>
      <c r="O86" s="12" t="str">
        <f>
データ!EO6</f>
        <v>
【0.15】</v>
      </c>
    </row>
  </sheetData>
  <sheetProtection algorithmName="SHA-512" hashValue="7B3ySSk3QtMaXMdfI6JwoX0pg3GQ9LECBQz0A3oFAUQ1+e3LsMsLZqzlNyepJNqy0kRrYCzl7gnpQA9MHW4h5g==" saltValue="UxBMF1xQbjdKsU86KF3I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2">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2">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2">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2">
      <c r="A6" s="14" t="s">
        <v>
97</v>
      </c>
      <c r="B6" s="19">
        <f>
B7</f>
        <v>
2021</v>
      </c>
      <c r="C6" s="19">
        <f t="shared" ref="C6:X6" si="3">
C7</f>
        <v>
133086</v>
      </c>
      <c r="D6" s="19">
        <f t="shared" si="3"/>
        <v>
47</v>
      </c>
      <c r="E6" s="19">
        <f t="shared" si="3"/>
        <v>
17</v>
      </c>
      <c r="F6" s="19">
        <f t="shared" si="3"/>
        <v>
4</v>
      </c>
      <c r="G6" s="19">
        <f t="shared" si="3"/>
        <v>
0</v>
      </c>
      <c r="H6" s="19" t="str">
        <f t="shared" si="3"/>
        <v>
東京都　奥多摩町</v>
      </c>
      <c r="I6" s="19" t="str">
        <f t="shared" si="3"/>
        <v>
法非適用</v>
      </c>
      <c r="J6" s="19" t="str">
        <f t="shared" si="3"/>
        <v>
下水道事業</v>
      </c>
      <c r="K6" s="19" t="str">
        <f t="shared" si="3"/>
        <v>
特定環境保全公共下水道</v>
      </c>
      <c r="L6" s="19" t="str">
        <f t="shared" si="3"/>
        <v>
D2</v>
      </c>
      <c r="M6" s="19" t="str">
        <f t="shared" si="3"/>
        <v>
非設置</v>
      </c>
      <c r="N6" s="20" t="str">
        <f t="shared" si="3"/>
        <v>
-</v>
      </c>
      <c r="O6" s="20" t="str">
        <f t="shared" si="3"/>
        <v>
該当数値なし</v>
      </c>
      <c r="P6" s="20">
        <f t="shared" si="3"/>
        <v>
91.57</v>
      </c>
      <c r="Q6" s="20">
        <f t="shared" si="3"/>
        <v>
95.13</v>
      </c>
      <c r="R6" s="20">
        <f t="shared" si="3"/>
        <v>
2068</v>
      </c>
      <c r="S6" s="20">
        <f t="shared" si="3"/>
        <v>
4897</v>
      </c>
      <c r="T6" s="20">
        <f t="shared" si="3"/>
        <v>
225.53</v>
      </c>
      <c r="U6" s="20">
        <f t="shared" si="3"/>
        <v>
21.71</v>
      </c>
      <c r="V6" s="20">
        <f t="shared" si="3"/>
        <v>
4420</v>
      </c>
      <c r="W6" s="20">
        <f t="shared" si="3"/>
        <v>
1.99</v>
      </c>
      <c r="X6" s="20">
        <f t="shared" si="3"/>
        <v>
2221.11</v>
      </c>
      <c r="Y6" s="21">
        <f>
IF(Y7="",NA(),Y7)</f>
        <v>
47.96</v>
      </c>
      <c r="Z6" s="21">
        <f t="shared" ref="Z6:AH6" si="4">
IF(Z7="",NA(),Z7)</f>
        <v>
45.76</v>
      </c>
      <c r="AA6" s="21">
        <f t="shared" si="4"/>
        <v>
41.19</v>
      </c>
      <c r="AB6" s="21">
        <f t="shared" si="4"/>
        <v>
43.69</v>
      </c>
      <c r="AC6" s="21">
        <f t="shared" si="4"/>
        <v>
47.45</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1884.98</v>
      </c>
      <c r="BG6" s="21">
        <f t="shared" ref="BG6:BO6" si="7">
IF(BG7="",NA(),BG7)</f>
        <v>
1782.65</v>
      </c>
      <c r="BH6" s="21">
        <f t="shared" si="7"/>
        <v>
1470.23</v>
      </c>
      <c r="BI6" s="21">
        <f t="shared" si="7"/>
        <v>
1105.2</v>
      </c>
      <c r="BJ6" s="21">
        <f t="shared" si="7"/>
        <v>
923.9</v>
      </c>
      <c r="BK6" s="21">
        <f t="shared" si="7"/>
        <v>
1243.71</v>
      </c>
      <c r="BL6" s="21">
        <f t="shared" si="7"/>
        <v>
1194.1500000000001</v>
      </c>
      <c r="BM6" s="21">
        <f t="shared" si="7"/>
        <v>
1206.79</v>
      </c>
      <c r="BN6" s="21">
        <f t="shared" si="7"/>
        <v>
1258.43</v>
      </c>
      <c r="BO6" s="21">
        <f t="shared" si="7"/>
        <v>
1163.75</v>
      </c>
      <c r="BP6" s="20" t="str">
        <f>
IF(BP7="","",IF(BP7="-","【-】","【"&amp;SUBSTITUTE(TEXT(BP7,"#,##0.00"),"-","△")&amp;"】"))</f>
        <v>
【1,201.79】</v>
      </c>
      <c r="BQ6" s="21">
        <f>
IF(BQ7="",NA(),BQ7)</f>
        <v>
21.42</v>
      </c>
      <c r="BR6" s="21">
        <f t="shared" ref="BR6:BZ6" si="8">
IF(BR7="",NA(),BR7)</f>
        <v>
21.52</v>
      </c>
      <c r="BS6" s="21">
        <f t="shared" si="8"/>
        <v>
20.46</v>
      </c>
      <c r="BT6" s="21">
        <f t="shared" si="8"/>
        <v>
21.05</v>
      </c>
      <c r="BU6" s="21">
        <f t="shared" si="8"/>
        <v>
19.149999999999999</v>
      </c>
      <c r="BV6" s="21">
        <f t="shared" si="8"/>
        <v>
74.3</v>
      </c>
      <c r="BW6" s="21">
        <f t="shared" si="8"/>
        <v>
72.260000000000005</v>
      </c>
      <c r="BX6" s="21">
        <f t="shared" si="8"/>
        <v>
71.84</v>
      </c>
      <c r="BY6" s="21">
        <f t="shared" si="8"/>
        <v>
73.36</v>
      </c>
      <c r="BZ6" s="21">
        <f t="shared" si="8"/>
        <v>
72.599999999999994</v>
      </c>
      <c r="CA6" s="20" t="str">
        <f>
IF(CA7="","",IF(CA7="-","【-】","【"&amp;SUBSTITUTE(TEXT(CA7,"#,##0.00"),"-","△")&amp;"】"))</f>
        <v>
【75.31】</v>
      </c>
      <c r="CB6" s="21">
        <f>
IF(CB7="",NA(),CB7)</f>
        <v>
607.28</v>
      </c>
      <c r="CC6" s="21">
        <f t="shared" ref="CC6:CK6" si="9">
IF(CC7="",NA(),CC7)</f>
        <v>
612.42999999999995</v>
      </c>
      <c r="CD6" s="21">
        <f t="shared" si="9"/>
        <v>
629.92999999999995</v>
      </c>
      <c r="CE6" s="21">
        <f t="shared" si="9"/>
        <v>
616.91</v>
      </c>
      <c r="CF6" s="21">
        <f t="shared" si="9"/>
        <v>
686.32</v>
      </c>
      <c r="CG6" s="21">
        <f t="shared" si="9"/>
        <v>
221.81</v>
      </c>
      <c r="CH6" s="21">
        <f t="shared" si="9"/>
        <v>
230.02</v>
      </c>
      <c r="CI6" s="21">
        <f t="shared" si="9"/>
        <v>
228.47</v>
      </c>
      <c r="CJ6" s="21">
        <f t="shared" si="9"/>
        <v>
224.88</v>
      </c>
      <c r="CK6" s="21">
        <f t="shared" si="9"/>
        <v>
228.64</v>
      </c>
      <c r="CL6" s="20" t="str">
        <f>
IF(CL7="","",IF(CL7="-","【-】","【"&amp;SUBSTITUTE(TEXT(CL7,"#,##0.00"),"-","△")&amp;"】"))</f>
        <v>
【216.39】</v>
      </c>
      <c r="CM6" s="21">
        <f>
IF(CM7="",NA(),CM7)</f>
        <v>
16.28</v>
      </c>
      <c r="CN6" s="21">
        <f t="shared" ref="CN6:CV6" si="10">
IF(CN7="",NA(),CN7)</f>
        <v>
15</v>
      </c>
      <c r="CO6" s="21">
        <f t="shared" si="10"/>
        <v>
15.21</v>
      </c>
      <c r="CP6" s="21">
        <f t="shared" si="10"/>
        <v>
15.21</v>
      </c>
      <c r="CQ6" s="21">
        <f t="shared" si="10"/>
        <v>
14.68</v>
      </c>
      <c r="CR6" s="21">
        <f t="shared" si="10"/>
        <v>
43.36</v>
      </c>
      <c r="CS6" s="21">
        <f t="shared" si="10"/>
        <v>
42.56</v>
      </c>
      <c r="CT6" s="21">
        <f t="shared" si="10"/>
        <v>
42.47</v>
      </c>
      <c r="CU6" s="21">
        <f t="shared" si="10"/>
        <v>
42.4</v>
      </c>
      <c r="CV6" s="21">
        <f t="shared" si="10"/>
        <v>
42.28</v>
      </c>
      <c r="CW6" s="20" t="str">
        <f>
IF(CW7="","",IF(CW7="-","【-】","【"&amp;SUBSTITUTE(TEXT(CW7,"#,##0.00"),"-","△")&amp;"】"))</f>
        <v>
【42.57】</v>
      </c>
      <c r="CX6" s="21">
        <f>
IF(CX7="",NA(),CX7)</f>
        <v>
78.88</v>
      </c>
      <c r="CY6" s="21">
        <f t="shared" ref="CY6:DG6" si="11">
IF(CY7="",NA(),CY7)</f>
        <v>
85.88</v>
      </c>
      <c r="CZ6" s="21">
        <f t="shared" si="11"/>
        <v>
89.69</v>
      </c>
      <c r="DA6" s="21">
        <f t="shared" si="11"/>
        <v>
94.28</v>
      </c>
      <c r="DB6" s="21">
        <f t="shared" si="11"/>
        <v>
91.65</v>
      </c>
      <c r="DC6" s="21">
        <f t="shared" si="11"/>
        <v>
83.06</v>
      </c>
      <c r="DD6" s="21">
        <f t="shared" si="11"/>
        <v>
83.32</v>
      </c>
      <c r="DE6" s="21">
        <f t="shared" si="11"/>
        <v>
83.75</v>
      </c>
      <c r="DF6" s="21">
        <f t="shared" si="11"/>
        <v>
84.19</v>
      </c>
      <c r="DG6" s="21">
        <f t="shared" si="11"/>
        <v>
84.34</v>
      </c>
      <c r="DH6" s="20" t="str">
        <f>
IF(DH7="","",IF(DH7="-","【-】","【"&amp;SUBSTITUTE(TEXT(DH7,"#,##0.00"),"-","△")&amp;"】"))</f>
        <v>
【85.24】</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0">
        <f>
IF(EE7="",NA(),EE7)</f>
        <v>
0</v>
      </c>
      <c r="EF6" s="20">
        <f t="shared" ref="EF6:EN6" si="14">
IF(EF7="",NA(),EF7)</f>
        <v>
0</v>
      </c>
      <c r="EG6" s="20">
        <f t="shared" si="14"/>
        <v>
0</v>
      </c>
      <c r="EH6" s="20">
        <f t="shared" si="14"/>
        <v>
0</v>
      </c>
      <c r="EI6" s="20">
        <f t="shared" si="14"/>
        <v>
0</v>
      </c>
      <c r="EJ6" s="21">
        <f t="shared" si="14"/>
        <v>
0.09</v>
      </c>
      <c r="EK6" s="21">
        <f t="shared" si="14"/>
        <v>
0.13</v>
      </c>
      <c r="EL6" s="21">
        <f t="shared" si="14"/>
        <v>
0.36</v>
      </c>
      <c r="EM6" s="21">
        <f t="shared" si="14"/>
        <v>
0.39</v>
      </c>
      <c r="EN6" s="21">
        <f t="shared" si="14"/>
        <v>
0.1</v>
      </c>
      <c r="EO6" s="20" t="str">
        <f>
IF(EO7="","",IF(EO7="-","【-】","【"&amp;SUBSTITUTE(TEXT(EO7,"#,##0.00"),"-","△")&amp;"】"))</f>
        <v>
【0.15】</v>
      </c>
    </row>
    <row r="7" spans="1:145" s="22" customFormat="1" x14ac:dyDescent="0.2">
      <c r="A7" s="14"/>
      <c r="B7" s="23">
        <v>
2021</v>
      </c>
      <c r="C7" s="23">
        <v>
133086</v>
      </c>
      <c r="D7" s="23">
        <v>
47</v>
      </c>
      <c r="E7" s="23">
        <v>
17</v>
      </c>
      <c r="F7" s="23">
        <v>
4</v>
      </c>
      <c r="G7" s="23">
        <v>
0</v>
      </c>
      <c r="H7" s="23" t="s">
        <v>
98</v>
      </c>
      <c r="I7" s="23" t="s">
        <v>
99</v>
      </c>
      <c r="J7" s="23" t="s">
        <v>
100</v>
      </c>
      <c r="K7" s="23" t="s">
        <v>
101</v>
      </c>
      <c r="L7" s="23" t="s">
        <v>
102</v>
      </c>
      <c r="M7" s="23" t="s">
        <v>
103</v>
      </c>
      <c r="N7" s="24" t="s">
        <v>
104</v>
      </c>
      <c r="O7" s="24" t="s">
        <v>
105</v>
      </c>
      <c r="P7" s="24">
        <v>
91.57</v>
      </c>
      <c r="Q7" s="24">
        <v>
95.13</v>
      </c>
      <c r="R7" s="24">
        <v>
2068</v>
      </c>
      <c r="S7" s="24">
        <v>
4897</v>
      </c>
      <c r="T7" s="24">
        <v>
225.53</v>
      </c>
      <c r="U7" s="24">
        <v>
21.71</v>
      </c>
      <c r="V7" s="24">
        <v>
4420</v>
      </c>
      <c r="W7" s="24">
        <v>
1.99</v>
      </c>
      <c r="X7" s="24">
        <v>
2221.11</v>
      </c>
      <c r="Y7" s="24">
        <v>
47.96</v>
      </c>
      <c r="Z7" s="24">
        <v>
45.76</v>
      </c>
      <c r="AA7" s="24">
        <v>
41.19</v>
      </c>
      <c r="AB7" s="24">
        <v>
43.69</v>
      </c>
      <c r="AC7" s="24">
        <v>
47.45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1884.98</v>
      </c>
      <c r="BG7" s="24">
        <v>
1782.65</v>
      </c>
      <c r="BH7" s="24">
        <v>
1470.23</v>
      </c>
      <c r="BI7" s="24">
        <v>
1105.2</v>
      </c>
      <c r="BJ7" s="24">
        <v>
923.9</v>
      </c>
      <c r="BK7" s="24">
        <v>
1243.71</v>
      </c>
      <c r="BL7" s="24">
        <v>
1194.1500000000001</v>
      </c>
      <c r="BM7" s="24">
        <v>
1206.79</v>
      </c>
      <c r="BN7" s="24">
        <v>
1258.43</v>
      </c>
      <c r="BO7" s="24">
        <v>
1163.75</v>
      </c>
      <c r="BP7" s="24">
        <v>
1201.79</v>
      </c>
      <c r="BQ7" s="24">
        <v>
21.42</v>
      </c>
      <c r="BR7" s="24">
        <v>
21.52</v>
      </c>
      <c r="BS7" s="24">
        <v>
20.46</v>
      </c>
      <c r="BT7" s="24">
        <v>
21.05</v>
      </c>
      <c r="BU7" s="24">
        <v>
19.149999999999999</v>
      </c>
      <c r="BV7" s="24">
        <v>
74.3</v>
      </c>
      <c r="BW7" s="24">
        <v>
72.260000000000005</v>
      </c>
      <c r="BX7" s="24">
        <v>
71.84</v>
      </c>
      <c r="BY7" s="24">
        <v>
73.36</v>
      </c>
      <c r="BZ7" s="24">
        <v>
72.599999999999994</v>
      </c>
      <c r="CA7" s="24">
        <v>
75.31</v>
      </c>
      <c r="CB7" s="24">
        <v>
607.28</v>
      </c>
      <c r="CC7" s="24">
        <v>
612.42999999999995</v>
      </c>
      <c r="CD7" s="24">
        <v>
629.92999999999995</v>
      </c>
      <c r="CE7" s="24">
        <v>
616.91</v>
      </c>
      <c r="CF7" s="24">
        <v>
686.32</v>
      </c>
      <c r="CG7" s="24">
        <v>
221.81</v>
      </c>
      <c r="CH7" s="24">
        <v>
230.02</v>
      </c>
      <c r="CI7" s="24">
        <v>
228.47</v>
      </c>
      <c r="CJ7" s="24">
        <v>
224.88</v>
      </c>
      <c r="CK7" s="24">
        <v>
228.64</v>
      </c>
      <c r="CL7" s="24">
        <v>
216.39</v>
      </c>
      <c r="CM7" s="24">
        <v>
16.28</v>
      </c>
      <c r="CN7" s="24">
        <v>
15</v>
      </c>
      <c r="CO7" s="24">
        <v>
15.21</v>
      </c>
      <c r="CP7" s="24">
        <v>
15.21</v>
      </c>
      <c r="CQ7" s="24">
        <v>
14.68</v>
      </c>
      <c r="CR7" s="24">
        <v>
43.36</v>
      </c>
      <c r="CS7" s="24">
        <v>
42.56</v>
      </c>
      <c r="CT7" s="24">
        <v>
42.47</v>
      </c>
      <c r="CU7" s="24">
        <v>
42.4</v>
      </c>
      <c r="CV7" s="24">
        <v>
42.28</v>
      </c>
      <c r="CW7" s="24">
        <v>
42.57</v>
      </c>
      <c r="CX7" s="24">
        <v>
78.88</v>
      </c>
      <c r="CY7" s="24">
        <v>
85.88</v>
      </c>
      <c r="CZ7" s="24">
        <v>
89.69</v>
      </c>
      <c r="DA7" s="24">
        <v>
94.28</v>
      </c>
      <c r="DB7" s="24">
        <v>
91.65</v>
      </c>
      <c r="DC7" s="24">
        <v>
83.06</v>
      </c>
      <c r="DD7" s="24">
        <v>
83.32</v>
      </c>
      <c r="DE7" s="24">
        <v>
83.75</v>
      </c>
      <c r="DF7" s="24">
        <v>
84.19</v>
      </c>
      <c r="DG7" s="24">
        <v>
84.34</v>
      </c>
      <c r="DH7" s="24">
        <v>
85.24</v>
      </c>
      <c r="DI7" s="24"/>
      <c r="DJ7" s="24"/>
      <c r="DK7" s="24"/>
      <c r="DL7" s="24"/>
      <c r="DM7" s="24"/>
      <c r="DN7" s="24"/>
      <c r="DO7" s="24"/>
      <c r="DP7" s="24"/>
      <c r="DQ7" s="24"/>
      <c r="DR7" s="24"/>
      <c r="DS7" s="24"/>
      <c r="DT7" s="24"/>
      <c r="DU7" s="24"/>
      <c r="DV7" s="24"/>
      <c r="DW7" s="24"/>
      <c r="DX7" s="24"/>
      <c r="DY7" s="24"/>
      <c r="DZ7" s="24"/>
      <c r="EA7" s="24"/>
      <c r="EB7" s="24"/>
      <c r="EC7" s="24"/>
      <c r="ED7" s="24"/>
      <c r="EE7" s="24">
        <v>
0</v>
      </c>
      <c r="EF7" s="24">
        <v>
0</v>
      </c>
      <c r="EG7" s="24">
        <v>
0</v>
      </c>
      <c r="EH7" s="24">
        <v>
0</v>
      </c>
      <c r="EI7" s="24">
        <v>
0</v>
      </c>
      <c r="EJ7" s="24">
        <v>
0.09</v>
      </c>
      <c r="EK7" s="24">
        <v>
0.13</v>
      </c>
      <c r="EL7" s="24">
        <v>
0.36</v>
      </c>
      <c r="EM7" s="24">
        <v>
0.39</v>
      </c>
      <c r="EN7" s="24">
        <v>
0.1</v>
      </c>
      <c r="EO7" s="24">
        <v>
0.15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2">
      <c r="B11">
        <v>
4</v>
      </c>
      <c r="C11">
        <v>
3</v>
      </c>
      <c r="D11">
        <v>
2</v>
      </c>
      <c r="E11">
        <v>
1</v>
      </c>
      <c r="F11">
        <v>
0</v>
      </c>
      <c r="G11" t="s">
        <v>
111</v>
      </c>
    </row>
    <row r="12" spans="1:145" x14ac:dyDescent="0.2">
      <c r="B12">
        <v>
1</v>
      </c>
      <c r="C12">
        <v>
1</v>
      </c>
      <c r="D12">
        <v>
1</v>
      </c>
      <c r="E12">
        <v>
2</v>
      </c>
      <c r="F12">
        <v>
3</v>
      </c>
      <c r="G12" t="s">
        <v>
112</v>
      </c>
    </row>
    <row r="13" spans="1:145" x14ac:dyDescent="0.2">
      <c r="B13" t="s">
        <v>
113</v>
      </c>
      <c r="C13" t="s">
        <v>
113</v>
      </c>
      <c r="D13" t="s">
        <v>
114</v>
      </c>
      <c r="E13" t="s">
        <v>
114</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2023-01-27T00:18:24Z</cp:lastPrinted>
  <dcterms:created xsi:type="dcterms:W3CDTF">2022-12-01T01:50:53Z</dcterms:created>
  <dcterms:modified xsi:type="dcterms:W3CDTF">2023-01-27T00:18:27Z</dcterms:modified>
  <cp:category/>
</cp:coreProperties>
</file>