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企画財政課\●財政係\330_公営企業\R05\20240116_公営企業に係る経営比較分析表（令和４年度決算）の分析等について\20_都への回答\"/>
    </mc:Choice>
  </mc:AlternateContent>
  <xr:revisionPtr revIDLastSave="0" documentId="13_ncr:1_{531319C3-5408-4AD2-B0A7-20E1FCA8523E}" xr6:coauthVersionLast="47" xr6:coauthVersionMax="47" xr10:uidLastSave="{00000000-0000-0000-0000-000000000000}"/>
  <workbookProtection workbookAlgorithmName="SHA-512" workbookHashValue="sgp1dKdaKaBh/1YtePv38tuOe6FwoWI+1hgTqY64Z+zGXZnYAQXDgPUABrNMtVnf8OLPl2mEr4y3Rw4/aV8u8A==" workbookSaltValue="+zh+695tEGA359zf+GI2mA=="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P10" i="4"/>
  <c r="I10" i="4"/>
  <c r="B10" i="4"/>
  <c r="AT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<sst xmlns="http://schemas.openxmlformats.org/spreadsheetml/2006/main" count="236" uniqueCount="120">
  <si>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</si>
  <si>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</si>
  <si>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</si>
  <si>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</si>
  <si>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</si>
  <si>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</si>
  <si>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</si>
  <si>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</si>
  <si>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</si>
  <si>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</si>
  <si>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</si>
  <si>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</si>
  <si>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</si>
  <si>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</si>
  <si>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</si>
  <si>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</si>
  <si>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</si>
  <si>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</si>
  <si>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</si>
  <si>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</si>
  <si>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</si>
  <si>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</si>
  <si>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</si>
  <si>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</si>
  <si>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</si>
  <si>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</si>
  <si>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</si>
  <si>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</si>
  <si>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</si>
  <si>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</si>
  <si>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</si>
  <si>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</si>
  <si>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</si>
  <si>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</si>
  <si>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</si>
  <si>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</si>
  <si>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</si>
  <si>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</si>
  <si>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</si>
  <si>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</si>
  <si>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</si>
  <si>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</si>
  <si>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</si>
  <si>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</si>
  <si>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</si>
  <si>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</si>
  <si>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</si>
  <si>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</si>
  <si>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</si>
  <si>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</si>
  <si>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</si>
  <si>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</si>
  <si>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</si>
  <si>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</si>
  <si>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</si>
  <si>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</si>
  <si>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</si>
  <si>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</si>
  <si>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</si>
  <si>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</si>
  <si>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</si>
  <si>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</si>
  <si>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</si>
  <si>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</si>
  <si>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</si>
  <si>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</si>
  <si>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</si>
  <si>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</si>
  <si>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</si>
  <si>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</si>
  <si>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</si>
  <si>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</si>
  <si>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</si>
  <si>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</si>
  <si>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</si>
  <si>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</si>
  <si>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</si>
  <si>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</si>
  <si>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</si>
  <si>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</si>
  <si>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</si>
  <si>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</si>
  <si>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</si>
  <si>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</si>
  <si>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</si>
  <si>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</si>
  <si>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</si>
  <si>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</si>
  <si>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</si>
  <si>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</si>
  <si>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</si>
  <si>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</si>
  <si>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</si>
  <si>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</si>
  <si>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</si>
  <si>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</si>
  <si>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</si>
  <si>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</si>
  <si>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</si>
  <si>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奥多摩町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</si>
  <si>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</si>
  <si>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</si>
  <si>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</si>
  <si>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</si>
  <si>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</si>
  <si>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</si>
  <si>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</si>
  <si>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</si>
  <si>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</si>
  <si>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</si>
  <si>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</si>
  <si>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</si>
  <si>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</si>
  <si>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</si>
  <si>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</si>
  <si>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</si>
  <si>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</si>
  <si>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町は、地理的要因から維持管理にかかる費用が大きく、その財源は一般会計繰入金に依存せざるをえない。また、人口の著しい減少に伴う使用料収入の減少が想定されるため、水洗化率の向上と効率的な維持管理経費の縮減を行う必要がある。
一方、施設の経年劣化は日々進んでおり、今後増大する更新費用に対処するため令和2年度に策定したストックマネジメント計画に基づき、適正かつ合理的な施設管理を進めていく。また、併せて策定した経営戦略による計画的な投資及び財政計画を推進すると共に、令和６年度に予定している公営企業会計への法適用により、経営基盤と財政マネジメントの更なる向上に取り組み、下水道事業の健全化に努めていく。</t>
    <phoneticPr fontId="4"/>
  </si>
  <si>
    <t>③当町における下水道事業は、処理区を２つあり、先に整備を行った小河内処理区については、平成11年度に全面供用開始し、20年以上を経過していることから、管路、処理場ともに経年劣化等の状況を確認し、将来の更新を見据えて計画的に事業を進める必要がある。一方、奥多摩処理区については、下流側から下水道管渠を順次供用開始し、平成28年6月に全面供用となったため、設備等の老朽化を考える必要は少ないが、定住人口の比率が高く、設備の稼働状況による劣化等を注視していく必要がある。</t>
    <rPh sb="61" eb="63">
      <t>イジョウ</t>
    </rPh>
    <rPh sb="64" eb="66">
      <t>ケイカ</t>
    </rPh>
    <rPh sb="190" eb="191">
      <t>スク</t>
    </rPh>
    <phoneticPr fontId="4"/>
  </si>
  <si>
    <t>①収益的収支比率は近年５０％を下回っているが、下水道整備工事に伴う企業債の償還額が大きいため、経営状況の改善はしばらくは見込めない。また、接続率向上による料金収入は増加しているが、維持管理費も増大しているため、今後も一般会計繰入金に頼らざるを得ない。
④企業債残高対事業規模比率は、企業債の償還が進んでいることにより近年大きく減少傾向にあり、令和２年度より類似団体平均を下回った。今後も新たな企業債の借り入れ予定は無く、この傾向が続くことが予想される。
⑤経費回収率は、類似団体平均と比較して低い水準にある。接続率向上による料金収入が増加しているが汚水処理経費の割合が大きく、現状の２０％程度から殆ど変化なく続くことが予想される。
⑥汚水処理原価は、起伏に富んだ地形と集落が点在していることから、マンホールポンプ等の設置数及び管渠延長が都市部と比較し多いこと（以降、地理的要因とする）が影響し、類似団体と比較して高い傾向にある。また、接続率向上に伴い有収水量は増加しているが、人口減少も著しいため今後の推移をみていく必要がある。
⑦施設利用率は、類似団体平均と比較して低い水準にある。単独処理を行っている小河内処理区において、当初計画人口として見込んでいた定住人口、観光人口が減少し現有施設の処理能力に余裕があるため、効率的な施設運用に努める必要がある。
⑧水洗化率については、平成２７年度の全面供用開始以降接続の推進に注力しており、類似団体平均を上回っている。引き続き、未接続世帯に対して適切なアプローチを図り更なる向上に努める。</t>
    <rPh sb="604" eb="606">
      <t>セツゾク</t>
    </rPh>
    <rPh sb="607" eb="609">
      <t>スイシン</t>
    </rPh>
    <rPh sb="610" eb="612">
      <t>チュウリョク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</si>
</sst>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ED-4594-9987-33F2DD59C2A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4DED-4594-9987-33F2DD59C2A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15</c:v>
                </c:pt>
                <c:pt idx="1">
                  <c:v>15.21</c:v>
                </c:pt>
                <c:pt idx="2">
                  <c:v>15.21</c:v>
                </c:pt>
                <c:pt idx="3">
                  <c:v>14.68</c:v>
                </c:pt>
                <c:pt idx="4">
                  <c:v>14.26</c:v>
                </c:pt>
              </c:numCache>
            </c:numRef>
          </c:val>
          <c:extLst>
            <c:ext xmlns:c16="http://schemas.microsoft.com/office/drawing/2014/chart" uri="{C3380CC4-5D6E-409C-BE32-E72D297353CC}">
              <c16:uniqueId val="{00000000-7071-4BD3-B10D-0D992E8C6C8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7071-4BD3-B10D-0D992E8C6C8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85.88</c:v>
                </c:pt>
                <c:pt idx="1">
                  <c:v>89.69</c:v>
                </c:pt>
                <c:pt idx="2">
                  <c:v>94.28</c:v>
                </c:pt>
                <c:pt idx="3">
                  <c:v>91.65</c:v>
                </c:pt>
                <c:pt idx="4">
                  <c:v>91.6</c:v>
                </c:pt>
              </c:numCache>
            </c:numRef>
          </c:val>
          <c:extLst>
            <c:ext xmlns:c16="http://schemas.microsoft.com/office/drawing/2014/chart" uri="{C3380CC4-5D6E-409C-BE32-E72D297353CC}">
              <c16:uniqueId val="{00000000-F344-4E37-85CB-426E66E327E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F344-4E37-85CB-426E66E327E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45.76</c:v>
                </c:pt>
                <c:pt idx="1">
                  <c:v>41.19</c:v>
                </c:pt>
                <c:pt idx="2">
                  <c:v>43.69</c:v>
                </c:pt>
                <c:pt idx="3">
                  <c:v>47.45</c:v>
                </c:pt>
                <c:pt idx="4">
                  <c:v>48.39</c:v>
                </c:pt>
              </c:numCache>
            </c:numRef>
          </c:val>
          <c:extLst>
            <c:ext xmlns:c16="http://schemas.microsoft.com/office/drawing/2014/chart" uri="{C3380CC4-5D6E-409C-BE32-E72D297353CC}">
              <c16:uniqueId val="{00000000-E3B4-4BC5-BB27-09356603870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B4-4BC5-BB27-09356603870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86-47F9-9E21-387F7073FAE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86-47F9-9E21-387F7073FAE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08-433B-8557-112ED579588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08-433B-8557-112ED579588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D6-4C2F-B686-76D5E3A12E5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D6-4C2F-B686-76D5E3A12E5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DA-4D61-BFCC-07F92BC26D4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DA-4D61-BFCC-07F92BC26D4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1782.65</c:v>
                </c:pt>
                <c:pt idx="1">
                  <c:v>1470.23</c:v>
                </c:pt>
                <c:pt idx="2">
                  <c:v>1105.2</c:v>
                </c:pt>
                <c:pt idx="3">
                  <c:v>923.9</c:v>
                </c:pt>
                <c:pt idx="4">
                  <c:v>845.72</c:v>
                </c:pt>
              </c:numCache>
            </c:numRef>
          </c:val>
          <c:extLst>
            <c:ext xmlns:c16="http://schemas.microsoft.com/office/drawing/2014/chart" uri="{C3380CC4-5D6E-409C-BE32-E72D297353CC}">
              <c16:uniqueId val="{00000000-7FDF-4DD2-8824-6910DC9BBFB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7FDF-4DD2-8824-6910DC9BBFB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21.52</c:v>
                </c:pt>
                <c:pt idx="1">
                  <c:v>20.46</c:v>
                </c:pt>
                <c:pt idx="2">
                  <c:v>21.05</c:v>
                </c:pt>
                <c:pt idx="3">
                  <c:v>19.149999999999999</c:v>
                </c:pt>
                <c:pt idx="4">
                  <c:v>18.29</c:v>
                </c:pt>
              </c:numCache>
            </c:numRef>
          </c:val>
          <c:extLst>
            <c:ext xmlns:c16="http://schemas.microsoft.com/office/drawing/2014/chart" uri="{C3380CC4-5D6E-409C-BE32-E72D297353CC}">
              <c16:uniqueId val="{00000000-AE5C-4B6B-8869-0CF0C32156A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AE5C-4B6B-8869-0CF0C32156A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612.42999999999995</c:v>
                </c:pt>
                <c:pt idx="1">
                  <c:v>629.92999999999995</c:v>
                </c:pt>
                <c:pt idx="2">
                  <c:v>616.91</c:v>
                </c:pt>
                <c:pt idx="3">
                  <c:v>686.32</c:v>
                </c:pt>
                <c:pt idx="4">
                  <c:v>721.08</c:v>
                </c:pt>
              </c:numCache>
            </c:numRef>
          </c:val>
          <c:extLst>
            <c:ext xmlns:c16="http://schemas.microsoft.com/office/drawing/2014/chart" uri="{C3380CC4-5D6E-409C-BE32-E72D297353CC}">
              <c16:uniqueId val="{00000000-B4A1-43C2-BA68-6209AEF325F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B4A1-43C2-BA68-6209AEF325F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60" zoomScaleNormal="60" workbookViewId="0">
      <selection activeCell="CH11" sqref="CH1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東京都　奥多摩町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6">
        <f>データ!S6</f>
        <v>4746</v>
      </c>
      <c r="AM8" s="46"/>
      <c r="AN8" s="46"/>
      <c r="AO8" s="46"/>
      <c r="AP8" s="46"/>
      <c r="AQ8" s="46"/>
      <c r="AR8" s="46"/>
      <c r="AS8" s="46"/>
      <c r="AT8" s="45">
        <f>データ!T6</f>
        <v>225.53</v>
      </c>
      <c r="AU8" s="45"/>
      <c r="AV8" s="45"/>
      <c r="AW8" s="45"/>
      <c r="AX8" s="45"/>
      <c r="AY8" s="45"/>
      <c r="AZ8" s="45"/>
      <c r="BA8" s="45"/>
      <c r="BB8" s="45">
        <f>データ!U6</f>
        <v>21.04</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91.83</v>
      </c>
      <c r="Q10" s="45"/>
      <c r="R10" s="45"/>
      <c r="S10" s="45"/>
      <c r="T10" s="45"/>
      <c r="U10" s="45"/>
      <c r="V10" s="45"/>
      <c r="W10" s="45">
        <f>データ!Q6</f>
        <v>94.18</v>
      </c>
      <c r="X10" s="45"/>
      <c r="Y10" s="45"/>
      <c r="Z10" s="45"/>
      <c r="AA10" s="45"/>
      <c r="AB10" s="45"/>
      <c r="AC10" s="45"/>
      <c r="AD10" s="46">
        <f>データ!R6</f>
        <v>2068</v>
      </c>
      <c r="AE10" s="46"/>
      <c r="AF10" s="46"/>
      <c r="AG10" s="46"/>
      <c r="AH10" s="46"/>
      <c r="AI10" s="46"/>
      <c r="AJ10" s="46"/>
      <c r="AK10" s="2"/>
      <c r="AL10" s="46">
        <f>データ!V6</f>
        <v>4307</v>
      </c>
      <c r="AM10" s="46"/>
      <c r="AN10" s="46"/>
      <c r="AO10" s="46"/>
      <c r="AP10" s="46"/>
      <c r="AQ10" s="46"/>
      <c r="AR10" s="46"/>
      <c r="AS10" s="46"/>
      <c r="AT10" s="45">
        <f>データ!W6</f>
        <v>1.99</v>
      </c>
      <c r="AU10" s="45"/>
      <c r="AV10" s="45"/>
      <c r="AW10" s="45"/>
      <c r="AX10" s="45"/>
      <c r="AY10" s="45"/>
      <c r="AZ10" s="45"/>
      <c r="BA10" s="45"/>
      <c r="BB10" s="45">
        <f>データ!X6</f>
        <v>2164.3200000000002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45</v>
      </c>
      <c r="O86" s="12" t="str">
        <f>データ!EO6</f>
        <v>【0.13】</v>
      </c>
    </row>
  </sheetData>
  <sheetProtection algorithmName="SHA-512" hashValue="J9rDw8IdcogAWR+6bV8GiBDOnSl5j/6nHETIdWclHYUvFm8r7kYRjrd8yk10+AGb2pEHiLAVzF9rzLDwcHxEhA==" saltValue="vxCLr0lQNq99VYM+Xxvs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9" t="s">
        <v>55</v>
      </c>
      <c r="I3" s="80"/>
      <c r="J3" s="80"/>
      <c r="K3" s="80"/>
      <c r="L3" s="80"/>
      <c r="M3" s="80"/>
      <c r="N3" s="80"/>
      <c r="O3" s="80"/>
      <c r="P3" s="80"/>
      <c r="Q3" s="80"/>
      <c r="R3" s="80"/>
      <c r="S3" s="80"/>
      <c r="T3" s="80"/>
      <c r="U3" s="80"/>
      <c r="V3" s="80"/>
      <c r="W3" s="80"/>
      <c r="X3" s="81"/>
      <c r="Y3" s="85" t="s">
        <v>56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57</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58</v>
      </c>
      <c r="B4" s="16"/>
      <c r="C4" s="16"/>
      <c r="D4" s="16"/>
      <c r="E4" s="16"/>
      <c r="F4" s="16"/>
      <c r="G4" s="16"/>
      <c r="H4" s="82"/>
      <c r="I4" s="83"/>
      <c r="J4" s="83"/>
      <c r="K4" s="83"/>
      <c r="L4" s="83"/>
      <c r="M4" s="83"/>
      <c r="N4" s="83"/>
      <c r="O4" s="83"/>
      <c r="P4" s="83"/>
      <c r="Q4" s="83"/>
      <c r="R4" s="83"/>
      <c r="S4" s="83"/>
      <c r="T4" s="83"/>
      <c r="U4" s="83"/>
      <c r="V4" s="83"/>
      <c r="W4" s="83"/>
      <c r="X4" s="84"/>
      <c r="Y4" s="78" t="s">
        <v>59</v>
      </c>
      <c r="Z4" s="78"/>
      <c r="AA4" s="78"/>
      <c r="AB4" s="78"/>
      <c r="AC4" s="78"/>
      <c r="AD4" s="78"/>
      <c r="AE4" s="78"/>
      <c r="AF4" s="78"/>
      <c r="AG4" s="78"/>
      <c r="AH4" s="78"/>
      <c r="AI4" s="78"/>
      <c r="AJ4" s="78" t="s">
        <v>60</v>
      </c>
      <c r="AK4" s="78"/>
      <c r="AL4" s="78"/>
      <c r="AM4" s="78"/>
      <c r="AN4" s="78"/>
      <c r="AO4" s="78"/>
      <c r="AP4" s="78"/>
      <c r="AQ4" s="78"/>
      <c r="AR4" s="78"/>
      <c r="AS4" s="78"/>
      <c r="AT4" s="78"/>
      <c r="AU4" s="78" t="s">
        <v>61</v>
      </c>
      <c r="AV4" s="78"/>
      <c r="AW4" s="78"/>
      <c r="AX4" s="78"/>
      <c r="AY4" s="78"/>
      <c r="AZ4" s="78"/>
      <c r="BA4" s="78"/>
      <c r="BB4" s="78"/>
      <c r="BC4" s="78"/>
      <c r="BD4" s="78"/>
      <c r="BE4" s="78"/>
      <c r="BF4" s="78" t="s">
        <v>62</v>
      </c>
      <c r="BG4" s="78"/>
      <c r="BH4" s="78"/>
      <c r="BI4" s="78"/>
      <c r="BJ4" s="78"/>
      <c r="BK4" s="78"/>
      <c r="BL4" s="78"/>
      <c r="BM4" s="78"/>
      <c r="BN4" s="78"/>
      <c r="BO4" s="78"/>
      <c r="BP4" s="78"/>
      <c r="BQ4" s="78" t="s">
        <v>63</v>
      </c>
      <c r="BR4" s="78"/>
      <c r="BS4" s="78"/>
      <c r="BT4" s="78"/>
      <c r="BU4" s="78"/>
      <c r="BV4" s="78"/>
      <c r="BW4" s="78"/>
      <c r="BX4" s="78"/>
      <c r="BY4" s="78"/>
      <c r="BZ4" s="78"/>
      <c r="CA4" s="78"/>
      <c r="CB4" s="78" t="s">
        <v>64</v>
      </c>
      <c r="CC4" s="78"/>
      <c r="CD4" s="78"/>
      <c r="CE4" s="78"/>
      <c r="CF4" s="78"/>
      <c r="CG4" s="78"/>
      <c r="CH4" s="78"/>
      <c r="CI4" s="78"/>
      <c r="CJ4" s="78"/>
      <c r="CK4" s="78"/>
      <c r="CL4" s="78"/>
      <c r="CM4" s="78" t="s">
        <v>65</v>
      </c>
      <c r="CN4" s="78"/>
      <c r="CO4" s="78"/>
      <c r="CP4" s="78"/>
      <c r="CQ4" s="78"/>
      <c r="CR4" s="78"/>
      <c r="CS4" s="78"/>
      <c r="CT4" s="78"/>
      <c r="CU4" s="78"/>
      <c r="CV4" s="78"/>
      <c r="CW4" s="78"/>
      <c r="CX4" s="78" t="s">
        <v>66</v>
      </c>
      <c r="CY4" s="78"/>
      <c r="CZ4" s="78"/>
      <c r="DA4" s="78"/>
      <c r="DB4" s="78"/>
      <c r="DC4" s="78"/>
      <c r="DD4" s="78"/>
      <c r="DE4" s="78"/>
      <c r="DF4" s="78"/>
      <c r="DG4" s="78"/>
      <c r="DH4" s="78"/>
      <c r="DI4" s="78" t="s">
        <v>67</v>
      </c>
      <c r="DJ4" s="78"/>
      <c r="DK4" s="78"/>
      <c r="DL4" s="78"/>
      <c r="DM4" s="78"/>
      <c r="DN4" s="78"/>
      <c r="DO4" s="78"/>
      <c r="DP4" s="78"/>
      <c r="DQ4" s="78"/>
      <c r="DR4" s="78"/>
      <c r="DS4" s="78"/>
      <c r="DT4" s="78" t="s">
        <v>68</v>
      </c>
      <c r="DU4" s="78"/>
      <c r="DV4" s="78"/>
      <c r="DW4" s="78"/>
      <c r="DX4" s="78"/>
      <c r="DY4" s="78"/>
      <c r="DZ4" s="78"/>
      <c r="EA4" s="78"/>
      <c r="EB4" s="78"/>
      <c r="EC4" s="78"/>
      <c r="ED4" s="78"/>
      <c r="EE4" s="78" t="s">
        <v>69</v>
      </c>
      <c r="EF4" s="78"/>
      <c r="EG4" s="78"/>
      <c r="EH4" s="78"/>
      <c r="EI4" s="78"/>
      <c r="EJ4" s="78"/>
      <c r="EK4" s="78"/>
      <c r="EL4" s="78"/>
      <c r="EM4" s="78"/>
      <c r="EN4" s="78"/>
      <c r="EO4" s="78"/>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2022</v>
      </c>
      <c r="C6" s="19">
        <f t="shared" ref="C6:X6" si="3">C7</f>
        <v>133086</v>
      </c>
      <c r="D6" s="19">
        <f t="shared" si="3"/>
        <v>47</v>
      </c>
      <c r="E6" s="19">
        <f t="shared" si="3"/>
        <v>17</v>
      </c>
      <c r="F6" s="19">
        <f t="shared" si="3"/>
        <v>4</v>
      </c>
      <c r="G6" s="19">
        <f t="shared" si="3"/>
        <v>0</v>
      </c>
      <c r="H6" s="19" t="str">
        <f t="shared" si="3"/>
        <v>東京都　奥多摩町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91.83</v>
      </c>
      <c r="Q6" s="20">
        <f t="shared" si="3"/>
        <v>94.18</v>
      </c>
      <c r="R6" s="20">
        <f t="shared" si="3"/>
        <v>2068</v>
      </c>
      <c r="S6" s="20">
        <f t="shared" si="3"/>
        <v>4746</v>
      </c>
      <c r="T6" s="20">
        <f t="shared" si="3"/>
        <v>225.53</v>
      </c>
      <c r="U6" s="20">
        <f t="shared" si="3"/>
        <v>21.04</v>
      </c>
      <c r="V6" s="20">
        <f t="shared" si="3"/>
        <v>4307</v>
      </c>
      <c r="W6" s="20">
        <f t="shared" si="3"/>
        <v>1.99</v>
      </c>
      <c r="X6" s="20">
        <f t="shared" si="3"/>
        <v>2164.3200000000002</v>
      </c>
      <c r="Y6" s="21">
        <f>IF(Y7="",NA(),Y7)</f>
        <v>45.76</v>
      </c>
      <c r="Z6" s="21">
        <f t="shared" ref="Z6:AH6" si="4">IF(Z7="",NA(),Z7)</f>
        <v>41.19</v>
      </c>
      <c r="AA6" s="21">
        <f t="shared" si="4"/>
        <v>43.69</v>
      </c>
      <c r="AB6" s="21">
        <f t="shared" si="4"/>
        <v>47.45</v>
      </c>
      <c r="AC6" s="21">
        <f t="shared" si="4"/>
        <v>48.39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1782.65</v>
      </c>
      <c r="BG6" s="21">
        <f t="shared" ref="BG6:BO6" si="7">IF(BG7="",NA(),BG7)</f>
        <v>1470.23</v>
      </c>
      <c r="BH6" s="21">
        <f t="shared" si="7"/>
        <v>1105.2</v>
      </c>
      <c r="BI6" s="21">
        <f t="shared" si="7"/>
        <v>923.9</v>
      </c>
      <c r="BJ6" s="21">
        <f t="shared" si="7"/>
        <v>845.72</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21.52</v>
      </c>
      <c r="BR6" s="21">
        <f t="shared" ref="BR6:BZ6" si="8">IF(BR7="",NA(),BR7)</f>
        <v>20.46</v>
      </c>
      <c r="BS6" s="21">
        <f t="shared" si="8"/>
        <v>21.05</v>
      </c>
      <c r="BT6" s="21">
        <f t="shared" si="8"/>
        <v>19.149999999999999</v>
      </c>
      <c r="BU6" s="21">
        <f t="shared" si="8"/>
        <v>18.29</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612.42999999999995</v>
      </c>
      <c r="CC6" s="21">
        <f t="shared" ref="CC6:CK6" si="9">IF(CC7="",NA(),CC7)</f>
        <v>629.92999999999995</v>
      </c>
      <c r="CD6" s="21">
        <f t="shared" si="9"/>
        <v>616.91</v>
      </c>
      <c r="CE6" s="21">
        <f t="shared" si="9"/>
        <v>686.32</v>
      </c>
      <c r="CF6" s="21">
        <f t="shared" si="9"/>
        <v>721.08</v>
      </c>
      <c r="CG6" s="21">
        <f t="shared" si="9"/>
        <v>230.02</v>
      </c>
      <c r="CH6" s="21">
        <f t="shared" si="9"/>
        <v>228.47</v>
      </c>
      <c r="CI6" s="21">
        <f t="shared" si="9"/>
        <v>224.88</v>
      </c>
      <c r="CJ6" s="21">
        <f t="shared" si="9"/>
        <v>228.64</v>
      </c>
      <c r="CK6" s="21">
        <f t="shared" si="9"/>
        <v>239.46</v>
      </c>
      <c r="CL6" s="20" t="str">
        <f>IF(CL7="","",IF(CL7="-","【-】","【"&amp;SUBSTITUTE(TEXT(CL7,"#,##0.00"),"-","△")&amp;"】"))</f>
        <v>【220.62】</v>
      </c>
      <c r="CM6" s="21">
        <f>IF(CM7="",NA(),CM7)</f>
        <v>15</v>
      </c>
      <c r="CN6" s="21">
        <f t="shared" ref="CN6:CV6" si="10">IF(CN7="",NA(),CN7)</f>
        <v>15.21</v>
      </c>
      <c r="CO6" s="21">
        <f t="shared" si="10"/>
        <v>15.21</v>
      </c>
      <c r="CP6" s="21">
        <f t="shared" si="10"/>
        <v>14.68</v>
      </c>
      <c r="CQ6" s="21">
        <f t="shared" si="10"/>
        <v>14.26</v>
      </c>
      <c r="CR6" s="21">
        <f t="shared" si="10"/>
        <v>42.56</v>
      </c>
      <c r="CS6" s="21">
        <f t="shared" si="10"/>
        <v>42.47</v>
      </c>
      <c r="CT6" s="21">
        <f t="shared" si="10"/>
        <v>42.4</v>
      </c>
      <c r="CU6" s="21">
        <f t="shared" si="10"/>
        <v>42.28</v>
      </c>
      <c r="CV6" s="21">
        <f t="shared" si="10"/>
        <v>41.06</v>
      </c>
      <c r="CW6" s="20" t="str">
        <f>IF(CW7="","",IF(CW7="-","【-】","【"&amp;SUBSTITUTE(TEXT(CW7,"#,##0.00"),"-","△")&amp;"】"))</f>
        <v>【42.22】</v>
      </c>
      <c r="CX6" s="21">
        <f>IF(CX7="",NA(),CX7)</f>
        <v>85.88</v>
      </c>
      <c r="CY6" s="21">
        <f t="shared" ref="CY6:DG6" si="11">IF(CY7="",NA(),CY7)</f>
        <v>89.69</v>
      </c>
      <c r="CZ6" s="21">
        <f t="shared" si="11"/>
        <v>94.28</v>
      </c>
      <c r="DA6" s="21">
        <f t="shared" si="11"/>
        <v>91.65</v>
      </c>
      <c r="DB6" s="21">
        <f t="shared" si="11"/>
        <v>91.6</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2">
      <c r="A7" s="14"/>
      <c r="B7" s="23">
        <v>2022</v>
      </c>
      <c r="C7" s="23">
        <v>133086</v>
      </c>
      <c r="D7" s="23">
        <v>47</v>
      </c>
      <c r="E7" s="23">
        <v>17</v>
      </c>
      <c r="F7" s="23">
        <v>4</v>
      </c>
      <c r="G7" s="23">
        <v>0</v>
      </c>
      <c r="H7" s="23" t="s">
        <v>99</v>
      </c>
      <c r="I7" s="23" t="s">
        <v>100</v>
      </c>
      <c r="J7" s="23" t="s">
        <v>101</v>
      </c>
      <c r="K7" s="23" t="s">
        <v>102</v>
      </c>
      <c r="L7" s="23" t="s">
        <v>103</v>
      </c>
      <c r="M7" s="23" t="s">
        <v>104</v>
      </c>
      <c r="N7" s="24" t="s">
        <v>105</v>
      </c>
      <c r="O7" s="24" t="s">
        <v>106</v>
      </c>
      <c r="P7" s="24">
        <v>91.83</v>
      </c>
      <c r="Q7" s="24">
        <v>94.18</v>
      </c>
      <c r="R7" s="24">
        <v>2068</v>
      </c>
      <c r="S7" s="24">
        <v>4746</v>
      </c>
      <c r="T7" s="24">
        <v>225.53</v>
      </c>
      <c r="U7" s="24">
        <v>21.04</v>
      </c>
      <c r="V7" s="24">
        <v>4307</v>
      </c>
      <c r="W7" s="24">
        <v>1.99</v>
      </c>
      <c r="X7" s="24">
        <v>2164.3200000000002</v>
      </c>
      <c r="Y7" s="24">
        <v>45.76</v>
      </c>
      <c r="Z7" s="24">
        <v>41.19</v>
      </c>
      <c r="AA7" s="24">
        <v>43.69</v>
      </c>
      <c r="AB7" s="24">
        <v>47.45</v>
      </c>
      <c r="AC7" s="24">
        <v>48.39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1782.65</v>
      </c>
      <c r="BG7" s="24">
        <v>1470.23</v>
      </c>
      <c r="BH7" s="24">
        <v>1105.2</v>
      </c>
      <c r="BI7" s="24">
        <v>923.9</v>
      </c>
      <c r="BJ7" s="24">
        <v>845.72</v>
      </c>
      <c r="BK7" s="24">
        <v>1194.1500000000001</v>
      </c>
      <c r="BL7" s="24">
        <v>1206.79</v>
      </c>
      <c r="BM7" s="24">
        <v>1258.43</v>
      </c>
      <c r="BN7" s="24">
        <v>1163.75</v>
      </c>
      <c r="BO7" s="24">
        <v>1195.47</v>
      </c>
      <c r="BP7" s="24">
        <v>1182.1099999999999</v>
      </c>
      <c r="BQ7" s="24">
        <v>21.52</v>
      </c>
      <c r="BR7" s="24">
        <v>20.46</v>
      </c>
      <c r="BS7" s="24">
        <v>21.05</v>
      </c>
      <c r="BT7" s="24">
        <v>19.149999999999999</v>
      </c>
      <c r="BU7" s="24">
        <v>18.29</v>
      </c>
      <c r="BV7" s="24">
        <v>72.260000000000005</v>
      </c>
      <c r="BW7" s="24">
        <v>71.84</v>
      </c>
      <c r="BX7" s="24">
        <v>73.36</v>
      </c>
      <c r="BY7" s="24">
        <v>72.599999999999994</v>
      </c>
      <c r="BZ7" s="24">
        <v>69.430000000000007</v>
      </c>
      <c r="CA7" s="24">
        <v>73.78</v>
      </c>
      <c r="CB7" s="24">
        <v>612.42999999999995</v>
      </c>
      <c r="CC7" s="24">
        <v>629.92999999999995</v>
      </c>
      <c r="CD7" s="24">
        <v>616.91</v>
      </c>
      <c r="CE7" s="24">
        <v>686.32</v>
      </c>
      <c r="CF7" s="24">
        <v>721.08</v>
      </c>
      <c r="CG7" s="24">
        <v>230.02</v>
      </c>
      <c r="CH7" s="24">
        <v>228.47</v>
      </c>
      <c r="CI7" s="24">
        <v>224.88</v>
      </c>
      <c r="CJ7" s="24">
        <v>228.64</v>
      </c>
      <c r="CK7" s="24">
        <v>239.46</v>
      </c>
      <c r="CL7" s="24">
        <v>220.62</v>
      </c>
      <c r="CM7" s="24">
        <v>15</v>
      </c>
      <c r="CN7" s="24">
        <v>15.21</v>
      </c>
      <c r="CO7" s="24">
        <v>15.21</v>
      </c>
      <c r="CP7" s="24">
        <v>14.68</v>
      </c>
      <c r="CQ7" s="24">
        <v>14.26</v>
      </c>
      <c r="CR7" s="24">
        <v>42.56</v>
      </c>
      <c r="CS7" s="24">
        <v>42.47</v>
      </c>
      <c r="CT7" s="24">
        <v>42.4</v>
      </c>
      <c r="CU7" s="24">
        <v>42.28</v>
      </c>
      <c r="CV7" s="24">
        <v>41.06</v>
      </c>
      <c r="CW7" s="24">
        <v>42.22</v>
      </c>
      <c r="CX7" s="24">
        <v>85.88</v>
      </c>
      <c r="CY7" s="24">
        <v>89.69</v>
      </c>
      <c r="CZ7" s="24">
        <v>94.28</v>
      </c>
      <c r="DA7" s="24">
        <v>91.65</v>
      </c>
      <c r="DB7" s="24">
        <v>91.6</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112</v>
      </c>
    </row>
    <row r="12" spans="1:145" x14ac:dyDescent="0.2">
      <c r="B12">
        <v>1</v>
      </c>
      <c r="C12">
        <v>1</v>
      </c>
      <c r="D12">
        <v>2</v>
      </c>
      <c r="E12">
        <v>3</v>
      </c>
      <c r="F12">
        <v>4</v>
      </c>
      <c r="G12" t="s">
        <v>113</v>
      </c>
    </row>
    <row r="13" spans="1:145" x14ac:dyDescent="0.2">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2024-02-01T10:42:45Z</cp:lastPrinted>
  <dcterms:created xsi:type="dcterms:W3CDTF">2023-12-12T02:49:56Z</dcterms:created>
  <dcterms:modified xsi:type="dcterms:W3CDTF">2024-02-02T01:25:39Z</dcterms:modified>
  <cp:category/>
</cp:coreProperties>
</file>