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60116_公営企業に係る経営比較分析表（令和４年度決算）の分析等について（依頼）\05_HP掲載\01_CMS更新\更新用ファイル\"/>
    </mc:Choice>
  </mc:AlternateContent>
  <workbookProtection workbookAlgorithmName="SHA-512" workbookHashValue="4hWfK5J7UST+bkPJXf0a/Sj7jr/3LVmVcKaoT6ga/lGQB2DC5BNiMOSIzumqYEN/inYSaggEMiTyYdjipg/jfw==" workbookSaltValue="9ns4KYBMt2cpHoV3yAyrEA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LT76" i="4"/>
  <c r="GQ51" i="4"/>
  <c r="LH30" i="4"/>
  <c r="BZ51" i="4"/>
  <c r="BZ30" i="4"/>
  <c r="IE76" i="4"/>
  <c r="BG30" i="4"/>
  <c r="FX30" i="4"/>
  <c r="AV76" i="4"/>
  <c r="KO51" i="4"/>
  <c r="FX51" i="4"/>
  <c r="KO30" i="4"/>
  <c r="LE76" i="4"/>
  <c r="HP76" i="4"/>
  <c r="BG51" i="4"/>
  <c r="KP76" i="4"/>
  <c r="HA76" i="4"/>
  <c r="AN51" i="4"/>
  <c r="FE30" i="4"/>
  <c r="FE51" i="4"/>
  <c r="AN30" i="4"/>
  <c r="JV30" i="4"/>
  <c r="AG76" i="4"/>
  <c r="JV51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<sst xmlns="http://schemas.openxmlformats.org/spreadsheetml/2006/main" count="278" uniqueCount="140">
  <si>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</si>
  <si>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</si>
  <si>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</si>
  <si>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</si>
  <si>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</si>
  <si>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</si>
  <si>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</si>
  <si>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</si>
  <si>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</si>
  <si>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</si>
  <si>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</si>
  <si>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</si>
  <si>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</si>
  <si>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</si>
  <si>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</si>
  <si>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</si>
  <si>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</si>
  <si>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</si>
  <si>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</si>
  <si>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</si>
  <si>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</si>
  <si>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</si>
  <si>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</si>
  <si>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</si>
  <si>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</si>
  <si>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</si>
  <si>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</si>
  <si>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</si>
  <si>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</si>
  <si>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</si>
  <si>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</si>
  <si>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</si>
  <si>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</si>
  <si>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</si>
  <si>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</si>
  <si>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</si>
  <si>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</si>
  <si>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</si>
  <si>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</si>
  <si>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</si>
  <si>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</si>
  <si>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</si>
  <si>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</si>
  <si>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</si>
  <si>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</si>
  <si>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</si>
  <si>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</si>
  <si>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</si>
  <si>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</si>
  <si>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</si>
  <si>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</si>
  <si>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</si>
  <si>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</si>
  <si>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</si>
  <si>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</si>
  <si>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</si>
  <si>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</si>
  <si>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</si>
  <si>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</si>
  <si>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</si>
  <si>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</si>
  <si>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</si>
  <si>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</si>
  <si>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</si>
  <si>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</si>
  <si>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</si>
  <si>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</si>
  <si>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</si>
  <si>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</si>
  <si>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</si>
  <si>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</si>
  <si>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</si>
  <si>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</si>
  <si>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</si>
  <si>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</si>
  <si>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</si>
  <si>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</si>
  <si>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</si>
  <si>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</si>
  <si>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</si>
  <si>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</si>
  <si>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</si>
  <si>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</si>
  <si>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</si>
  <si>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</si>
  <si>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</si>
  <si>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</si>
  <si>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</si>
  <si>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</si>
  <si>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</si>
  <si>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</si>
  <si>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</si>
  <si>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</si>
  <si>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</si>
  <si>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</si>
  <si>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</si>
  <si>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</si>
  <si>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</si>
  <si>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</si>
  <si>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</si>
  <si>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</si>
  <si>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</si>
  <si>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</si>
  <si>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</si>
  <si>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</si>
  <si>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</si>
  <si>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</si>
  <si>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</si>
  <si>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</si>
  <si>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当該値(N-3)</t>
    <phoneticPr fontId="5"/>
  </si>
  <si>
    <t>当該値(N-3)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</si>
  <si>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</si>
  <si>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</si>
  <si>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</si>
  <si>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</si>
  <si>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</si>
  <si>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</si>
  <si>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</si>
  <si>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大田区</t>
  </si>
  <si>
    <t>アロマ地下駐車場</t>
  </si>
  <si>
    <t>法非適用</t>
  </si>
  <si>
    <t>駐車場整備事業</t>
  </si>
  <si>
    <t>-</t>
  </si>
  <si>
    <t>Ａ２Ｂ２</t>
  </si>
  <si>
    <t>非設置</t>
  </si>
  <si>
    <t>該当数値なし</t>
  </si>
  <si>
    <t>附置義務駐車施設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</si>
  <si>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</si>
  <si>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</si>
  <si>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</si>
  <si>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</si>
  <si>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</si>
  <si>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</si>
  <si>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</si>
  <si>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</si>
  <si>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</si>
  <si>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企業債残債もなく、設備投資見込額も高くないことから、資産価値は高いものと考える。
しかし、開設から20年以上が経過していることから、今後、維持補修経費が増額してくることは否めない。</t>
    <phoneticPr fontId="5"/>
  </si>
  <si>
    <t>　指定管理者の手続き誤りによって、本来区に納付されるべき平成29年度の納付金の一部が平成30年度に納付された結果、平成30年度の収益が多く令和元年度に悪化しているかのように見えるが、実際は当該事業の経営状況の悪化によるものではない。
　このことを踏まえて分析すると、過去５年間で収益的収支比率には大きな変動はなく、また、他会計からの補助もなく、独立し、安定した経営状況が伺える。</t>
    <rPh sb="67" eb="68">
      <t>オオ</t>
    </rPh>
    <rPh sb="69" eb="71">
      <t>レイワ</t>
    </rPh>
    <rPh sb="71" eb="72">
      <t>ガン</t>
    </rPh>
    <rPh sb="72" eb="74">
      <t>ネンド</t>
    </rPh>
    <phoneticPr fontId="5"/>
  </si>
  <si>
    <t>　新型コロナウイルス感染症拡大の影響により、令和２年度は稼働率が下がっているが、令和３年度はコロナ禍前の稼働率に戻った。
　令和４年度は稼働率が下がったが、駐車場設置施設（区民ホール）の特定天井等改修工事による休館の影響によるものである。
　なお、附置義務駐車場であることから廃止や転用は考えにくい。
　今後も引き続き稼働率の向上に向けた対策の検討が必要である。</t>
    <rPh sb="40" eb="42">
      <t>レイワ</t>
    </rPh>
    <rPh sb="43" eb="45">
      <t>ネンド</t>
    </rPh>
    <rPh sb="49" eb="50">
      <t>カ</t>
    </rPh>
    <rPh sb="50" eb="51">
      <t>マエ</t>
    </rPh>
    <rPh sb="52" eb="54">
      <t>カドウ</t>
    </rPh>
    <rPh sb="54" eb="55">
      <t>リツ</t>
    </rPh>
    <rPh sb="56" eb="57">
      <t>モド</t>
    </rPh>
    <rPh sb="62" eb="64">
      <t>レイワ</t>
    </rPh>
    <rPh sb="65" eb="67">
      <t>ネンド</t>
    </rPh>
    <phoneticPr fontId="5"/>
  </si>
  <si>
    <t>　安定した経営状況にあると言える。
　しかし、施設の開設から20年以上が経過していることから、今後の施設の維持補修等にかかる費用に対応していくため、稼働率向上に向けた対策を検討するなど、さらなる収益性の向上を図っ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</si>
</sst>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209.7</c:v>
                </c:pt>
                <c:pt idx="1">
                  <c:v>137.69999999999999</c:v>
                </c:pt>
                <c:pt idx="2">
                  <c:v>137.80000000000001</c:v>
                </c:pt>
                <c:pt idx="3">
                  <c:v>163.5</c:v>
                </c:pt>
                <c:pt idx="4">
                  <c:v>169.4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5-4E89-B865-9B081F95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49104"/>
        <c:axId val="17254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150.30000000000001</c:v>
                </c:pt>
                <c:pt idx="1">
                  <c:v>136.1</c:v>
                </c:pt>
                <c:pt idx="2">
                  <c:v>127.8</c:v>
                </c:pt>
                <c:pt idx="3">
                  <c:v>146.5</c:v>
                </c:pt>
                <c:pt idx="4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5-4E89-B865-9B081F95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49104"/>
        <c:axId val="172549888"/>
      </c:lineChart>
      <c:catAx>
        <c:axId val="172549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72549888"/>
        <c:crosses val="autoZero"/>
        <c:auto val="1"/>
        <c:lblAlgn val="ctr"/>
        <c:lblOffset val="100"/>
        <c:noMultiLvlLbl val="1"/>
      </c:catAx>
      <c:valAx>
        <c:axId val="17254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72549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3-48A2-8705-7712D93F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40632"/>
        <c:axId val="46794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108.2</c:v>
                </c:pt>
                <c:pt idx="1">
                  <c:v>117.1</c:v>
                </c:pt>
                <c:pt idx="2">
                  <c:v>145.19999999999999</c:v>
                </c:pt>
                <c:pt idx="3">
                  <c:v>219.9</c:v>
                </c:pt>
                <c:pt idx="4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3-48A2-8705-7712D93F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40632"/>
        <c:axId val="467940240"/>
      </c:lineChart>
      <c:catAx>
        <c:axId val="467940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40240"/>
        <c:crosses val="autoZero"/>
        <c:auto val="1"/>
        <c:lblAlgn val="ctr"/>
        <c:lblOffset val="100"/>
        <c:noMultiLvlLbl val="1"/>
      </c:catAx>
      <c:valAx>
        <c:axId val="46794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40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CD-4C09-925A-60BCC471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37104"/>
        <c:axId val="467937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D-4C09-925A-60BCC471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37104"/>
        <c:axId val="467937496"/>
      </c:lineChart>
      <c:catAx>
        <c:axId val="467937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37496"/>
        <c:crosses val="autoZero"/>
        <c:auto val="1"/>
        <c:lblAlgn val="ctr"/>
        <c:lblOffset val="100"/>
        <c:noMultiLvlLbl val="1"/>
      </c:catAx>
      <c:valAx>
        <c:axId val="467937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37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9FB-4BCE-8A0B-B06CB7DC0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37888"/>
        <c:axId val="46793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B-4BCE-8A0B-B06CB7DC0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37888"/>
        <c:axId val="467938672"/>
      </c:lineChart>
      <c:catAx>
        <c:axId val="467937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38672"/>
        <c:crosses val="autoZero"/>
        <c:auto val="1"/>
        <c:lblAlgn val="ctr"/>
        <c:lblOffset val="100"/>
        <c:noMultiLvlLbl val="1"/>
      </c:catAx>
      <c:valAx>
        <c:axId val="46793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37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9-4174-AE4D-35896BDA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34752"/>
        <c:axId val="467935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6.6</c:v>
                </c:pt>
                <c:pt idx="3">
                  <c:v>5.5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9-4174-AE4D-35896BDAB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34752"/>
        <c:axId val="467935144"/>
      </c:lineChart>
      <c:catAx>
        <c:axId val="467934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35144"/>
        <c:crosses val="autoZero"/>
        <c:auto val="1"/>
        <c:lblAlgn val="ctr"/>
        <c:lblOffset val="100"/>
        <c:noMultiLvlLbl val="1"/>
      </c:catAx>
      <c:valAx>
        <c:axId val="467935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34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D-48B4-AC1C-00657D80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35928"/>
        <c:axId val="467934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67</c:v>
                </c:pt>
                <c:pt idx="3">
                  <c:v>56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D-48B4-AC1C-00657D80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35928"/>
        <c:axId val="467934360"/>
      </c:lineChart>
      <c:catAx>
        <c:axId val="46793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34360"/>
        <c:crosses val="autoZero"/>
        <c:auto val="1"/>
        <c:lblAlgn val="ctr"/>
        <c:lblOffset val="100"/>
        <c:noMultiLvlLbl val="1"/>
      </c:catAx>
      <c:valAx>
        <c:axId val="467934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7935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136.69999999999999</c:v>
                </c:pt>
                <c:pt idx="3">
                  <c:v>146.80000000000001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B-4B19-A0F8-2542C7D1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41024"/>
        <c:axId val="46793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161.5</c:v>
                </c:pt>
                <c:pt idx="1">
                  <c:v>156.5</c:v>
                </c:pt>
                <c:pt idx="2">
                  <c:v>131</c:v>
                </c:pt>
                <c:pt idx="3">
                  <c:v>136.80000000000001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B19-A0F8-2542C7D1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41024"/>
        <c:axId val="467939456"/>
      </c:lineChart>
      <c:catAx>
        <c:axId val="46794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7939456"/>
        <c:crosses val="autoZero"/>
        <c:auto val="1"/>
        <c:lblAlgn val="ctr"/>
        <c:lblOffset val="100"/>
        <c:noMultiLvlLbl val="1"/>
      </c:catAx>
      <c:valAx>
        <c:axId val="46793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41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52.3</c:v>
                </c:pt>
                <c:pt idx="1">
                  <c:v>27.4</c:v>
                </c:pt>
                <c:pt idx="2">
                  <c:v>27.5</c:v>
                </c:pt>
                <c:pt idx="3">
                  <c:v>38.9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A-4E19-B79A-15B8CA27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33968"/>
        <c:axId val="468006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-0.1</c:v>
                </c:pt>
                <c:pt idx="1">
                  <c:v>-9.8000000000000007</c:v>
                </c:pt>
                <c:pt idx="2">
                  <c:v>-25.9</c:v>
                </c:pt>
                <c:pt idx="3">
                  <c:v>-24.6</c:v>
                </c:pt>
                <c:pt idx="4">
                  <c:v>-29.2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A-4E19-B79A-15B8CA27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33968"/>
        <c:axId val="468006216"/>
      </c:lineChart>
      <c:catAx>
        <c:axId val="46793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8006216"/>
        <c:crosses val="autoZero"/>
        <c:auto val="1"/>
        <c:lblAlgn val="ctr"/>
        <c:lblOffset val="100"/>
        <c:noMultiLvlLbl val="1"/>
      </c:catAx>
      <c:valAx>
        <c:axId val="468006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933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85530</c:v>
                </c:pt>
                <c:pt idx="1">
                  <c:v>31511</c:v>
                </c:pt>
                <c:pt idx="2">
                  <c:v>30927</c:v>
                </c:pt>
                <c:pt idx="3">
                  <c:v>44710</c:v>
                </c:pt>
                <c:pt idx="4">
                  <c:v>46477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7-4CC4-B3EE-939874CD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001904"/>
        <c:axId val="46800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16973</c:v>
                </c:pt>
                <c:pt idx="1">
                  <c:v>5206</c:v>
                </c:pt>
                <c:pt idx="2">
                  <c:v>2220</c:v>
                </c:pt>
                <c:pt idx="3">
                  <c:v>3097</c:v>
                </c:pt>
                <c:pt idx="4">
                  <c:v>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7-4CC4-B3EE-939874CD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01904"/>
        <c:axId val="468000336"/>
      </c:lineChart>
      <c:catAx>
        <c:axId val="468001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8000336"/>
        <c:crosses val="autoZero"/>
        <c:auto val="1"/>
        <c:lblAlgn val="ctr"/>
        <c:lblOffset val="100"/>
        <c:noMultiLvlLbl val="1"/>
      </c:catAx>
      <c:valAx>
        <c:axId val="46800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8001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</row>
    <row r="3" spans="1:382" ht="9.75" customHeight="1" x14ac:dyDescent="0.2">
      <c r="A3" s="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  <c r="IW3" s="133"/>
      <c r="IX3" s="133"/>
      <c r="IY3" s="133"/>
      <c r="IZ3" s="133"/>
      <c r="JA3" s="133"/>
      <c r="JB3" s="133"/>
      <c r="JC3" s="133"/>
      <c r="JD3" s="133"/>
      <c r="JE3" s="133"/>
      <c r="JF3" s="133"/>
      <c r="JG3" s="133"/>
      <c r="JH3" s="133"/>
      <c r="JI3" s="133"/>
      <c r="JJ3" s="133"/>
      <c r="JK3" s="133"/>
      <c r="JL3" s="133"/>
      <c r="JM3" s="133"/>
      <c r="JN3" s="133"/>
      <c r="JO3" s="133"/>
      <c r="JP3" s="133"/>
      <c r="JQ3" s="133"/>
      <c r="JR3" s="133"/>
      <c r="JS3" s="133"/>
      <c r="JT3" s="133"/>
      <c r="JU3" s="133"/>
      <c r="JV3" s="133"/>
      <c r="JW3" s="133"/>
      <c r="JX3" s="133"/>
      <c r="JY3" s="133"/>
      <c r="JZ3" s="133"/>
      <c r="KA3" s="133"/>
      <c r="KB3" s="133"/>
      <c r="KC3" s="133"/>
      <c r="KD3" s="133"/>
      <c r="KE3" s="133"/>
      <c r="KF3" s="133"/>
      <c r="KG3" s="133"/>
      <c r="KH3" s="133"/>
      <c r="KI3" s="133"/>
      <c r="KJ3" s="133"/>
      <c r="KK3" s="133"/>
      <c r="KL3" s="133"/>
      <c r="KM3" s="133"/>
      <c r="KN3" s="133"/>
      <c r="KO3" s="133"/>
      <c r="KP3" s="133"/>
      <c r="KQ3" s="133"/>
      <c r="KR3" s="133"/>
      <c r="KS3" s="133"/>
      <c r="KT3" s="133"/>
      <c r="KU3" s="133"/>
      <c r="KV3" s="133"/>
      <c r="KW3" s="133"/>
      <c r="KX3" s="133"/>
      <c r="KY3" s="133"/>
      <c r="KZ3" s="133"/>
      <c r="LA3" s="133"/>
      <c r="LB3" s="133"/>
      <c r="LC3" s="133"/>
      <c r="LD3" s="133"/>
      <c r="LE3" s="133"/>
      <c r="LF3" s="133"/>
      <c r="LG3" s="133"/>
      <c r="LH3" s="133"/>
      <c r="LI3" s="133"/>
      <c r="LJ3" s="133"/>
      <c r="LK3" s="133"/>
      <c r="LL3" s="133"/>
      <c r="LM3" s="133"/>
      <c r="LN3" s="133"/>
      <c r="LO3" s="133"/>
      <c r="LP3" s="133"/>
      <c r="LQ3" s="133"/>
      <c r="LR3" s="133"/>
      <c r="LS3" s="133"/>
      <c r="LT3" s="133"/>
      <c r="LU3" s="133"/>
      <c r="LV3" s="133"/>
      <c r="LW3" s="133"/>
      <c r="LX3" s="133"/>
      <c r="LY3" s="133"/>
      <c r="LZ3" s="133"/>
      <c r="MA3" s="133"/>
      <c r="MB3" s="133"/>
      <c r="MC3" s="133"/>
      <c r="MD3" s="133"/>
      <c r="ME3" s="133"/>
      <c r="MF3" s="133"/>
      <c r="MG3" s="133"/>
      <c r="MH3" s="133"/>
      <c r="MI3" s="133"/>
      <c r="MJ3" s="133"/>
      <c r="MK3" s="133"/>
      <c r="ML3" s="133"/>
      <c r="MM3" s="133"/>
      <c r="MN3" s="133"/>
      <c r="MO3" s="133"/>
      <c r="MP3" s="133"/>
      <c r="MQ3" s="133"/>
      <c r="MR3" s="133"/>
      <c r="MS3" s="133"/>
      <c r="MT3" s="133"/>
      <c r="MU3" s="133"/>
      <c r="MV3" s="133"/>
      <c r="MW3" s="133"/>
      <c r="MX3" s="133"/>
      <c r="MY3" s="133"/>
      <c r="MZ3" s="133"/>
      <c r="NA3" s="133"/>
      <c r="NB3" s="133"/>
      <c r="NC3" s="133"/>
      <c r="ND3" s="133"/>
      <c r="NE3" s="133"/>
      <c r="NF3" s="133"/>
      <c r="NG3" s="133"/>
      <c r="NH3" s="133"/>
      <c r="NI3" s="133"/>
      <c r="NJ3" s="133"/>
      <c r="NK3" s="133"/>
      <c r="NL3" s="133"/>
      <c r="NM3" s="133"/>
      <c r="NN3" s="133"/>
      <c r="NO3" s="133"/>
      <c r="NP3" s="133"/>
      <c r="NQ3" s="133"/>
      <c r="NR3" s="133"/>
    </row>
    <row r="4" spans="1:382" ht="9.75" customHeight="1" x14ac:dyDescent="0.2">
      <c r="A4" s="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3"/>
      <c r="LF4" s="133"/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3"/>
      <c r="NK4" s="133"/>
      <c r="NL4" s="133"/>
      <c r="NM4" s="133"/>
      <c r="NN4" s="133"/>
      <c r="NO4" s="133"/>
      <c r="NP4" s="133"/>
      <c r="NQ4" s="133"/>
      <c r="NR4" s="133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4" t="str">
        <f>データ!H6&amp;"　"&amp;データ!I6</f>
        <v>東京都大田区　アロマ地下駐車場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23" t="s">
        <v>1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5"/>
      <c r="AQ7" s="123" t="s">
        <v>2</v>
      </c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5"/>
      <c r="CF7" s="123" t="s">
        <v>3</v>
      </c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5"/>
      <c r="DU7" s="135" t="s">
        <v>4</v>
      </c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26" t="s">
        <v>5</v>
      </c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6" t="s">
        <v>6</v>
      </c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 t="s">
        <v>7</v>
      </c>
      <c r="JR7" s="126"/>
      <c r="JS7" s="126"/>
      <c r="JT7" s="126"/>
      <c r="JU7" s="126"/>
      <c r="JV7" s="126"/>
      <c r="JW7" s="126"/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 t="s">
        <v>8</v>
      </c>
      <c r="LK7" s="126"/>
      <c r="LL7" s="126"/>
      <c r="LM7" s="126"/>
      <c r="LN7" s="126"/>
      <c r="LO7" s="126"/>
      <c r="LP7" s="126"/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3"/>
      <c r="ND7" s="136" t="s">
        <v>9</v>
      </c>
      <c r="NE7" s="137"/>
      <c r="NF7" s="137"/>
      <c r="NG7" s="137"/>
      <c r="NH7" s="137"/>
      <c r="NI7" s="137"/>
      <c r="NJ7" s="137"/>
      <c r="NK7" s="137"/>
      <c r="NL7" s="137"/>
      <c r="NM7" s="137"/>
      <c r="NN7" s="137"/>
      <c r="NO7" s="137"/>
      <c r="NP7" s="137"/>
      <c r="NQ7" s="138"/>
    </row>
    <row r="8" spans="1:382" ht="18.75" customHeight="1" x14ac:dyDescent="0.2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駐車場整備事業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-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104" t="str">
        <f>データ!M7</f>
        <v>Ａ２Ｂ２</v>
      </c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 t="str">
        <f>データ!N7</f>
        <v>非設置</v>
      </c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4" t="str">
        <f>データ!S7</f>
        <v>公共施設</v>
      </c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  <c r="JD8" s="104"/>
      <c r="JE8" s="104"/>
      <c r="JF8" s="104"/>
      <c r="JG8" s="104"/>
      <c r="JH8" s="104"/>
      <c r="JI8" s="104"/>
      <c r="JJ8" s="104"/>
      <c r="JK8" s="104"/>
      <c r="JL8" s="104"/>
      <c r="JM8" s="104"/>
      <c r="JN8" s="104"/>
      <c r="JO8" s="104"/>
      <c r="JP8" s="104"/>
      <c r="JQ8" s="104" t="str">
        <f>データ!T7</f>
        <v>無</v>
      </c>
      <c r="JR8" s="104"/>
      <c r="JS8" s="104"/>
      <c r="JT8" s="104"/>
      <c r="JU8" s="104"/>
      <c r="JV8" s="104"/>
      <c r="JW8" s="104"/>
      <c r="JX8" s="104"/>
      <c r="JY8" s="104"/>
      <c r="JZ8" s="104"/>
      <c r="KA8" s="104"/>
      <c r="KB8" s="104"/>
      <c r="KC8" s="104"/>
      <c r="KD8" s="104"/>
      <c r="KE8" s="104"/>
      <c r="KF8" s="104"/>
      <c r="KG8" s="104"/>
      <c r="KH8" s="104"/>
      <c r="KI8" s="104"/>
      <c r="KJ8" s="104"/>
      <c r="KK8" s="104"/>
      <c r="KL8" s="104"/>
      <c r="KM8" s="104"/>
      <c r="KN8" s="104"/>
      <c r="KO8" s="104"/>
      <c r="KP8" s="104"/>
      <c r="KQ8" s="104"/>
      <c r="KR8" s="104"/>
      <c r="KS8" s="104"/>
      <c r="KT8" s="104"/>
      <c r="KU8" s="104"/>
      <c r="KV8" s="104"/>
      <c r="KW8" s="104"/>
      <c r="KX8" s="104"/>
      <c r="KY8" s="104"/>
      <c r="KZ8" s="104"/>
      <c r="LA8" s="104"/>
      <c r="LB8" s="104"/>
      <c r="LC8" s="104"/>
      <c r="LD8" s="104"/>
      <c r="LE8" s="104"/>
      <c r="LF8" s="104"/>
      <c r="LG8" s="104"/>
      <c r="LH8" s="104"/>
      <c r="LI8" s="104"/>
      <c r="LJ8" s="120">
        <f>データ!U7</f>
        <v>10895</v>
      </c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3"/>
      <c r="ND8" s="131" t="s">
        <v>10</v>
      </c>
      <c r="NE8" s="132"/>
      <c r="NF8" s="121" t="s">
        <v>11</v>
      </c>
      <c r="NG8" s="121"/>
      <c r="NH8" s="121"/>
      <c r="NI8" s="121"/>
      <c r="NJ8" s="121"/>
      <c r="NK8" s="121"/>
      <c r="NL8" s="121"/>
      <c r="NM8" s="121"/>
      <c r="NN8" s="121"/>
      <c r="NO8" s="121"/>
      <c r="NP8" s="121"/>
      <c r="NQ8" s="122"/>
    </row>
    <row r="9" spans="1:382" ht="18.75" customHeight="1" x14ac:dyDescent="0.2">
      <c r="A9" s="2"/>
      <c r="B9" s="123" t="s">
        <v>12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5"/>
      <c r="AQ9" s="123" t="s">
        <v>13</v>
      </c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5"/>
      <c r="CF9" s="123" t="s">
        <v>14</v>
      </c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5"/>
      <c r="DU9" s="126" t="s">
        <v>15</v>
      </c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6" t="s">
        <v>16</v>
      </c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  <c r="IX9" s="126"/>
      <c r="IY9" s="126"/>
      <c r="IZ9" s="126"/>
      <c r="JA9" s="126"/>
      <c r="JB9" s="126"/>
      <c r="JC9" s="126"/>
      <c r="JD9" s="126"/>
      <c r="JE9" s="126"/>
      <c r="JF9" s="126"/>
      <c r="JG9" s="126"/>
      <c r="JH9" s="126"/>
      <c r="JI9" s="126"/>
      <c r="JJ9" s="126"/>
      <c r="JK9" s="126"/>
      <c r="JL9" s="126"/>
      <c r="JM9" s="126"/>
      <c r="JN9" s="126"/>
      <c r="JO9" s="126"/>
      <c r="JP9" s="126"/>
      <c r="JQ9" s="126" t="s">
        <v>17</v>
      </c>
      <c r="JR9" s="126"/>
      <c r="JS9" s="126"/>
      <c r="JT9" s="126"/>
      <c r="JU9" s="126"/>
      <c r="JV9" s="126"/>
      <c r="JW9" s="126"/>
      <c r="JX9" s="126"/>
      <c r="JY9" s="126"/>
      <c r="JZ9" s="126"/>
      <c r="KA9" s="126"/>
      <c r="KB9" s="126"/>
      <c r="KC9" s="126"/>
      <c r="KD9" s="126"/>
      <c r="KE9" s="126"/>
      <c r="KF9" s="126"/>
      <c r="KG9" s="126"/>
      <c r="KH9" s="126"/>
      <c r="KI9" s="126"/>
      <c r="KJ9" s="126"/>
      <c r="KK9" s="126"/>
      <c r="KL9" s="126"/>
      <c r="KM9" s="126"/>
      <c r="KN9" s="126"/>
      <c r="KO9" s="126"/>
      <c r="KP9" s="126"/>
      <c r="KQ9" s="126"/>
      <c r="KR9" s="126"/>
      <c r="KS9" s="126"/>
      <c r="KT9" s="126"/>
      <c r="KU9" s="126"/>
      <c r="KV9" s="126"/>
      <c r="KW9" s="126"/>
      <c r="KX9" s="126"/>
      <c r="KY9" s="126"/>
      <c r="KZ9" s="126"/>
      <c r="LA9" s="126"/>
      <c r="LB9" s="126"/>
      <c r="LC9" s="126"/>
      <c r="LD9" s="126"/>
      <c r="LE9" s="126"/>
      <c r="LF9" s="126"/>
      <c r="LG9" s="126"/>
      <c r="LH9" s="126"/>
      <c r="LI9" s="126"/>
      <c r="LJ9" s="126" t="s">
        <v>18</v>
      </c>
      <c r="LK9" s="126"/>
      <c r="LL9" s="126"/>
      <c r="LM9" s="126"/>
      <c r="LN9" s="126"/>
      <c r="LO9" s="126"/>
      <c r="LP9" s="126"/>
      <c r="LQ9" s="126"/>
      <c r="LR9" s="126"/>
      <c r="LS9" s="126"/>
      <c r="LT9" s="126"/>
      <c r="LU9" s="126"/>
      <c r="LV9" s="126"/>
      <c r="LW9" s="126"/>
      <c r="LX9" s="126"/>
      <c r="LY9" s="126"/>
      <c r="LZ9" s="126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3"/>
      <c r="ND9" s="127" t="s">
        <v>19</v>
      </c>
      <c r="NE9" s="128"/>
      <c r="NF9" s="129" t="s">
        <v>20</v>
      </c>
      <c r="NG9" s="129"/>
      <c r="NH9" s="129"/>
      <c r="NI9" s="129"/>
      <c r="NJ9" s="129"/>
      <c r="NK9" s="129"/>
      <c r="NL9" s="129"/>
      <c r="NM9" s="129"/>
      <c r="NN9" s="129"/>
      <c r="NO9" s="129"/>
      <c r="NP9" s="129"/>
      <c r="NQ9" s="130"/>
    </row>
    <row r="10" spans="1:382" ht="18.75" customHeight="1" x14ac:dyDescent="0.2">
      <c r="A10" s="2"/>
      <c r="B10" s="111" t="str">
        <f>データ!O7</f>
        <v>該当数値なし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3"/>
      <c r="AQ10" s="114" t="s">
        <v>126</v>
      </c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6"/>
      <c r="CF10" s="117" t="str">
        <f>データ!Q7</f>
        <v>地下式</v>
      </c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9"/>
      <c r="DU10" s="120">
        <f>データ!R7</f>
        <v>24</v>
      </c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20">
        <f>データ!V7</f>
        <v>297</v>
      </c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>
        <f>データ!W7</f>
        <v>400</v>
      </c>
      <c r="JR10" s="120"/>
      <c r="JS10" s="120"/>
      <c r="JT10" s="120"/>
      <c r="JU10" s="120"/>
      <c r="JV10" s="120"/>
      <c r="JW10" s="120"/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04" t="str">
        <f>データ!X7</f>
        <v>利用料金制</v>
      </c>
      <c r="LK10" s="104"/>
      <c r="LL10" s="104"/>
      <c r="LM10" s="104"/>
      <c r="LN10" s="104"/>
      <c r="LO10" s="104"/>
      <c r="LP10" s="104"/>
      <c r="LQ10" s="104"/>
      <c r="LR10" s="104"/>
      <c r="LS10" s="104"/>
      <c r="LT10" s="104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2"/>
      <c r="ND10" s="105" t="s">
        <v>21</v>
      </c>
      <c r="NE10" s="106"/>
      <c r="NF10" s="107" t="s">
        <v>22</v>
      </c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9" t="s">
        <v>23</v>
      </c>
      <c r="NE11" s="109"/>
      <c r="NF11" s="109"/>
      <c r="NG11" s="109"/>
      <c r="NH11" s="109"/>
      <c r="NI11" s="109"/>
      <c r="NJ11" s="109"/>
      <c r="NK11" s="109"/>
      <c r="NL11" s="109"/>
      <c r="NM11" s="109"/>
      <c r="NN11" s="109"/>
      <c r="NO11" s="109"/>
      <c r="NP11" s="109"/>
      <c r="NQ11" s="109"/>
      <c r="NR11" s="10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9"/>
      <c r="NE12" s="109"/>
      <c r="NF12" s="109"/>
      <c r="NG12" s="109"/>
      <c r="NH12" s="109"/>
      <c r="NI12" s="109"/>
      <c r="NJ12" s="109"/>
      <c r="NK12" s="109"/>
      <c r="NL12" s="109"/>
      <c r="NM12" s="109"/>
      <c r="NN12" s="109"/>
      <c r="NO12" s="109"/>
      <c r="NP12" s="109"/>
      <c r="NQ12" s="109"/>
      <c r="NR12" s="10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0"/>
      <c r="NE13" s="110"/>
      <c r="NF13" s="110"/>
      <c r="NG13" s="110"/>
      <c r="NH13" s="110"/>
      <c r="NI13" s="110"/>
      <c r="NJ13" s="110"/>
      <c r="NK13" s="110"/>
      <c r="NL13" s="110"/>
      <c r="NM13" s="110"/>
      <c r="NN13" s="110"/>
      <c r="NO13" s="110"/>
      <c r="NP13" s="110"/>
      <c r="NQ13" s="110"/>
      <c r="NR13" s="11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100" t="s">
        <v>137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209.7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137.69999999999999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137.80000000000001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163.5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169.4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147.5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149.5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136.69999999999999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146.80000000000001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138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150.30000000000001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136.1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127.8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146.5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142.69999999999999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6.6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4.0999999999999996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161.5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156.5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136.80000000000001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145.1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138</v>
      </c>
      <c r="NE49" s="103"/>
      <c r="NF49" s="103"/>
      <c r="NG49" s="103"/>
      <c r="NH49" s="103"/>
      <c r="NI49" s="103"/>
      <c r="NJ49" s="103"/>
      <c r="NK49" s="103"/>
      <c r="NL49" s="103"/>
      <c r="NM49" s="103"/>
      <c r="NN49" s="103"/>
      <c r="NO49" s="103"/>
      <c r="NP49" s="103"/>
      <c r="NQ49" s="103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103"/>
      <c r="NF50" s="103"/>
      <c r="NG50" s="103"/>
      <c r="NH50" s="103"/>
      <c r="NI50" s="103"/>
      <c r="NJ50" s="103"/>
      <c r="NK50" s="103"/>
      <c r="NL50" s="103"/>
      <c r="NM50" s="103"/>
      <c r="NN50" s="103"/>
      <c r="NO50" s="103"/>
      <c r="NP50" s="103"/>
      <c r="NQ50" s="103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103"/>
      <c r="NF51" s="103"/>
      <c r="NG51" s="103"/>
      <c r="NH51" s="103"/>
      <c r="NI51" s="103"/>
      <c r="NJ51" s="103"/>
      <c r="NK51" s="103"/>
      <c r="NL51" s="103"/>
      <c r="NM51" s="103"/>
      <c r="NN51" s="103"/>
      <c r="NO51" s="103"/>
      <c r="NP51" s="103"/>
      <c r="NQ51" s="103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52.3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27.4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27.5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38.9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85530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31511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30927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44710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46477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103"/>
      <c r="NF52" s="103"/>
      <c r="NG52" s="103"/>
      <c r="NH52" s="103"/>
      <c r="NI52" s="103"/>
      <c r="NJ52" s="103"/>
      <c r="NK52" s="103"/>
      <c r="NL52" s="103"/>
      <c r="NM52" s="103"/>
      <c r="NN52" s="103"/>
      <c r="NO52" s="103"/>
      <c r="NP52" s="103"/>
      <c r="NQ52" s="103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65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-0.1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-9.8000000000000007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-25.9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-24.6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-29.2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16973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5206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2220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3097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6051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103"/>
      <c r="NF53" s="103"/>
      <c r="NG53" s="103"/>
      <c r="NH53" s="103"/>
      <c r="NI53" s="103"/>
      <c r="NJ53" s="103"/>
      <c r="NK53" s="103"/>
      <c r="NL53" s="103"/>
      <c r="NM53" s="103"/>
      <c r="NN53" s="103"/>
      <c r="NO53" s="103"/>
      <c r="NP53" s="103"/>
      <c r="NQ53" s="103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103"/>
      <c r="NF54" s="103"/>
      <c r="NG54" s="103"/>
      <c r="NH54" s="103"/>
      <c r="NI54" s="103"/>
      <c r="NJ54" s="103"/>
      <c r="NK54" s="103"/>
      <c r="NL54" s="103"/>
      <c r="NM54" s="103"/>
      <c r="NN54" s="103"/>
      <c r="NO54" s="103"/>
      <c r="NP54" s="103"/>
      <c r="NQ54" s="103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103"/>
      <c r="NF55" s="103"/>
      <c r="NG55" s="103"/>
      <c r="NH55" s="103"/>
      <c r="NI55" s="103"/>
      <c r="NJ55" s="103"/>
      <c r="NK55" s="103"/>
      <c r="NL55" s="103"/>
      <c r="NM55" s="103"/>
      <c r="NN55" s="103"/>
      <c r="NO55" s="103"/>
      <c r="NP55" s="103"/>
      <c r="NQ55" s="103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103"/>
      <c r="NF56" s="103"/>
      <c r="NG56" s="103"/>
      <c r="NH56" s="103"/>
      <c r="NI56" s="103"/>
      <c r="NJ56" s="103"/>
      <c r="NK56" s="103"/>
      <c r="NL56" s="103"/>
      <c r="NM56" s="103"/>
      <c r="NN56" s="103"/>
      <c r="NO56" s="103"/>
      <c r="NP56" s="103"/>
      <c r="NQ56" s="103"/>
      <c r="NR56" s="78"/>
    </row>
    <row r="57" spans="1:382" ht="13.5" customHeight="1" x14ac:dyDescent="0.2">
      <c r="A57" s="2"/>
      <c r="B57" s="25"/>
      <c r="NB57" s="26"/>
      <c r="NC57" s="2"/>
      <c r="ND57" s="76"/>
      <c r="NE57" s="103"/>
      <c r="NF57" s="103"/>
      <c r="NG57" s="103"/>
      <c r="NH57" s="103"/>
      <c r="NI57" s="103"/>
      <c r="NJ57" s="103"/>
      <c r="NK57" s="103"/>
      <c r="NL57" s="103"/>
      <c r="NM57" s="103"/>
      <c r="NN57" s="103"/>
      <c r="NO57" s="103"/>
      <c r="NP57" s="103"/>
      <c r="NQ57" s="103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103"/>
      <c r="NF58" s="103"/>
      <c r="NG58" s="103"/>
      <c r="NH58" s="103"/>
      <c r="NI58" s="103"/>
      <c r="NJ58" s="103"/>
      <c r="NK58" s="103"/>
      <c r="NL58" s="103"/>
      <c r="NM58" s="103"/>
      <c r="NN58" s="103"/>
      <c r="NO58" s="103"/>
      <c r="NP58" s="103"/>
      <c r="NQ58" s="103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103"/>
      <c r="NF59" s="103"/>
      <c r="NG59" s="103"/>
      <c r="NH59" s="103"/>
      <c r="NI59" s="103"/>
      <c r="NJ59" s="103"/>
      <c r="NK59" s="103"/>
      <c r="NL59" s="103"/>
      <c r="NM59" s="103"/>
      <c r="NN59" s="103"/>
      <c r="NO59" s="103"/>
      <c r="NP59" s="103"/>
      <c r="NQ59" s="103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103"/>
      <c r="NF60" s="103"/>
      <c r="NG60" s="103"/>
      <c r="NH60" s="103"/>
      <c r="NI60" s="103"/>
      <c r="NJ60" s="103"/>
      <c r="NK60" s="103"/>
      <c r="NL60" s="103"/>
      <c r="NM60" s="103"/>
      <c r="NN60" s="103"/>
      <c r="NO60" s="103"/>
      <c r="NP60" s="103"/>
      <c r="NQ60" s="103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103"/>
      <c r="NF61" s="103"/>
      <c r="NG61" s="103"/>
      <c r="NH61" s="103"/>
      <c r="NI61" s="103"/>
      <c r="NJ61" s="103"/>
      <c r="NK61" s="103"/>
      <c r="NL61" s="103"/>
      <c r="NM61" s="103"/>
      <c r="NN61" s="103"/>
      <c r="NO61" s="103"/>
      <c r="NP61" s="103"/>
      <c r="NQ61" s="103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103"/>
      <c r="NF62" s="103"/>
      <c r="NG62" s="103"/>
      <c r="NH62" s="103"/>
      <c r="NI62" s="103"/>
      <c r="NJ62" s="103"/>
      <c r="NK62" s="103"/>
      <c r="NL62" s="103"/>
      <c r="NM62" s="103"/>
      <c r="NN62" s="103"/>
      <c r="NO62" s="103"/>
      <c r="NP62" s="103"/>
      <c r="NQ62" s="103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103"/>
      <c r="NF63" s="103"/>
      <c r="NG63" s="103"/>
      <c r="NH63" s="103"/>
      <c r="NI63" s="103"/>
      <c r="NJ63" s="103"/>
      <c r="NK63" s="103"/>
      <c r="NL63" s="103"/>
      <c r="NM63" s="103"/>
      <c r="NN63" s="103"/>
      <c r="NO63" s="103"/>
      <c r="NP63" s="103"/>
      <c r="NQ63" s="103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821015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2375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108.2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117.1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145.19999999999999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219.9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107.1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t/LhTTdZ7Q2ZDtde8lOzDuKn+vLwpym9mpeq/2lAcE07p4kRsImIOSPEFVOIQFqyHh7vryWllhxEgbZnfnTfA==" saltValue="Pen8pQgS4XofJz18TlH/+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2" t="s">
        <v>58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4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39" t="s">
        <v>62</v>
      </c>
      <c r="Z4" s="140"/>
      <c r="AA4" s="140"/>
      <c r="AB4" s="140"/>
      <c r="AC4" s="140"/>
      <c r="AD4" s="140"/>
      <c r="AE4" s="140"/>
      <c r="AF4" s="140"/>
      <c r="AG4" s="140"/>
      <c r="AH4" s="140"/>
      <c r="AI4" s="141"/>
      <c r="AJ4" s="146" t="s">
        <v>63</v>
      </c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7" t="s">
        <v>64</v>
      </c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 t="s">
        <v>65</v>
      </c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7" t="s">
        <v>66</v>
      </c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 t="s">
        <v>67</v>
      </c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8" t="s">
        <v>68</v>
      </c>
      <c r="CN4" s="148" t="s">
        <v>69</v>
      </c>
      <c r="CO4" s="139" t="s">
        <v>70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1"/>
      <c r="CZ4" s="146" t="s">
        <v>71</v>
      </c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39" t="s">
        <v>72</v>
      </c>
      <c r="DL4" s="140"/>
      <c r="DM4" s="140"/>
      <c r="DN4" s="140"/>
      <c r="DO4" s="140"/>
      <c r="DP4" s="140"/>
      <c r="DQ4" s="140"/>
      <c r="DR4" s="140"/>
      <c r="DS4" s="140"/>
      <c r="DT4" s="140"/>
      <c r="DU4" s="141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104</v>
      </c>
      <c r="AV5" s="47" t="s">
        <v>105</v>
      </c>
      <c r="AW5" s="47" t="s">
        <v>106</v>
      </c>
      <c r="AX5" s="47" t="s">
        <v>107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100</v>
      </c>
      <c r="BH5" s="47" t="s">
        <v>90</v>
      </c>
      <c r="BI5" s="47" t="s">
        <v>108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104</v>
      </c>
      <c r="BR5" s="47" t="s">
        <v>100</v>
      </c>
      <c r="BS5" s="47" t="s">
        <v>106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109</v>
      </c>
      <c r="CD5" s="47" t="s">
        <v>101</v>
      </c>
      <c r="CE5" s="47" t="s">
        <v>102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9"/>
      <c r="CN5" s="149"/>
      <c r="CO5" s="47" t="s">
        <v>88</v>
      </c>
      <c r="CP5" s="47" t="s">
        <v>110</v>
      </c>
      <c r="CQ5" s="47" t="s">
        <v>101</v>
      </c>
      <c r="CR5" s="47" t="s">
        <v>111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100</v>
      </c>
      <c r="DB5" s="47" t="s">
        <v>90</v>
      </c>
      <c r="DC5" s="47" t="s">
        <v>102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109</v>
      </c>
      <c r="DM5" s="47" t="s">
        <v>112</v>
      </c>
      <c r="DN5" s="47" t="s">
        <v>108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113</v>
      </c>
      <c r="B6" s="48">
        <f>B8</f>
        <v>2022</v>
      </c>
      <c r="C6" s="48">
        <f t="shared" ref="C6:X6" si="1">C8</f>
        <v>131113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東京都大田区</v>
      </c>
      <c r="I6" s="48" t="str">
        <f t="shared" si="1"/>
        <v>アロマ地下駐車場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地下式</v>
      </c>
      <c r="R6" s="51">
        <f t="shared" si="1"/>
        <v>24</v>
      </c>
      <c r="S6" s="50" t="str">
        <f t="shared" si="1"/>
        <v>公共施設</v>
      </c>
      <c r="T6" s="50" t="str">
        <f t="shared" si="1"/>
        <v>無</v>
      </c>
      <c r="U6" s="51">
        <f t="shared" si="1"/>
        <v>10895</v>
      </c>
      <c r="V6" s="51">
        <f t="shared" si="1"/>
        <v>297</v>
      </c>
      <c r="W6" s="51">
        <f t="shared" si="1"/>
        <v>400</v>
      </c>
      <c r="X6" s="50" t="str">
        <f t="shared" si="1"/>
        <v>利用料金制</v>
      </c>
      <c r="Y6" s="52">
        <f>IF(Y8="-",NA(),Y8)</f>
        <v>209.7</v>
      </c>
      <c r="Z6" s="52">
        <f t="shared" ref="Z6:AH6" si="2">IF(Z8="-",NA(),Z8)</f>
        <v>137.69999999999999</v>
      </c>
      <c r="AA6" s="52">
        <f t="shared" si="2"/>
        <v>137.80000000000001</v>
      </c>
      <c r="AB6" s="52">
        <f t="shared" si="2"/>
        <v>163.5</v>
      </c>
      <c r="AC6" s="52">
        <f t="shared" si="2"/>
        <v>169.4</v>
      </c>
      <c r="AD6" s="52">
        <f t="shared" si="2"/>
        <v>150.30000000000001</v>
      </c>
      <c r="AE6" s="52">
        <f t="shared" si="2"/>
        <v>136.1</v>
      </c>
      <c r="AF6" s="52">
        <f t="shared" si="2"/>
        <v>127.8</v>
      </c>
      <c r="AG6" s="52">
        <f t="shared" si="2"/>
        <v>146.5</v>
      </c>
      <c r="AH6" s="52">
        <f t="shared" si="2"/>
        <v>142.69999999999999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4.0999999999999996</v>
      </c>
      <c r="AQ6" s="52">
        <f t="shared" si="3"/>
        <v>6.6</v>
      </c>
      <c r="AR6" s="52">
        <f t="shared" si="3"/>
        <v>5.5</v>
      </c>
      <c r="AS6" s="52">
        <f t="shared" si="3"/>
        <v>4.0999999999999996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45</v>
      </c>
      <c r="BB6" s="53">
        <f t="shared" si="4"/>
        <v>67</v>
      </c>
      <c r="BC6" s="53">
        <f t="shared" si="4"/>
        <v>56</v>
      </c>
      <c r="BD6" s="53">
        <f t="shared" si="4"/>
        <v>65</v>
      </c>
      <c r="BE6" s="51" t="str">
        <f>IF(BE8="-","",IF(BE8="-","【-】","【"&amp;SUBSTITUTE(TEXT(BE8,"#,##0"),"-","△")&amp;"】"))</f>
        <v>【33】</v>
      </c>
      <c r="BF6" s="52">
        <f>IF(BF8="-",NA(),BF8)</f>
        <v>52.3</v>
      </c>
      <c r="BG6" s="52">
        <f t="shared" ref="BG6:BO6" si="5">IF(BG8="-",NA(),BG8)</f>
        <v>27.4</v>
      </c>
      <c r="BH6" s="52">
        <f t="shared" si="5"/>
        <v>27.5</v>
      </c>
      <c r="BI6" s="52">
        <f t="shared" si="5"/>
        <v>38.9</v>
      </c>
      <c r="BJ6" s="52">
        <f t="shared" si="5"/>
        <v>41</v>
      </c>
      <c r="BK6" s="52">
        <f t="shared" si="5"/>
        <v>-0.1</v>
      </c>
      <c r="BL6" s="52">
        <f t="shared" si="5"/>
        <v>-9.8000000000000007</v>
      </c>
      <c r="BM6" s="52">
        <f t="shared" si="5"/>
        <v>-25.9</v>
      </c>
      <c r="BN6" s="52">
        <f t="shared" si="5"/>
        <v>-24.6</v>
      </c>
      <c r="BO6" s="52">
        <f t="shared" si="5"/>
        <v>-29.2</v>
      </c>
      <c r="BP6" s="49" t="str">
        <f>IF(BP8="-","",IF(BP8="-","【-】","【"&amp;SUBSTITUTE(TEXT(BP8,"#,##0.0"),"-","△")&amp;"】"))</f>
        <v>【12.8】</v>
      </c>
      <c r="BQ6" s="53">
        <f>IF(BQ8="-",NA(),BQ8)</f>
        <v>85530</v>
      </c>
      <c r="BR6" s="53">
        <f t="shared" ref="BR6:BZ6" si="6">IF(BR8="-",NA(),BR8)</f>
        <v>31511</v>
      </c>
      <c r="BS6" s="53">
        <f t="shared" si="6"/>
        <v>30927</v>
      </c>
      <c r="BT6" s="53">
        <f t="shared" si="6"/>
        <v>44710</v>
      </c>
      <c r="BU6" s="53">
        <f t="shared" si="6"/>
        <v>46477</v>
      </c>
      <c r="BV6" s="53">
        <f t="shared" si="6"/>
        <v>16973</v>
      </c>
      <c r="BW6" s="53">
        <f t="shared" si="6"/>
        <v>5206</v>
      </c>
      <c r="BX6" s="53">
        <f t="shared" si="6"/>
        <v>2220</v>
      </c>
      <c r="BY6" s="53">
        <f t="shared" si="6"/>
        <v>3097</v>
      </c>
      <c r="BZ6" s="53">
        <f t="shared" si="6"/>
        <v>6051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821015</v>
      </c>
      <c r="CN6" s="51">
        <f t="shared" si="7"/>
        <v>2375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108.2</v>
      </c>
      <c r="DF6" s="52">
        <f t="shared" si="8"/>
        <v>117.1</v>
      </c>
      <c r="DG6" s="52">
        <f t="shared" si="8"/>
        <v>145.19999999999999</v>
      </c>
      <c r="DH6" s="52">
        <f t="shared" si="8"/>
        <v>219.9</v>
      </c>
      <c r="DI6" s="52">
        <f t="shared" si="8"/>
        <v>107.1</v>
      </c>
      <c r="DJ6" s="49" t="str">
        <f>IF(DJ8="-","",IF(DJ8="-","【-】","【"&amp;SUBSTITUTE(TEXT(DJ8,"#,##0.0"),"-","△")&amp;"】"))</f>
        <v>【72.2】</v>
      </c>
      <c r="DK6" s="52">
        <f>IF(DK8="-",NA(),DK8)</f>
        <v>147.5</v>
      </c>
      <c r="DL6" s="52">
        <f t="shared" ref="DL6:DT6" si="9">IF(DL8="-",NA(),DL8)</f>
        <v>149.5</v>
      </c>
      <c r="DM6" s="52">
        <f t="shared" si="9"/>
        <v>136.69999999999999</v>
      </c>
      <c r="DN6" s="52">
        <f t="shared" si="9"/>
        <v>146.80000000000001</v>
      </c>
      <c r="DO6" s="52">
        <f t="shared" si="9"/>
        <v>138</v>
      </c>
      <c r="DP6" s="52">
        <f t="shared" si="9"/>
        <v>161.5</v>
      </c>
      <c r="DQ6" s="52">
        <f t="shared" si="9"/>
        <v>156.5</v>
      </c>
      <c r="DR6" s="52">
        <f t="shared" si="9"/>
        <v>131</v>
      </c>
      <c r="DS6" s="52">
        <f t="shared" si="9"/>
        <v>136.80000000000001</v>
      </c>
      <c r="DT6" s="52">
        <f t="shared" si="9"/>
        <v>145.1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2">
      <c r="A7" s="37" t="s">
        <v>115</v>
      </c>
      <c r="B7" s="48">
        <f t="shared" ref="B7:X7" si="10">B8</f>
        <v>2022</v>
      </c>
      <c r="C7" s="48">
        <f t="shared" si="10"/>
        <v>131113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大田区</v>
      </c>
      <c r="I7" s="48" t="str">
        <f t="shared" si="10"/>
        <v>アロマ地下駐車場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地下式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10895</v>
      </c>
      <c r="V7" s="51">
        <f t="shared" si="10"/>
        <v>297</v>
      </c>
      <c r="W7" s="51">
        <f t="shared" si="10"/>
        <v>400</v>
      </c>
      <c r="X7" s="50" t="str">
        <f t="shared" si="10"/>
        <v>利用料金制</v>
      </c>
      <c r="Y7" s="52">
        <f>Y8</f>
        <v>209.7</v>
      </c>
      <c r="Z7" s="52">
        <f t="shared" ref="Z7:AH7" si="11">Z8</f>
        <v>137.69999999999999</v>
      </c>
      <c r="AA7" s="52">
        <f t="shared" si="11"/>
        <v>137.80000000000001</v>
      </c>
      <c r="AB7" s="52">
        <f t="shared" si="11"/>
        <v>163.5</v>
      </c>
      <c r="AC7" s="52">
        <f t="shared" si="11"/>
        <v>169.4</v>
      </c>
      <c r="AD7" s="52">
        <f t="shared" si="11"/>
        <v>150.30000000000001</v>
      </c>
      <c r="AE7" s="52">
        <f t="shared" si="11"/>
        <v>136.1</v>
      </c>
      <c r="AF7" s="52">
        <f t="shared" si="11"/>
        <v>127.8</v>
      </c>
      <c r="AG7" s="52">
        <f t="shared" si="11"/>
        <v>146.5</v>
      </c>
      <c r="AH7" s="52">
        <f t="shared" si="11"/>
        <v>142.69999999999999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4.0999999999999996</v>
      </c>
      <c r="AQ7" s="52">
        <f t="shared" si="12"/>
        <v>6.6</v>
      </c>
      <c r="AR7" s="52">
        <f t="shared" si="12"/>
        <v>5.5</v>
      </c>
      <c r="AS7" s="52">
        <f t="shared" si="12"/>
        <v>4.0999999999999996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45</v>
      </c>
      <c r="BB7" s="53">
        <f t="shared" si="13"/>
        <v>67</v>
      </c>
      <c r="BC7" s="53">
        <f t="shared" si="13"/>
        <v>56</v>
      </c>
      <c r="BD7" s="53">
        <f t="shared" si="13"/>
        <v>65</v>
      </c>
      <c r="BE7" s="51"/>
      <c r="BF7" s="52">
        <f>BF8</f>
        <v>52.3</v>
      </c>
      <c r="BG7" s="52">
        <f t="shared" ref="BG7:BO7" si="14">BG8</f>
        <v>27.4</v>
      </c>
      <c r="BH7" s="52">
        <f t="shared" si="14"/>
        <v>27.5</v>
      </c>
      <c r="BI7" s="52">
        <f t="shared" si="14"/>
        <v>38.9</v>
      </c>
      <c r="BJ7" s="52">
        <f t="shared" si="14"/>
        <v>41</v>
      </c>
      <c r="BK7" s="52">
        <f t="shared" si="14"/>
        <v>-0.1</v>
      </c>
      <c r="BL7" s="52">
        <f t="shared" si="14"/>
        <v>-9.8000000000000007</v>
      </c>
      <c r="BM7" s="52">
        <f t="shared" si="14"/>
        <v>-25.9</v>
      </c>
      <c r="BN7" s="52">
        <f t="shared" si="14"/>
        <v>-24.6</v>
      </c>
      <c r="BO7" s="52">
        <f t="shared" si="14"/>
        <v>-29.2</v>
      </c>
      <c r="BP7" s="49"/>
      <c r="BQ7" s="53">
        <f>BQ8</f>
        <v>85530</v>
      </c>
      <c r="BR7" s="53">
        <f t="shared" ref="BR7:BZ7" si="15">BR8</f>
        <v>31511</v>
      </c>
      <c r="BS7" s="53">
        <f t="shared" si="15"/>
        <v>30927</v>
      </c>
      <c r="BT7" s="53">
        <f t="shared" si="15"/>
        <v>44710</v>
      </c>
      <c r="BU7" s="53">
        <f t="shared" si="15"/>
        <v>46477</v>
      </c>
      <c r="BV7" s="53">
        <f t="shared" si="15"/>
        <v>16973</v>
      </c>
      <c r="BW7" s="53">
        <f t="shared" si="15"/>
        <v>5206</v>
      </c>
      <c r="BX7" s="53">
        <f t="shared" si="15"/>
        <v>2220</v>
      </c>
      <c r="BY7" s="53">
        <f t="shared" si="15"/>
        <v>3097</v>
      </c>
      <c r="BZ7" s="53">
        <f t="shared" si="15"/>
        <v>6051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114</v>
      </c>
      <c r="CL7" s="49"/>
      <c r="CM7" s="51">
        <f>CM8</f>
        <v>821015</v>
      </c>
      <c r="CN7" s="51">
        <f>CN8</f>
        <v>2375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108.2</v>
      </c>
      <c r="DF7" s="52">
        <f t="shared" si="16"/>
        <v>117.1</v>
      </c>
      <c r="DG7" s="52">
        <f t="shared" si="16"/>
        <v>145.19999999999999</v>
      </c>
      <c r="DH7" s="52">
        <f t="shared" si="16"/>
        <v>219.9</v>
      </c>
      <c r="DI7" s="52">
        <f t="shared" si="16"/>
        <v>107.1</v>
      </c>
      <c r="DJ7" s="49"/>
      <c r="DK7" s="52">
        <f>DK8</f>
        <v>147.5</v>
      </c>
      <c r="DL7" s="52">
        <f t="shared" ref="DL7:DT7" si="17">DL8</f>
        <v>149.5</v>
      </c>
      <c r="DM7" s="52">
        <f t="shared" si="17"/>
        <v>136.69999999999999</v>
      </c>
      <c r="DN7" s="52">
        <f t="shared" si="17"/>
        <v>146.80000000000001</v>
      </c>
      <c r="DO7" s="52">
        <f t="shared" si="17"/>
        <v>138</v>
      </c>
      <c r="DP7" s="52">
        <f t="shared" si="17"/>
        <v>161.5</v>
      </c>
      <c r="DQ7" s="52">
        <f t="shared" si="17"/>
        <v>156.5</v>
      </c>
      <c r="DR7" s="52">
        <f t="shared" si="17"/>
        <v>131</v>
      </c>
      <c r="DS7" s="52">
        <f t="shared" si="17"/>
        <v>136.80000000000001</v>
      </c>
      <c r="DT7" s="52">
        <f t="shared" si="17"/>
        <v>145.1</v>
      </c>
      <c r="DU7" s="49"/>
    </row>
    <row r="8" spans="1:125" s="54" customFormat="1" x14ac:dyDescent="0.2">
      <c r="A8" s="37"/>
      <c r="B8" s="55">
        <v>2022</v>
      </c>
      <c r="C8" s="55">
        <v>131113</v>
      </c>
      <c r="D8" s="55">
        <v>47</v>
      </c>
      <c r="E8" s="55">
        <v>14</v>
      </c>
      <c r="F8" s="55">
        <v>0</v>
      </c>
      <c r="G8" s="55">
        <v>1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24</v>
      </c>
      <c r="S8" s="57" t="s">
        <v>128</v>
      </c>
      <c r="T8" s="57" t="s">
        <v>129</v>
      </c>
      <c r="U8" s="58">
        <v>10895</v>
      </c>
      <c r="V8" s="58">
        <v>297</v>
      </c>
      <c r="W8" s="58">
        <v>400</v>
      </c>
      <c r="X8" s="57" t="s">
        <v>130</v>
      </c>
      <c r="Y8" s="59">
        <v>209.7</v>
      </c>
      <c r="Z8" s="59">
        <v>137.69999999999999</v>
      </c>
      <c r="AA8" s="59">
        <v>137.80000000000001</v>
      </c>
      <c r="AB8" s="59">
        <v>163.5</v>
      </c>
      <c r="AC8" s="59">
        <v>169.4</v>
      </c>
      <c r="AD8" s="59">
        <v>150.30000000000001</v>
      </c>
      <c r="AE8" s="59">
        <v>136.1</v>
      </c>
      <c r="AF8" s="59">
        <v>127.8</v>
      </c>
      <c r="AG8" s="59">
        <v>146.5</v>
      </c>
      <c r="AH8" s="59">
        <v>142.69999999999999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4.0999999999999996</v>
      </c>
      <c r="AQ8" s="59">
        <v>6.6</v>
      </c>
      <c r="AR8" s="59">
        <v>5.5</v>
      </c>
      <c r="AS8" s="59">
        <v>4.0999999999999996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45</v>
      </c>
      <c r="BB8" s="60">
        <v>67</v>
      </c>
      <c r="BC8" s="60">
        <v>56</v>
      </c>
      <c r="BD8" s="60">
        <v>65</v>
      </c>
      <c r="BE8" s="60">
        <v>33</v>
      </c>
      <c r="BF8" s="59">
        <v>52.3</v>
      </c>
      <c r="BG8" s="59">
        <v>27.4</v>
      </c>
      <c r="BH8" s="59">
        <v>27.5</v>
      </c>
      <c r="BI8" s="59">
        <v>38.9</v>
      </c>
      <c r="BJ8" s="59">
        <v>41</v>
      </c>
      <c r="BK8" s="59">
        <v>-0.1</v>
      </c>
      <c r="BL8" s="59">
        <v>-9.8000000000000007</v>
      </c>
      <c r="BM8" s="59">
        <v>-25.9</v>
      </c>
      <c r="BN8" s="59">
        <v>-24.6</v>
      </c>
      <c r="BO8" s="59">
        <v>-29.2</v>
      </c>
      <c r="BP8" s="56">
        <v>12.8</v>
      </c>
      <c r="BQ8" s="60">
        <v>85530</v>
      </c>
      <c r="BR8" s="60">
        <v>31511</v>
      </c>
      <c r="BS8" s="60">
        <v>30927</v>
      </c>
      <c r="BT8" s="61">
        <v>44710</v>
      </c>
      <c r="BU8" s="61">
        <v>46477</v>
      </c>
      <c r="BV8" s="60">
        <v>16973</v>
      </c>
      <c r="BW8" s="60">
        <v>5206</v>
      </c>
      <c r="BX8" s="60">
        <v>2220</v>
      </c>
      <c r="BY8" s="60">
        <v>3097</v>
      </c>
      <c r="BZ8" s="60">
        <v>6051</v>
      </c>
      <c r="CA8" s="58">
        <v>10556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821015</v>
      </c>
      <c r="CN8" s="58">
        <v>2375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108.2</v>
      </c>
      <c r="DF8" s="59">
        <v>117.1</v>
      </c>
      <c r="DG8" s="59">
        <v>145.19999999999999</v>
      </c>
      <c r="DH8" s="59">
        <v>219.9</v>
      </c>
      <c r="DI8" s="59">
        <v>107.1</v>
      </c>
      <c r="DJ8" s="56">
        <v>72.2</v>
      </c>
      <c r="DK8" s="59">
        <v>147.5</v>
      </c>
      <c r="DL8" s="59">
        <v>149.5</v>
      </c>
      <c r="DM8" s="59">
        <v>136.69999999999999</v>
      </c>
      <c r="DN8" s="59">
        <v>146.80000000000001</v>
      </c>
      <c r="DO8" s="59">
        <v>138</v>
      </c>
      <c r="DP8" s="59">
        <v>161.5</v>
      </c>
      <c r="DQ8" s="59">
        <v>156.5</v>
      </c>
      <c r="DR8" s="59">
        <v>131</v>
      </c>
      <c r="DS8" s="59">
        <v>136.80000000000001</v>
      </c>
      <c r="DT8" s="59">
        <v>145.1</v>
      </c>
      <c r="DU8" s="56">
        <v>201.6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131</v>
      </c>
      <c r="C10" s="64" t="s">
        <v>132</v>
      </c>
      <c r="D10" s="64" t="s">
        <v>133</v>
      </c>
      <c r="E10" s="64" t="s">
        <v>134</v>
      </c>
      <c r="F10" s="64" t="s">
        <v>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2024-01-11T00:09:16Z</dcterms:created>
  <dcterms:modified xsi:type="dcterms:W3CDTF">2024-02-01T01:02:17Z</dcterms:modified>
  <cp:category/>
</cp:coreProperties>
</file>