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大田・左" sheetId="2" r:id="rId1"/>
    <sheet name="大田・右" sheetId="3" r:id="rId2"/>
  </sheets>
  <definedNames>
    <definedName name="_xlnm.Print_Area" localSheetId="1">大田・右!$A$1:$S$62</definedName>
    <definedName name="_xlnm.Print_Area" localSheetId="0">大田・左!$A$1:$AL$52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J39" i="3"/>
  <c r="E39" i="3"/>
  <c r="J38" i="3"/>
  <c r="E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P38"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<sst xmlns="http://schemas.openxmlformats.org/spreadsheetml/2006/main" count="345" uniqueCount="207">
  <si>
    <t>（大田区）</t>
    <rPh sb="1" eb="4">
      <t>オオタク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</si>
  <si>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</si>
  <si>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</si>
  <si>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</si>
  <si>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</si>
  <si>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</si>
  <si>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</si>
  <si>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</si>
  <si>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</si>
  <si>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</si>
  <si>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</si>
  <si>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</si>
  <si>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</si>
  <si>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</si>
  <si>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</si>
  <si>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</si>
  <si>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</si>
  <si>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</si>
  <si>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</si>
  <si>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</si>
  <si>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</si>
  <si>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</si>
  <si>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</si>
  <si>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</si>
  <si>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</si>
  <si>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</si>
  <si>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</si>
  <si>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</si>
  <si>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</si>
  <si>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</si>
  <si>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</si>
  <si>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</si>
  <si>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</si>
  <si>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</si>
  <si>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</si>
  <si>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</si>
  <si>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</si>
  <si>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</si>
  <si>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</si>
  <si>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</si>
  <si>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</si>
  <si>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</si>
  <si>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</si>
  <si>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</si>
  <si>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</si>
  <si>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</si>
  <si>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</si>
  <si>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</si>
  <si>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</si>
  <si>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</si>
  <si>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</si>
  <si>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</si>
  <si>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</si>
  <si>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</si>
  <si>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</si>
  <si>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</si>
  <si>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</si>
  <si>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</si>
  <si>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</si>
  <si>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</si>
  <si>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</si>
  <si>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</si>
  <si>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</si>
  <si>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</si>
  <si>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</si>
  <si>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</si>
  <si>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</si>
  <si>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</si>
  <si>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</si>
  <si>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</si>
  <si>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</si>
  <si>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</si>
  <si>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</si>
  <si>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</si>
  <si>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</si>
  <si>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</si>
  <si>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</si>
  <si>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</si>
  <si>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</si>
  <si>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</si>
  <si>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</si>
  <si>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</si>
  <si>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</si>
  <si>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</si>
  <si>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</si>
  <si>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</si>
  <si>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</si>
  <si>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</si>
  <si>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</si>
  <si>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</si>
  <si>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</si>
  <si>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</si>
  <si>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</si>
  <si>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</si>
  <si>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</si>
  <si>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</si>
  <si>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</si>
  <si>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</si>
  <si>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</si>
  <si>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</si>
  <si>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大田区</t>
    <rPh sb="0" eb="3">
      <t>オオタク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</si>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</sst>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4">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103" xfId="2" applyFont="1" applyFill="1" applyBorder="1" applyAlignment="1">
      <alignment horizontal="righ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7" t="s">
        <v>
0</v>
      </c>
      <c r="C2" s="497"/>
      <c r="D2" s="497"/>
      <c r="E2" s="49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5" t="s">
        <v>
1</v>
      </c>
      <c r="C4" s="476"/>
      <c r="D4" s="476"/>
      <c r="E4" s="476"/>
      <c r="F4" s="476"/>
      <c r="G4" s="476"/>
      <c r="H4" s="476"/>
      <c r="I4" s="477"/>
      <c r="J4" s="478" t="s">
        <v>
2</v>
      </c>
      <c r="K4" s="476"/>
      <c r="L4" s="476"/>
      <c r="M4" s="476"/>
      <c r="N4" s="477"/>
      <c r="O4" s="478" t="s">
        <v>
3</v>
      </c>
      <c r="P4" s="476"/>
      <c r="Q4" s="476"/>
      <c r="R4" s="476"/>
      <c r="S4" s="476"/>
      <c r="T4" s="476"/>
      <c r="U4" s="477"/>
      <c r="V4" s="478" t="s">
        <v>
4</v>
      </c>
      <c r="W4" s="476"/>
      <c r="X4" s="476"/>
      <c r="Y4" s="476"/>
      <c r="Z4" s="476"/>
      <c r="AA4" s="476"/>
      <c r="AB4" s="477"/>
      <c r="AC4" s="478" t="s">
        <v>
5</v>
      </c>
      <c r="AD4" s="476"/>
      <c r="AE4" s="476"/>
      <c r="AF4" s="476"/>
      <c r="AG4" s="476"/>
      <c r="AH4" s="476"/>
      <c r="AI4" s="476"/>
      <c r="AJ4" s="476"/>
      <c r="AK4" s="498"/>
      <c r="AL4" s="8"/>
    </row>
    <row r="5" spans="1:38" s="17" customFormat="1" ht="28.5" customHeight="1" x14ac:dyDescent="0.2">
      <c r="A5" s="10"/>
      <c r="B5" s="11" t="s">
        <v>
6</v>
      </c>
      <c r="C5" s="12"/>
      <c r="D5" s="13"/>
      <c r="E5" s="282">
        <v>
748081</v>
      </c>
      <c r="F5" s="282"/>
      <c r="G5" s="282"/>
      <c r="H5" s="282"/>
      <c r="I5" s="14" t="s">
        <v>
7</v>
      </c>
      <c r="J5" s="492">
        <v>
61.86</v>
      </c>
      <c r="K5" s="493"/>
      <c r="L5" s="493"/>
      <c r="M5" s="493"/>
      <c r="N5" s="15" t="s">
        <v>
8</v>
      </c>
      <c r="O5" s="494">
        <v>
12093</v>
      </c>
      <c r="P5" s="489"/>
      <c r="Q5" s="489"/>
      <c r="R5" s="489"/>
      <c r="S5" s="489"/>
      <c r="T5" s="489"/>
      <c r="U5" s="14" t="s">
        <v>
7</v>
      </c>
      <c r="V5" s="494">
        <v>
748081</v>
      </c>
      <c r="W5" s="489"/>
      <c r="X5" s="489"/>
      <c r="Y5" s="489"/>
      <c r="Z5" s="489"/>
      <c r="AA5" s="489"/>
      <c r="AB5" s="16" t="s">
        <v>
7</v>
      </c>
      <c r="AC5" s="495" t="s">
        <v>
9</v>
      </c>
      <c r="AD5" s="496"/>
      <c r="AE5" s="496"/>
      <c r="AF5" s="496"/>
      <c r="AG5" s="489">
        <v>
733793</v>
      </c>
      <c r="AH5" s="489"/>
      <c r="AI5" s="489"/>
      <c r="AJ5" s="481" t="s">
        <v>
7</v>
      </c>
      <c r="AK5" s="482"/>
    </row>
    <row r="6" spans="1:38" s="17" customFormat="1" ht="28.5" customHeight="1" thickBot="1" x14ac:dyDescent="0.25">
      <c r="A6" s="10"/>
      <c r="B6" s="11" t="s">
        <v>
10</v>
      </c>
      <c r="C6" s="12"/>
      <c r="D6" s="18"/>
      <c r="E6" s="254">
        <v>
717082</v>
      </c>
      <c r="F6" s="254"/>
      <c r="G6" s="254"/>
      <c r="H6" s="254"/>
      <c r="I6" s="19" t="s">
        <v>
7</v>
      </c>
      <c r="J6" s="483">
        <v>
60.66</v>
      </c>
      <c r="K6" s="484"/>
      <c r="L6" s="484"/>
      <c r="M6" s="484"/>
      <c r="N6" s="20" t="s">
        <v>
8</v>
      </c>
      <c r="O6" s="485">
        <v>
11821</v>
      </c>
      <c r="P6" s="486"/>
      <c r="Q6" s="486"/>
      <c r="R6" s="486"/>
      <c r="S6" s="486"/>
      <c r="T6" s="486"/>
      <c r="U6" s="19" t="s">
        <v>
7</v>
      </c>
      <c r="V6" s="485">
        <v>
717082</v>
      </c>
      <c r="W6" s="486"/>
      <c r="X6" s="486"/>
      <c r="Y6" s="486"/>
      <c r="Z6" s="486"/>
      <c r="AA6" s="486"/>
      <c r="AB6" s="21" t="s">
        <v>
7</v>
      </c>
      <c r="AC6" s="487" t="s">
        <v>
11</v>
      </c>
      <c r="AD6" s="488"/>
      <c r="AE6" s="488"/>
      <c r="AF6" s="488"/>
      <c r="AG6" s="489">
        <v>
738128</v>
      </c>
      <c r="AH6" s="489"/>
      <c r="AI6" s="489"/>
      <c r="AJ6" s="490" t="s">
        <v>
7</v>
      </c>
      <c r="AK6" s="491"/>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5" t="s">
        <v>
12</v>
      </c>
      <c r="C8" s="476"/>
      <c r="D8" s="476"/>
      <c r="E8" s="476"/>
      <c r="F8" s="477"/>
      <c r="G8" s="478" t="s">
        <v>
13</v>
      </c>
      <c r="H8" s="476"/>
      <c r="I8" s="476"/>
      <c r="J8" s="476"/>
      <c r="K8" s="476"/>
      <c r="L8" s="476"/>
      <c r="M8" s="477"/>
      <c r="N8" s="469" t="s">
        <v>
14</v>
      </c>
      <c r="O8" s="470"/>
      <c r="P8" s="470"/>
      <c r="Q8" s="470"/>
      <c r="R8" s="471"/>
      <c r="S8" s="469" t="s">
        <v>
15</v>
      </c>
      <c r="T8" s="479"/>
      <c r="U8" s="480" t="s">
        <v>
16</v>
      </c>
      <c r="V8" s="476"/>
      <c r="W8" s="476"/>
      <c r="X8" s="476"/>
      <c r="Y8" s="477"/>
      <c r="Z8" s="478" t="s">
        <v>
13</v>
      </c>
      <c r="AA8" s="476"/>
      <c r="AB8" s="476"/>
      <c r="AC8" s="476"/>
      <c r="AD8" s="476"/>
      <c r="AE8" s="476"/>
      <c r="AF8" s="477"/>
      <c r="AG8" s="469" t="s">
        <v>
14</v>
      </c>
      <c r="AH8" s="470"/>
      <c r="AI8" s="470"/>
      <c r="AJ8" s="470"/>
      <c r="AK8" s="471"/>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2" t="s">
        <v>
19</v>
      </c>
      <c r="AJ9" s="472"/>
      <c r="AK9" s="473"/>
      <c r="AL9" s="44"/>
    </row>
    <row r="10" spans="1:38" ht="25.5" customHeight="1" x14ac:dyDescent="0.2">
      <c r="A10" s="29"/>
      <c r="B10" s="323" t="s">
        <v>
21</v>
      </c>
      <c r="C10" s="324"/>
      <c r="D10" s="324"/>
      <c r="E10" s="324"/>
      <c r="F10" s="325" t="s">
        <v>
22</v>
      </c>
      <c r="G10" s="291">
        <v>
355838092</v>
      </c>
      <c r="H10" s="292"/>
      <c r="I10" s="292"/>
      <c r="J10" s="292"/>
      <c r="K10" s="292"/>
      <c r="L10" s="45"/>
      <c r="M10" s="46"/>
      <c r="N10" s="291">
        <v>
280208262</v>
      </c>
      <c r="O10" s="292"/>
      <c r="P10" s="292"/>
      <c r="Q10" s="292"/>
      <c r="R10" s="47"/>
      <c r="S10" s="444">
        <f>
IF(N10=0,IF(G10&gt;0,"皆増",0),IF(G10=0,"皆減",ROUND((G10-N10)/N10*100,1)))</f>
        <v>
27</v>
      </c>
      <c r="T10" s="445"/>
      <c r="U10" s="474" t="s">
        <v>
23</v>
      </c>
      <c r="V10" s="324"/>
      <c r="W10" s="324"/>
      <c r="X10" s="324"/>
      <c r="Y10" s="325"/>
      <c r="Z10" s="291">
        <v>
152564818</v>
      </c>
      <c r="AA10" s="292"/>
      <c r="AB10" s="292"/>
      <c r="AC10" s="292"/>
      <c r="AD10" s="48"/>
      <c r="AE10" s="49"/>
      <c r="AF10" s="291">
        <v>
156806855</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6"/>
      <c r="T11" s="447"/>
      <c r="U11" s="468"/>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348294140</v>
      </c>
      <c r="H12" s="237"/>
      <c r="I12" s="237"/>
      <c r="J12" s="237"/>
      <c r="K12" s="237"/>
      <c r="L12" s="45"/>
      <c r="M12" s="46"/>
      <c r="N12" s="236">
        <v>
275540482</v>
      </c>
      <c r="O12" s="237"/>
      <c r="P12" s="237"/>
      <c r="Q12" s="237"/>
      <c r="R12" s="47"/>
      <c r="S12" s="444">
        <f>
IF(N12=0,IF(G12&gt;0,"皆増",0),IF(G12=0,"皆減",ROUND((G12-N12)/N12*100,1)))</f>
        <v>
26.4</v>
      </c>
      <c r="T12" s="445"/>
      <c r="U12" s="467" t="s">
        <v>
26</v>
      </c>
      <c r="V12" s="268"/>
      <c r="W12" s="268"/>
      <c r="X12" s="268"/>
      <c r="Y12" s="269"/>
      <c r="Z12" s="291">
        <v>
87367677</v>
      </c>
      <c r="AA12" s="292"/>
      <c r="AB12" s="292"/>
      <c r="AC12" s="292"/>
      <c r="AD12" s="57"/>
      <c r="AE12" s="58" t="s">
        <v>
19</v>
      </c>
      <c r="AF12" s="291">
        <v>
83058355</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6"/>
      <c r="T13" s="447"/>
      <c r="U13" s="468"/>
      <c r="V13" s="271"/>
      <c r="W13" s="271"/>
      <c r="X13" s="271"/>
      <c r="Y13" s="272"/>
      <c r="Z13" s="263"/>
      <c r="AA13" s="264"/>
      <c r="AB13" s="264"/>
      <c r="AC13" s="264"/>
      <c r="AD13" s="60"/>
      <c r="AE13" s="61"/>
      <c r="AF13" s="263"/>
      <c r="AG13" s="264"/>
      <c r="AH13" s="264"/>
      <c r="AI13" s="264"/>
      <c r="AJ13" s="60"/>
      <c r="AK13" s="62"/>
    </row>
    <row r="14" spans="1:38" ht="25.5" customHeight="1" x14ac:dyDescent="0.2">
      <c r="A14" s="29"/>
      <c r="B14" s="424" t="s">
        <v>
27</v>
      </c>
      <c r="C14" s="425"/>
      <c r="D14" s="425"/>
      <c r="E14" s="425"/>
      <c r="F14" s="269" t="s">
        <v>
28</v>
      </c>
      <c r="G14" s="236">
        <f>
G10-G12</f>
        <v>
7543952</v>
      </c>
      <c r="H14" s="237"/>
      <c r="I14" s="237"/>
      <c r="J14" s="237"/>
      <c r="K14" s="237"/>
      <c r="L14" s="45"/>
      <c r="M14" s="46"/>
      <c r="N14" s="236">
        <v>
4667780</v>
      </c>
      <c r="O14" s="237"/>
      <c r="P14" s="237"/>
      <c r="Q14" s="237"/>
      <c r="R14" s="63"/>
      <c r="S14" s="444">
        <f>
IF(N14=0,IF(G14&gt;0,"皆増",0),IF(G14=0,"皆減",ROUND((G14-N14)/N14*100,1)))</f>
        <v>
61.6</v>
      </c>
      <c r="T14" s="445"/>
      <c r="U14" s="467" t="s">
        <v>
29</v>
      </c>
      <c r="V14" s="268"/>
      <c r="W14" s="268"/>
      <c r="X14" s="268"/>
      <c r="Y14" s="269"/>
      <c r="Z14" s="291">
        <v>
165464119</v>
      </c>
      <c r="AA14" s="292"/>
      <c r="AB14" s="292"/>
      <c r="AC14" s="292"/>
      <c r="AD14" s="64"/>
      <c r="AE14" s="58" t="s">
        <v>
19</v>
      </c>
      <c r="AF14" s="291">
        <v>
169514766</v>
      </c>
      <c r="AG14" s="292"/>
      <c r="AH14" s="292"/>
      <c r="AI14" s="292"/>
      <c r="AJ14" s="64"/>
      <c r="AK14" s="59" t="s">
        <v>
19</v>
      </c>
      <c r="AL14" s="44"/>
    </row>
    <row r="15" spans="1:38" ht="25.5" customHeight="1" x14ac:dyDescent="0.2">
      <c r="A15" s="29"/>
      <c r="B15" s="464" t="s">
        <v>
30</v>
      </c>
      <c r="C15" s="335"/>
      <c r="D15" s="335"/>
      <c r="E15" s="335"/>
      <c r="F15" s="272"/>
      <c r="G15" s="263"/>
      <c r="H15" s="264"/>
      <c r="I15" s="264"/>
      <c r="J15" s="264"/>
      <c r="K15" s="264"/>
      <c r="L15" s="51"/>
      <c r="M15" s="52"/>
      <c r="N15" s="263"/>
      <c r="O15" s="264"/>
      <c r="P15" s="264"/>
      <c r="Q15" s="264"/>
      <c r="R15" s="53"/>
      <c r="S15" s="446"/>
      <c r="T15" s="447"/>
      <c r="U15" s="468"/>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4" t="s">
        <v>
31</v>
      </c>
      <c r="C16" s="425"/>
      <c r="D16" s="425"/>
      <c r="E16" s="425"/>
      <c r="F16" s="269" t="s">
        <v>
32</v>
      </c>
      <c r="G16" s="291">
        <v>
326368</v>
      </c>
      <c r="H16" s="292"/>
      <c r="I16" s="292"/>
      <c r="J16" s="292"/>
      <c r="K16" s="292"/>
      <c r="L16" s="45"/>
      <c r="M16" s="46"/>
      <c r="N16" s="291">
        <v>
1013454</v>
      </c>
      <c r="O16" s="292"/>
      <c r="P16" s="292"/>
      <c r="Q16" s="292"/>
      <c r="R16" s="47"/>
      <c r="S16" s="444">
        <f>
IF(N16=0,IF(G16&gt;0,"皆増",0),IF(G16=0,"皆減",ROUND((G16-N16)/N16*100,1)))</f>
        <v>
-67.8</v>
      </c>
      <c r="T16" s="445"/>
      <c r="U16" s="448" t="s">
        <v>
33</v>
      </c>
      <c r="V16" s="449"/>
      <c r="W16" s="449"/>
      <c r="X16" s="449"/>
      <c r="Y16" s="450"/>
      <c r="Z16" s="273" t="s">
        <v>
34</v>
      </c>
      <c r="AA16" s="274"/>
      <c r="AB16" s="274"/>
      <c r="AC16" s="274"/>
      <c r="AD16" s="64"/>
      <c r="AE16" s="58" t="s">
        <v>
19</v>
      </c>
      <c r="AF16" s="273" t="s">
        <v>
34</v>
      </c>
      <c r="AG16" s="274"/>
      <c r="AH16" s="274"/>
      <c r="AI16" s="274"/>
      <c r="AJ16" s="64"/>
      <c r="AK16" s="59" t="s">
        <v>
19</v>
      </c>
    </row>
    <row r="17" spans="1:38" ht="25.5" customHeight="1" x14ac:dyDescent="0.2">
      <c r="A17" s="29"/>
      <c r="B17" s="464" t="s">
        <v>
35</v>
      </c>
      <c r="C17" s="335"/>
      <c r="D17" s="335"/>
      <c r="E17" s="335"/>
      <c r="F17" s="272"/>
      <c r="G17" s="263"/>
      <c r="H17" s="264"/>
      <c r="I17" s="264"/>
      <c r="J17" s="264"/>
      <c r="K17" s="264"/>
      <c r="L17" s="51"/>
      <c r="M17" s="52"/>
      <c r="N17" s="263"/>
      <c r="O17" s="264"/>
      <c r="P17" s="264"/>
      <c r="Q17" s="264"/>
      <c r="R17" s="53"/>
      <c r="S17" s="446"/>
      <c r="T17" s="447"/>
      <c r="U17" s="451"/>
      <c r="V17" s="452"/>
      <c r="W17" s="452"/>
      <c r="X17" s="452"/>
      <c r="Y17" s="453"/>
      <c r="Z17" s="276"/>
      <c r="AA17" s="277"/>
      <c r="AB17" s="277"/>
      <c r="AC17" s="277"/>
      <c r="AD17" s="66"/>
      <c r="AE17" s="67"/>
      <c r="AF17" s="276"/>
      <c r="AG17" s="277"/>
      <c r="AH17" s="277"/>
      <c r="AI17" s="277"/>
      <c r="AJ17" s="66"/>
      <c r="AK17" s="68"/>
    </row>
    <row r="18" spans="1:38" ht="25.5" customHeight="1" x14ac:dyDescent="0.2">
      <c r="A18" s="29"/>
      <c r="B18" s="465" t="s">
        <v>
36</v>
      </c>
      <c r="C18" s="449"/>
      <c r="D18" s="449"/>
      <c r="E18" s="449"/>
      <c r="F18" s="269" t="s">
        <v>
37</v>
      </c>
      <c r="G18" s="236">
        <f>
G14-G16</f>
        <v>
7217584</v>
      </c>
      <c r="H18" s="237"/>
      <c r="I18" s="237"/>
      <c r="J18" s="237"/>
      <c r="K18" s="237"/>
      <c r="L18" s="45"/>
      <c r="M18" s="46"/>
      <c r="N18" s="236">
        <v>
3654326</v>
      </c>
      <c r="O18" s="237"/>
      <c r="P18" s="237"/>
      <c r="Q18" s="237"/>
      <c r="R18" s="63"/>
      <c r="S18" s="444">
        <f>
IF(N18=0,IF(G18&gt;0,"皆増",0),IF(G18=0,"皆減",ROUND((G18-N18)/N18*100,1)))</f>
        <v>
97.5</v>
      </c>
      <c r="T18" s="445"/>
      <c r="U18" s="467" t="s">
        <v>
38</v>
      </c>
      <c r="V18" s="268"/>
      <c r="W18" s="268"/>
      <c r="X18" s="268"/>
      <c r="Y18" s="269"/>
      <c r="Z18" s="458">
        <v>
0.54</v>
      </c>
      <c r="AA18" s="383"/>
      <c r="AB18" s="383"/>
      <c r="AC18" s="383"/>
      <c r="AD18" s="69"/>
      <c r="AE18" s="70"/>
      <c r="AF18" s="71"/>
      <c r="AG18" s="383">
        <v>
0.54</v>
      </c>
      <c r="AH18" s="383"/>
      <c r="AI18" s="383"/>
      <c r="AJ18" s="69"/>
      <c r="AK18" s="72"/>
      <c r="AL18" s="44"/>
    </row>
    <row r="19" spans="1:38" ht="25.5" customHeight="1" x14ac:dyDescent="0.2">
      <c r="A19" s="29"/>
      <c r="B19" s="466"/>
      <c r="C19" s="452"/>
      <c r="D19" s="452"/>
      <c r="E19" s="452"/>
      <c r="F19" s="272"/>
      <c r="G19" s="263"/>
      <c r="H19" s="264"/>
      <c r="I19" s="264"/>
      <c r="J19" s="264"/>
      <c r="K19" s="264"/>
      <c r="L19" s="51"/>
      <c r="M19" s="52"/>
      <c r="N19" s="263"/>
      <c r="O19" s="264"/>
      <c r="P19" s="264"/>
      <c r="Q19" s="264"/>
      <c r="R19" s="53"/>
      <c r="S19" s="446"/>
      <c r="T19" s="447"/>
      <c r="U19" s="468"/>
      <c r="V19" s="271"/>
      <c r="W19" s="271"/>
      <c r="X19" s="271"/>
      <c r="Y19" s="272"/>
      <c r="Z19" s="459"/>
      <c r="AA19" s="392"/>
      <c r="AB19" s="392"/>
      <c r="AC19" s="392"/>
      <c r="AD19" s="73"/>
      <c r="AE19" s="74"/>
      <c r="AF19" s="75"/>
      <c r="AG19" s="392"/>
      <c r="AH19" s="392"/>
      <c r="AI19" s="392"/>
      <c r="AJ19" s="73"/>
      <c r="AK19" s="76"/>
      <c r="AL19" s="65"/>
    </row>
    <row r="20" spans="1:38" ht="25.5" customHeight="1" x14ac:dyDescent="0.2">
      <c r="A20" s="29"/>
      <c r="B20" s="267" t="s">
        <v>
39</v>
      </c>
      <c r="C20" s="268"/>
      <c r="D20" s="268"/>
      <c r="E20" s="268"/>
      <c r="F20" s="269" t="s">
        <v>
40</v>
      </c>
      <c r="G20" s="291">
        <v>
3563258</v>
      </c>
      <c r="H20" s="292"/>
      <c r="I20" s="292"/>
      <c r="J20" s="292"/>
      <c r="K20" s="292"/>
      <c r="L20" s="45"/>
      <c r="M20" s="46"/>
      <c r="N20" s="291">
        <v>
-965662</v>
      </c>
      <c r="O20" s="292"/>
      <c r="P20" s="292"/>
      <c r="Q20" s="292"/>
      <c r="R20" s="47"/>
      <c r="S20" s="426"/>
      <c r="T20" s="427"/>
      <c r="U20" s="448" t="s">
        <v>
41</v>
      </c>
      <c r="V20" s="449"/>
      <c r="W20" s="449"/>
      <c r="X20" s="449"/>
      <c r="Y20" s="450"/>
      <c r="Z20" s="454">
        <v>
4.4000000000000004</v>
      </c>
      <c r="AA20" s="375"/>
      <c r="AB20" s="375"/>
      <c r="AC20" s="375"/>
      <c r="AD20" s="77"/>
      <c r="AE20" s="78" t="s">
        <v>
20</v>
      </c>
      <c r="AF20" s="79"/>
      <c r="AG20" s="462">
        <v>
2.2000000000000002</v>
      </c>
      <c r="AH20" s="462"/>
      <c r="AI20" s="462"/>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0"/>
      <c r="T21" s="461"/>
      <c r="U21" s="451"/>
      <c r="V21" s="452"/>
      <c r="W21" s="452"/>
      <c r="X21" s="452"/>
      <c r="Y21" s="453"/>
      <c r="Z21" s="455"/>
      <c r="AA21" s="394"/>
      <c r="AB21" s="394"/>
      <c r="AC21" s="394"/>
      <c r="AD21" s="81"/>
      <c r="AE21" s="82"/>
      <c r="AF21" s="83"/>
      <c r="AG21" s="463"/>
      <c r="AH21" s="463"/>
      <c r="AI21" s="463"/>
      <c r="AJ21" s="81"/>
      <c r="AK21" s="84"/>
    </row>
    <row r="22" spans="1:38" ht="25.5" customHeight="1" x14ac:dyDescent="0.2">
      <c r="A22" s="29"/>
      <c r="B22" s="267" t="s">
        <v>
42</v>
      </c>
      <c r="C22" s="268"/>
      <c r="D22" s="268"/>
      <c r="E22" s="268"/>
      <c r="F22" s="269" t="s">
        <v>
43</v>
      </c>
      <c r="G22" s="291">
        <v>
20713</v>
      </c>
      <c r="H22" s="292"/>
      <c r="I22" s="292"/>
      <c r="J22" s="292"/>
      <c r="K22" s="292"/>
      <c r="L22" s="45"/>
      <c r="M22" s="46"/>
      <c r="N22" s="291">
        <v>
24012</v>
      </c>
      <c r="O22" s="292"/>
      <c r="P22" s="292"/>
      <c r="Q22" s="292"/>
      <c r="R22" s="47"/>
      <c r="S22" s="444">
        <f>
IF(N22=0,IF(G22&gt;0,"皆増",0),IF(G22=0,"皆減",ROUND((G22-N22)/N22*100,1)))</f>
        <v>
-13.7</v>
      </c>
      <c r="T22" s="445"/>
      <c r="U22" s="448" t="s">
        <v>
44</v>
      </c>
      <c r="V22" s="449"/>
      <c r="W22" s="449"/>
      <c r="X22" s="449"/>
      <c r="Y22" s="450"/>
      <c r="Z22" s="454">
        <v>
85.3</v>
      </c>
      <c r="AA22" s="375"/>
      <c r="AB22" s="375"/>
      <c r="AC22" s="375"/>
      <c r="AD22" s="77"/>
      <c r="AE22" s="78" t="s">
        <v>
20</v>
      </c>
      <c r="AF22" s="79"/>
      <c r="AG22" s="456">
        <v>
85.9</v>
      </c>
      <c r="AH22" s="456"/>
      <c r="AI22" s="456"/>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6"/>
      <c r="T23" s="447"/>
      <c r="U23" s="451"/>
      <c r="V23" s="452"/>
      <c r="W23" s="452"/>
      <c r="X23" s="452"/>
      <c r="Y23" s="453"/>
      <c r="Z23" s="455"/>
      <c r="AA23" s="394"/>
      <c r="AB23" s="394"/>
      <c r="AC23" s="394"/>
      <c r="AD23" s="86"/>
      <c r="AE23" s="82"/>
      <c r="AF23" s="83"/>
      <c r="AG23" s="457"/>
      <c r="AH23" s="457"/>
      <c r="AI23" s="457"/>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91">
        <v>
0</v>
      </c>
      <c r="O24" s="292"/>
      <c r="P24" s="292"/>
      <c r="Q24" s="292"/>
      <c r="R24" s="47"/>
      <c r="S24" s="444" t="s">
        <v>
47</v>
      </c>
      <c r="T24" s="445"/>
      <c r="U24" s="448" t="s">
        <v>
48</v>
      </c>
      <c r="V24" s="449"/>
      <c r="W24" s="449"/>
      <c r="X24" s="449"/>
      <c r="Y24" s="450"/>
      <c r="Z24" s="420">
        <v>
16242076</v>
      </c>
      <c r="AA24" s="421"/>
      <c r="AB24" s="421"/>
      <c r="AC24" s="421"/>
      <c r="AD24" s="64"/>
      <c r="AE24" s="58" t="s">
        <v>
19</v>
      </c>
      <c r="AF24" s="420">
        <v>
17987027</v>
      </c>
      <c r="AG24" s="421"/>
      <c r="AH24" s="421"/>
      <c r="AI24" s="421"/>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6"/>
      <c r="T25" s="447"/>
      <c r="U25" s="451"/>
      <c r="V25" s="452"/>
      <c r="W25" s="452"/>
      <c r="X25" s="452"/>
      <c r="Y25" s="453"/>
      <c r="Z25" s="422"/>
      <c r="AA25" s="423"/>
      <c r="AB25" s="423"/>
      <c r="AC25" s="423"/>
      <c r="AD25" s="60"/>
      <c r="AE25" s="61"/>
      <c r="AF25" s="422"/>
      <c r="AG25" s="423"/>
      <c r="AH25" s="423"/>
      <c r="AI25" s="423"/>
      <c r="AJ25" s="60"/>
      <c r="AK25" s="62"/>
    </row>
    <row r="26" spans="1:38" ht="25.5" customHeight="1" x14ac:dyDescent="0.2">
      <c r="A26" s="29"/>
      <c r="B26" s="267" t="s">
        <v>
49</v>
      </c>
      <c r="C26" s="268"/>
      <c r="D26" s="268"/>
      <c r="E26" s="268"/>
      <c r="F26" s="269" t="s">
        <v>
50</v>
      </c>
      <c r="G26" s="291">
        <v>
8328433</v>
      </c>
      <c r="H26" s="292"/>
      <c r="I26" s="292"/>
      <c r="J26" s="292"/>
      <c r="K26" s="292"/>
      <c r="L26" s="45"/>
      <c r="M26" s="46"/>
      <c r="N26" s="291">
        <v>
11400000</v>
      </c>
      <c r="O26" s="292"/>
      <c r="P26" s="292"/>
      <c r="Q26" s="292"/>
      <c r="R26" s="47"/>
      <c r="S26" s="444">
        <f>
IF(N26=0,IF(G26&gt;0,"皆増",0),IF(G26=0,"皆減",ROUND((G26-N26)/N26*100,1)))</f>
        <v>
-26.9</v>
      </c>
      <c r="T26" s="445"/>
      <c r="U26" s="448" t="s">
        <v>
51</v>
      </c>
      <c r="V26" s="449"/>
      <c r="W26" s="449"/>
      <c r="X26" s="449"/>
      <c r="Y26" s="450"/>
      <c r="Z26" s="420">
        <v>
29194354</v>
      </c>
      <c r="AA26" s="421"/>
      <c r="AB26" s="421"/>
      <c r="AC26" s="421"/>
      <c r="AD26" s="64"/>
      <c r="AE26" s="58" t="s">
        <v>
19</v>
      </c>
      <c r="AF26" s="420">
        <v>
31084067</v>
      </c>
      <c r="AG26" s="421"/>
      <c r="AH26" s="421"/>
      <c r="AI26" s="421"/>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6"/>
      <c r="T27" s="447"/>
      <c r="U27" s="451"/>
      <c r="V27" s="452"/>
      <c r="W27" s="452"/>
      <c r="X27" s="452"/>
      <c r="Y27" s="453"/>
      <c r="Z27" s="422"/>
      <c r="AA27" s="423"/>
      <c r="AB27" s="423"/>
      <c r="AC27" s="423"/>
      <c r="AD27" s="87"/>
      <c r="AE27" s="88"/>
      <c r="AF27" s="422"/>
      <c r="AG27" s="423"/>
      <c r="AH27" s="423"/>
      <c r="AI27" s="423"/>
      <c r="AJ27" s="60"/>
      <c r="AK27" s="62"/>
    </row>
    <row r="28" spans="1:38" ht="25.5" customHeight="1" x14ac:dyDescent="0.2">
      <c r="A28" s="29"/>
      <c r="B28" s="424" t="s">
        <v>
52</v>
      </c>
      <c r="C28" s="425"/>
      <c r="D28" s="425"/>
      <c r="E28" s="425"/>
      <c r="F28" s="269" t="s">
        <v>
53</v>
      </c>
      <c r="G28" s="236">
        <f>
G20+G22+G24-G26</f>
        <v>
-4744462</v>
      </c>
      <c r="H28" s="237"/>
      <c r="I28" s="237"/>
      <c r="J28" s="237"/>
      <c r="K28" s="237"/>
      <c r="L28" s="45"/>
      <c r="M28" s="46"/>
      <c r="N28" s="236">
        <v>
-12341650</v>
      </c>
      <c r="O28" s="237"/>
      <c r="P28" s="237"/>
      <c r="Q28" s="237"/>
      <c r="R28" s="63"/>
      <c r="S28" s="426"/>
      <c r="T28" s="427"/>
      <c r="U28" s="430"/>
      <c r="V28" s="431"/>
      <c r="W28" s="431"/>
      <c r="X28" s="431"/>
      <c r="Y28" s="432"/>
      <c r="Z28" s="436"/>
      <c r="AA28" s="437"/>
      <c r="AB28" s="437"/>
      <c r="AC28" s="437"/>
      <c r="AD28" s="437"/>
      <c r="AE28" s="438"/>
      <c r="AF28" s="436"/>
      <c r="AG28" s="437"/>
      <c r="AH28" s="437"/>
      <c r="AI28" s="437"/>
      <c r="AJ28" s="437"/>
      <c r="AK28" s="442"/>
      <c r="AL28" s="44"/>
    </row>
    <row r="29" spans="1:38" ht="25.5" customHeight="1" thickBot="1" x14ac:dyDescent="0.25">
      <c r="A29" s="29"/>
      <c r="B29" s="400" t="s">
        <v>
54</v>
      </c>
      <c r="C29" s="401"/>
      <c r="D29" s="401"/>
      <c r="E29" s="401"/>
      <c r="F29" s="382"/>
      <c r="G29" s="239"/>
      <c r="H29" s="240"/>
      <c r="I29" s="240"/>
      <c r="J29" s="240"/>
      <c r="K29" s="240"/>
      <c r="L29" s="51"/>
      <c r="M29" s="52"/>
      <c r="N29" s="239"/>
      <c r="O29" s="240"/>
      <c r="P29" s="240"/>
      <c r="Q29" s="240"/>
      <c r="R29" s="89"/>
      <c r="S29" s="428"/>
      <c r="T29" s="429"/>
      <c r="U29" s="433"/>
      <c r="V29" s="434"/>
      <c r="W29" s="434"/>
      <c r="X29" s="434"/>
      <c r="Y29" s="435"/>
      <c r="Z29" s="439"/>
      <c r="AA29" s="440"/>
      <c r="AB29" s="440"/>
      <c r="AC29" s="440"/>
      <c r="AD29" s="440"/>
      <c r="AE29" s="441"/>
      <c r="AF29" s="439"/>
      <c r="AG29" s="440"/>
      <c r="AH29" s="440"/>
      <c r="AI29" s="440"/>
      <c r="AJ29" s="440"/>
      <c r="AK29" s="443"/>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2"/>
      <c r="AI30" s="402"/>
      <c r="AJ30" s="94"/>
      <c r="AK30" s="94"/>
    </row>
    <row r="31" spans="1:38" s="28" customFormat="1" ht="13.5" customHeight="1" x14ac:dyDescent="0.2">
      <c r="A31" s="26"/>
      <c r="B31" s="403" t="s">
        <v>
55</v>
      </c>
      <c r="C31" s="404"/>
      <c r="D31" s="404"/>
      <c r="E31" s="404"/>
      <c r="F31" s="404"/>
      <c r="G31" s="404"/>
      <c r="H31" s="404"/>
      <c r="I31" s="404"/>
      <c r="J31" s="404"/>
      <c r="K31" s="404"/>
      <c r="L31" s="404"/>
      <c r="M31" s="404"/>
      <c r="N31" s="404"/>
      <c r="O31" s="404"/>
      <c r="P31" s="404"/>
      <c r="Q31" s="404"/>
      <c r="R31" s="404"/>
      <c r="S31" s="404"/>
      <c r="T31" s="404"/>
      <c r="U31" s="404"/>
      <c r="V31" s="404"/>
      <c r="W31" s="404"/>
      <c r="X31" s="95"/>
      <c r="Y31" s="95"/>
      <c r="Z31" s="407" t="s">
        <v>
56</v>
      </c>
      <c r="AA31" s="407"/>
      <c r="AB31" s="407"/>
      <c r="AC31" s="407"/>
      <c r="AD31" s="407"/>
      <c r="AE31" s="407"/>
      <c r="AF31" s="407"/>
      <c r="AG31" s="407"/>
      <c r="AH31" s="407"/>
      <c r="AI31" s="407"/>
      <c r="AJ31" s="407"/>
      <c r="AK31" s="408"/>
      <c r="AL31" s="96"/>
    </row>
    <row r="32" spans="1:38" s="28" customFormat="1" ht="13.5" customHeight="1" x14ac:dyDescent="0.2">
      <c r="A32" s="26"/>
      <c r="B32" s="405"/>
      <c r="C32" s="406"/>
      <c r="D32" s="406"/>
      <c r="E32" s="406"/>
      <c r="F32" s="406"/>
      <c r="G32" s="406"/>
      <c r="H32" s="406"/>
      <c r="I32" s="406"/>
      <c r="J32" s="406"/>
      <c r="K32" s="406"/>
      <c r="L32" s="406"/>
      <c r="M32" s="406"/>
      <c r="N32" s="406"/>
      <c r="O32" s="406"/>
      <c r="P32" s="406"/>
      <c r="Q32" s="406"/>
      <c r="R32" s="406"/>
      <c r="S32" s="406"/>
      <c r="T32" s="406"/>
      <c r="U32" s="406"/>
      <c r="V32" s="406"/>
      <c r="W32" s="406"/>
      <c r="X32" s="97"/>
      <c r="Y32" s="97"/>
      <c r="Z32" s="409"/>
      <c r="AA32" s="409"/>
      <c r="AB32" s="409"/>
      <c r="AC32" s="409"/>
      <c r="AD32" s="409"/>
      <c r="AE32" s="409"/>
      <c r="AF32" s="409"/>
      <c r="AG32" s="409"/>
      <c r="AH32" s="409"/>
      <c r="AI32" s="409"/>
      <c r="AJ32" s="409"/>
      <c r="AK32" s="410"/>
      <c r="AL32" s="96"/>
    </row>
    <row r="33" spans="1:40" s="28" customFormat="1" ht="23.25" customHeight="1" x14ac:dyDescent="0.2">
      <c r="A33" s="26"/>
      <c r="B33" s="411" t="s">
        <v>
12</v>
      </c>
      <c r="C33" s="412"/>
      <c r="D33" s="412"/>
      <c r="E33" s="412"/>
      <c r="F33" s="413"/>
      <c r="G33" s="414" t="s">
        <v>
13</v>
      </c>
      <c r="H33" s="412"/>
      <c r="I33" s="412"/>
      <c r="J33" s="412"/>
      <c r="K33" s="412"/>
      <c r="L33" s="412"/>
      <c r="M33" s="413"/>
      <c r="N33" s="415" t="s">
        <v>
14</v>
      </c>
      <c r="O33" s="416"/>
      <c r="P33" s="416"/>
      <c r="Q33" s="416"/>
      <c r="R33" s="417"/>
      <c r="S33" s="418" t="s">
        <v>
57</v>
      </c>
      <c r="T33" s="412"/>
      <c r="U33" s="412"/>
      <c r="V33" s="412"/>
      <c r="W33" s="412"/>
      <c r="X33" s="412"/>
      <c r="Y33" s="413"/>
      <c r="Z33" s="414" t="s">
        <v>
58</v>
      </c>
      <c r="AA33" s="412"/>
      <c r="AB33" s="412"/>
      <c r="AC33" s="412"/>
      <c r="AD33" s="412"/>
      <c r="AE33" s="412"/>
      <c r="AF33" s="413"/>
      <c r="AG33" s="415" t="s">
        <v>
59</v>
      </c>
      <c r="AH33" s="416"/>
      <c r="AI33" s="416"/>
      <c r="AJ33" s="416"/>
      <c r="AK33" s="419"/>
      <c r="AL33" s="96"/>
    </row>
    <row r="34" spans="1:40" ht="26.25" customHeight="1" x14ac:dyDescent="0.2">
      <c r="A34" s="29"/>
      <c r="B34" s="267" t="s">
        <v>
60</v>
      </c>
      <c r="C34" s="268"/>
      <c r="D34" s="268"/>
      <c r="E34" s="268"/>
      <c r="F34" s="269"/>
      <c r="G34" s="98"/>
      <c r="H34" s="383" t="s">
        <v>
61</v>
      </c>
      <c r="I34" s="383"/>
      <c r="J34" s="383"/>
      <c r="K34" s="383"/>
      <c r="L34" s="99" t="s">
        <v>
62</v>
      </c>
      <c r="M34" s="46"/>
      <c r="N34" s="100"/>
      <c r="O34" s="383" t="s">
        <v>
47</v>
      </c>
      <c r="P34" s="383"/>
      <c r="Q34" s="383"/>
      <c r="R34" s="101" t="s">
        <v>
62</v>
      </c>
      <c r="S34" s="384" t="s">
        <v>
63</v>
      </c>
      <c r="T34" s="385"/>
      <c r="U34" s="385"/>
      <c r="V34" s="385"/>
      <c r="W34" s="385"/>
      <c r="X34" s="385"/>
      <c r="Y34" s="386"/>
      <c r="Z34" s="79"/>
      <c r="AA34" s="375">
        <v>
-3.7</v>
      </c>
      <c r="AB34" s="375"/>
      <c r="AC34" s="375"/>
      <c r="AD34" s="390" t="s">
        <v>
64</v>
      </c>
      <c r="AE34" s="391"/>
      <c r="AF34" s="77"/>
      <c r="AG34" s="102"/>
      <c r="AH34" s="375">
        <v>
-4</v>
      </c>
      <c r="AI34" s="375"/>
      <c r="AJ34" s="103" t="s">
        <v>
62</v>
      </c>
      <c r="AK34" s="104"/>
      <c r="AL34" s="44"/>
    </row>
    <row r="35" spans="1:40" ht="26.25" customHeight="1" x14ac:dyDescent="0.2">
      <c r="A35" s="29"/>
      <c r="B35" s="270"/>
      <c r="C35" s="271"/>
      <c r="D35" s="271"/>
      <c r="E35" s="271"/>
      <c r="F35" s="272"/>
      <c r="G35" s="105" t="s">
        <v>
65</v>
      </c>
      <c r="H35" s="392">
        <v>
11.25</v>
      </c>
      <c r="I35" s="392"/>
      <c r="J35" s="392"/>
      <c r="K35" s="392"/>
      <c r="L35" s="106" t="s">
        <v>
66</v>
      </c>
      <c r="M35" s="52"/>
      <c r="N35" s="107" t="s">
        <v>
65</v>
      </c>
      <c r="O35" s="393">
        <v>
11.25</v>
      </c>
      <c r="P35" s="393"/>
      <c r="Q35" s="393"/>
      <c r="R35" s="108" t="s">
        <v>
66</v>
      </c>
      <c r="S35" s="397"/>
      <c r="T35" s="398"/>
      <c r="U35" s="398"/>
      <c r="V35" s="398"/>
      <c r="W35" s="398"/>
      <c r="X35" s="398"/>
      <c r="Y35" s="399"/>
      <c r="Z35" s="83" t="s">
        <v>
65</v>
      </c>
      <c r="AA35" s="394">
        <v>
25</v>
      </c>
      <c r="AB35" s="394"/>
      <c r="AC35" s="394"/>
      <c r="AD35" s="395" t="s">
        <v>
67</v>
      </c>
      <c r="AE35" s="396"/>
      <c r="AF35" s="83" t="s">
        <v>
65</v>
      </c>
      <c r="AG35" s="109" t="s">
        <v>
68</v>
      </c>
      <c r="AH35" s="394">
        <v>
25</v>
      </c>
      <c r="AI35" s="394"/>
      <c r="AJ35" s="110" t="s">
        <v>
66</v>
      </c>
      <c r="AK35" s="111"/>
    </row>
    <row r="36" spans="1:40" ht="26.25" customHeight="1" x14ac:dyDescent="0.2">
      <c r="A36" s="29"/>
      <c r="B36" s="267" t="s">
        <v>
69</v>
      </c>
      <c r="C36" s="268"/>
      <c r="D36" s="268"/>
      <c r="E36" s="268"/>
      <c r="F36" s="269"/>
      <c r="G36" s="98"/>
      <c r="H36" s="383" t="s">
        <v>
61</v>
      </c>
      <c r="I36" s="383"/>
      <c r="J36" s="383"/>
      <c r="K36" s="383"/>
      <c r="L36" s="99" t="s">
        <v>
62</v>
      </c>
      <c r="M36" s="46"/>
      <c r="N36" s="100"/>
      <c r="O36" s="383" t="s">
        <v>
47</v>
      </c>
      <c r="P36" s="383"/>
      <c r="Q36" s="383"/>
      <c r="R36" s="101" t="s">
        <v>
62</v>
      </c>
      <c r="S36" s="384" t="s">
        <v>
70</v>
      </c>
      <c r="T36" s="385"/>
      <c r="U36" s="385"/>
      <c r="V36" s="385"/>
      <c r="W36" s="385"/>
      <c r="X36" s="385"/>
      <c r="Y36" s="386"/>
      <c r="Z36" s="79"/>
      <c r="AA36" s="383" t="s">
        <v>
47</v>
      </c>
      <c r="AB36" s="383"/>
      <c r="AC36" s="383"/>
      <c r="AD36" s="390" t="s">
        <v>
64</v>
      </c>
      <c r="AE36" s="391"/>
      <c r="AF36" s="112"/>
      <c r="AG36" s="102"/>
      <c r="AH36" s="375" t="s">
        <v>
61</v>
      </c>
      <c r="AI36" s="375"/>
      <c r="AJ36" s="113" t="s">
        <v>
62</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56950536</v>
      </c>
      <c r="Y43" s="292"/>
      <c r="Z43" s="293"/>
      <c r="AA43" s="291">
        <v>
2743482</v>
      </c>
      <c r="AB43" s="292"/>
      <c r="AC43" s="293"/>
      <c r="AD43" s="308">
        <v>
54499662</v>
      </c>
      <c r="AE43" s="309"/>
      <c r="AF43" s="309"/>
      <c r="AG43" s="310"/>
      <c r="AH43" s="291">
        <v>
114193680</v>
      </c>
      <c r="AI43" s="292"/>
      <c r="AJ43" s="292"/>
      <c r="AK43" s="294"/>
    </row>
    <row r="44" spans="1:40" ht="39" customHeight="1" x14ac:dyDescent="0.2">
      <c r="A44" s="29"/>
      <c r="B44" s="373"/>
      <c r="C44" s="296" t="s">
        <v>
87</v>
      </c>
      <c r="D44" s="272"/>
      <c r="E44" s="263">
        <v>
4133</v>
      </c>
      <c r="F44" s="264"/>
      <c r="G44" s="52"/>
      <c r="H44" s="276">
        <v>
303055</v>
      </c>
      <c r="I44" s="277"/>
      <c r="J44" s="277"/>
      <c r="K44" s="278"/>
      <c r="L44" s="263">
        <v>
172</v>
      </c>
      <c r="M44" s="264"/>
      <c r="N44" s="52"/>
      <c r="O44" s="276">
        <v>
4119</v>
      </c>
      <c r="P44" s="277"/>
      <c r="Q44" s="276">
        <v>
299728</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430</v>
      </c>
      <c r="F45" s="282"/>
      <c r="G45" s="52"/>
      <c r="H45" s="283">
        <v>
292602</v>
      </c>
      <c r="I45" s="284"/>
      <c r="J45" s="284"/>
      <c r="K45" s="285"/>
      <c r="L45" s="281">
        <v>
7</v>
      </c>
      <c r="M45" s="282"/>
      <c r="N45" s="52"/>
      <c r="O45" s="283">
        <v>
451</v>
      </c>
      <c r="P45" s="284"/>
      <c r="Q45" s="283">
        <v>
293230</v>
      </c>
      <c r="R45" s="284"/>
      <c r="S45" s="286"/>
      <c r="T45" s="341"/>
      <c r="U45" s="297" t="s">
        <v>
89</v>
      </c>
      <c r="V45" s="287" t="s">
        <v>
90</v>
      </c>
      <c r="W45" s="288"/>
      <c r="X45" s="291">
        <v>
1847876</v>
      </c>
      <c r="Y45" s="292"/>
      <c r="Z45" s="293"/>
      <c r="AA45" s="236">
        <v>
1866</v>
      </c>
      <c r="AB45" s="237"/>
      <c r="AC45" s="238"/>
      <c r="AD45" s="291">
        <v>
5691945</v>
      </c>
      <c r="AE45" s="292"/>
      <c r="AF45" s="292"/>
      <c r="AG45" s="293"/>
      <c r="AH45" s="291">
        <v>
7541687</v>
      </c>
      <c r="AI45" s="292"/>
      <c r="AJ45" s="292"/>
      <c r="AK45" s="294"/>
    </row>
    <row r="46" spans="1:40" ht="18.75" customHeight="1" x14ac:dyDescent="0.2">
      <c r="A46" s="29"/>
      <c r="B46" s="373"/>
      <c r="C46" s="295" t="s">
        <v>
91</v>
      </c>
      <c r="D46" s="269"/>
      <c r="E46" s="236">
        <v>
10</v>
      </c>
      <c r="F46" s="237"/>
      <c r="G46" s="136"/>
      <c r="H46" s="273">
        <v>
411504</v>
      </c>
      <c r="I46" s="274"/>
      <c r="J46" s="274"/>
      <c r="K46" s="275"/>
      <c r="L46" s="236">
        <v>
0</v>
      </c>
      <c r="M46" s="237"/>
      <c r="N46" s="136"/>
      <c r="O46" s="273">
        <v>
10</v>
      </c>
      <c r="P46" s="274"/>
      <c r="Q46" s="273">
        <v>
404450</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8328433</v>
      </c>
      <c r="Y47" s="237"/>
      <c r="Z47" s="238"/>
      <c r="AA47" s="236">
        <v>
1500000</v>
      </c>
      <c r="AB47" s="237"/>
      <c r="AC47" s="238"/>
      <c r="AD47" s="236">
        <v>
35632</v>
      </c>
      <c r="AE47" s="237"/>
      <c r="AF47" s="237"/>
      <c r="AG47" s="238"/>
      <c r="AH47" s="236">
        <v>
9864065</v>
      </c>
      <c r="AI47" s="237"/>
      <c r="AJ47" s="237"/>
      <c r="AK47" s="248"/>
    </row>
    <row r="48" spans="1:40" ht="39" customHeight="1" x14ac:dyDescent="0.2">
      <c r="A48" s="29"/>
      <c r="B48" s="373"/>
      <c r="C48" s="279" t="s">
        <v>
93</v>
      </c>
      <c r="D48" s="280"/>
      <c r="E48" s="281">
        <v>
0</v>
      </c>
      <c r="F48" s="282"/>
      <c r="G48" s="52"/>
      <c r="H48" s="283" t="s">
        <v>
47</v>
      </c>
      <c r="I48" s="284"/>
      <c r="J48" s="284"/>
      <c r="K48" s="285"/>
      <c r="L48" s="281">
        <v>
0</v>
      </c>
      <c r="M48" s="282"/>
      <c r="N48" s="52"/>
      <c r="O48" s="283">
        <v>
0</v>
      </c>
      <c r="P48" s="284"/>
      <c r="Q48" s="283" t="s">
        <v>
47</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94</v>
      </c>
      <c r="D49" s="280"/>
      <c r="E49" s="281">
        <f>
E44+E46+E48</f>
        <v>
4143</v>
      </c>
      <c r="F49" s="282"/>
      <c r="G49" s="52"/>
      <c r="H49" s="283">
        <v>
303317</v>
      </c>
      <c r="I49" s="284"/>
      <c r="J49" s="284"/>
      <c r="K49" s="285"/>
      <c r="L49" s="281">
        <f>
L44+L46+L48</f>
        <v>
172</v>
      </c>
      <c r="M49" s="282"/>
      <c r="N49" s="52"/>
      <c r="O49" s="283">
        <v>
4129</v>
      </c>
      <c r="P49" s="284"/>
      <c r="Q49" s="283">
        <v>
299982</v>
      </c>
      <c r="R49" s="284"/>
      <c r="S49" s="286"/>
      <c r="T49" s="341"/>
      <c r="U49" s="298"/>
      <c r="V49" s="259" t="s">
        <v>
95</v>
      </c>
      <c r="W49" s="260"/>
      <c r="X49" s="236">
        <v>
0</v>
      </c>
      <c r="Y49" s="237"/>
      <c r="Z49" s="238"/>
      <c r="AA49" s="236">
        <v>
0</v>
      </c>
      <c r="AB49" s="237"/>
      <c r="AC49" s="238"/>
      <c r="AD49" s="236">
        <v>
3</v>
      </c>
      <c r="AE49" s="237"/>
      <c r="AF49" s="237"/>
      <c r="AG49" s="238"/>
      <c r="AH49" s="236">
        <v>
3</v>
      </c>
      <c r="AI49" s="237"/>
      <c r="AJ49" s="237"/>
      <c r="AK49" s="248"/>
    </row>
    <row r="50" spans="1:40" ht="18.75" customHeight="1" x14ac:dyDescent="0.2">
      <c r="A50" s="29"/>
      <c r="B50" s="267" t="s">
        <v>
96</v>
      </c>
      <c r="C50" s="268"/>
      <c r="D50" s="269"/>
      <c r="E50" s="236">
        <v>
136</v>
      </c>
      <c r="F50" s="237"/>
      <c r="G50" s="136"/>
      <c r="H50" s="273">
        <v>
285945</v>
      </c>
      <c r="I50" s="274"/>
      <c r="J50" s="274"/>
      <c r="K50" s="275"/>
      <c r="L50" s="236">
        <v>
11</v>
      </c>
      <c r="M50" s="237"/>
      <c r="N50" s="136"/>
      <c r="O50" s="273">
        <v>
141</v>
      </c>
      <c r="P50" s="274"/>
      <c r="Q50" s="273">
        <v>
281977</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97</v>
      </c>
      <c r="V51" s="303"/>
      <c r="W51" s="304"/>
      <c r="X51" s="236">
        <f>
X43+X45-X47+X49</f>
        <v>
50469979</v>
      </c>
      <c r="Y51" s="237"/>
      <c r="Z51" s="238"/>
      <c r="AA51" s="236">
        <f>
AA43+AA45-AA47+AA49</f>
        <v>
1245348</v>
      </c>
      <c r="AB51" s="237"/>
      <c r="AC51" s="238"/>
      <c r="AD51" s="242">
        <f>
AD43+AD45-AD47+AD49</f>
        <v>
60155978</v>
      </c>
      <c r="AE51" s="243"/>
      <c r="AF51" s="243"/>
      <c r="AG51" s="244"/>
      <c r="AH51" s="236">
        <f>
AH43+AH45-AH47+AH49</f>
        <v>
111871305</v>
      </c>
      <c r="AI51" s="237"/>
      <c r="AJ51" s="237"/>
      <c r="AK51" s="248"/>
      <c r="AM51" s="1"/>
      <c r="AN51" s="1"/>
    </row>
    <row r="52" spans="1:40" ht="39.75" customHeight="1" thickBot="1" x14ac:dyDescent="0.25">
      <c r="A52" s="29"/>
      <c r="B52" s="250" t="s">
        <v>
76</v>
      </c>
      <c r="C52" s="251"/>
      <c r="D52" s="252"/>
      <c r="E52" s="253">
        <f>
E49+E50</f>
        <v>
4279</v>
      </c>
      <c r="F52" s="254"/>
      <c r="G52" s="116"/>
      <c r="H52" s="255">
        <v>
302765</v>
      </c>
      <c r="I52" s="256"/>
      <c r="J52" s="256"/>
      <c r="K52" s="257"/>
      <c r="L52" s="253">
        <f>
L49+L50</f>
        <v>
183</v>
      </c>
      <c r="M52" s="254"/>
      <c r="N52" s="116"/>
      <c r="O52" s="255">
        <v>
4270</v>
      </c>
      <c r="P52" s="256"/>
      <c r="Q52" s="255">
        <v>
299388</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98</v>
      </c>
      <c r="N1" s="141" t="s">
        <v>
99</v>
      </c>
      <c r="O1" s="142"/>
      <c r="P1" s="654" t="s">
        <v>
100</v>
      </c>
      <c r="Q1" s="655"/>
      <c r="R1" s="655"/>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6" t="s">
        <v>
101</v>
      </c>
      <c r="C3" s="657"/>
      <c r="D3" s="657"/>
      <c r="E3" s="657"/>
      <c r="F3" s="658"/>
      <c r="G3" s="659" t="s">
        <v>
102</v>
      </c>
      <c r="H3" s="660"/>
      <c r="I3" s="660"/>
      <c r="J3" s="660"/>
      <c r="K3" s="660"/>
      <c r="L3" s="660"/>
      <c r="M3" s="660"/>
      <c r="N3" s="660"/>
      <c r="O3" s="660"/>
      <c r="P3" s="660"/>
      <c r="Q3" s="660"/>
      <c r="R3" s="661"/>
      <c r="S3" s="144"/>
      <c r="T3" s="144"/>
    </row>
    <row r="4" spans="1:20" ht="26.25" customHeight="1" x14ac:dyDescent="0.2">
      <c r="A4" s="146"/>
      <c r="B4" s="662" t="s">
        <v>
12</v>
      </c>
      <c r="C4" s="611"/>
      <c r="D4" s="147" t="s">
        <v>
103</v>
      </c>
      <c r="E4" s="147" t="s">
        <v>
104</v>
      </c>
      <c r="F4" s="148" t="s">
        <v>
105</v>
      </c>
      <c r="G4" s="609" t="s">
        <v>
12</v>
      </c>
      <c r="H4" s="610"/>
      <c r="I4" s="611"/>
      <c r="J4" s="663" t="s">
        <v>
103</v>
      </c>
      <c r="K4" s="611"/>
      <c r="L4" s="147" t="s">
        <v>
104</v>
      </c>
      <c r="M4" s="663" t="s">
        <v>
105</v>
      </c>
      <c r="N4" s="611"/>
      <c r="O4" s="147" t="s">
        <v>
106</v>
      </c>
      <c r="P4" s="663" t="s">
        <v>
107</v>
      </c>
      <c r="Q4" s="611"/>
      <c r="R4" s="149" t="s">
        <v>
108</v>
      </c>
      <c r="S4" s="150"/>
      <c r="T4" s="150"/>
    </row>
    <row r="5" spans="1:20" s="158" customFormat="1" ht="12" customHeight="1" x14ac:dyDescent="0.2">
      <c r="A5" s="151"/>
      <c r="B5" s="152"/>
      <c r="C5" s="153"/>
      <c r="D5" s="154" t="s">
        <v>
18</v>
      </c>
      <c r="E5" s="154" t="s">
        <v>
20</v>
      </c>
      <c r="F5" s="155" t="s">
        <v>
20</v>
      </c>
      <c r="G5" s="156"/>
      <c r="H5" s="153"/>
      <c r="I5" s="155"/>
      <c r="J5" s="645" t="s">
        <v>
19</v>
      </c>
      <c r="K5" s="646"/>
      <c r="L5" s="154" t="s">
        <v>
20</v>
      </c>
      <c r="M5" s="645" t="s">
        <v>
20</v>
      </c>
      <c r="N5" s="647"/>
      <c r="O5" s="154" t="s">
        <v>
18</v>
      </c>
      <c r="P5" s="645" t="s">
        <v>
19</v>
      </c>
      <c r="Q5" s="647"/>
      <c r="R5" s="157" t="s">
        <v>
20</v>
      </c>
    </row>
    <row r="6" spans="1:20" ht="21" customHeight="1" x14ac:dyDescent="0.2">
      <c r="A6" s="146"/>
      <c r="B6" s="648" t="s">
        <v>
109</v>
      </c>
      <c r="C6" s="649"/>
      <c r="D6" s="159">
        <v>
78562537</v>
      </c>
      <c r="E6" s="160">
        <f t="shared" ref="E6:E33" si="0">
ROUND(D6/$D$33*100,1)</f>
        <v>
22.1</v>
      </c>
      <c r="F6" s="161">
        <v>
1.4</v>
      </c>
      <c r="G6" s="650" t="s">
        <v>
110</v>
      </c>
      <c r="H6" s="651"/>
      <c r="I6" s="652"/>
      <c r="J6" s="584">
        <v>
41447695</v>
      </c>
      <c r="K6" s="653"/>
      <c r="L6" s="162">
        <f t="shared" ref="L6:L13" si="1">
ROUND(J6/$J$33*100,1)</f>
        <v>
11.9</v>
      </c>
      <c r="M6" s="635">
        <v>
0.2</v>
      </c>
      <c r="N6" s="636"/>
      <c r="O6" s="159">
        <v>
38382945</v>
      </c>
      <c r="P6" s="584">
        <v>
37776764</v>
      </c>
      <c r="Q6" s="653"/>
      <c r="R6" s="163">
        <f t="shared" ref="R6:R13" si="2">
ROUND(P6/$P$27*100,1)</f>
        <v>
22.5</v>
      </c>
    </row>
    <row r="7" spans="1:20" ht="21.9" customHeight="1" x14ac:dyDescent="0.2">
      <c r="A7" s="146"/>
      <c r="B7" s="594" t="s">
        <v>
111</v>
      </c>
      <c r="C7" s="595"/>
      <c r="D7" s="159">
        <v>
1246880</v>
      </c>
      <c r="E7" s="164">
        <f t="shared" si="0"/>
        <v>
0.4</v>
      </c>
      <c r="F7" s="161">
        <v>
-35.5</v>
      </c>
      <c r="G7" s="165" t="s">
        <v>
112</v>
      </c>
      <c r="H7" s="644" t="s">
        <v>
113</v>
      </c>
      <c r="I7" s="641"/>
      <c r="J7" s="547">
        <v>
27273459</v>
      </c>
      <c r="K7" s="578"/>
      <c r="L7" s="162">
        <f t="shared" si="1"/>
        <v>
7.8</v>
      </c>
      <c r="M7" s="635">
        <v>
-1.6</v>
      </c>
      <c r="N7" s="636"/>
      <c r="O7" s="159">
        <v>
25591397</v>
      </c>
      <c r="P7" s="547">
        <v>
25555564</v>
      </c>
      <c r="Q7" s="578"/>
      <c r="R7" s="166">
        <f t="shared" si="2"/>
        <v>
15.2</v>
      </c>
    </row>
    <row r="8" spans="1:20" ht="21.9" customHeight="1" x14ac:dyDescent="0.2">
      <c r="A8" s="146"/>
      <c r="B8" s="594" t="s">
        <v>
114</v>
      </c>
      <c r="C8" s="595"/>
      <c r="D8" s="159">
        <v>
218327</v>
      </c>
      <c r="E8" s="164">
        <f t="shared" si="0"/>
        <v>
0.1</v>
      </c>
      <c r="F8" s="161">
        <v>
-5.0999999999999996</v>
      </c>
      <c r="G8" s="167"/>
      <c r="H8" s="644" t="s">
        <v>
115</v>
      </c>
      <c r="I8" s="641"/>
      <c r="J8" s="547">
        <v>
3437646</v>
      </c>
      <c r="K8" s="578"/>
      <c r="L8" s="162">
        <f t="shared" si="1"/>
        <v>
1</v>
      </c>
      <c r="M8" s="635">
        <v>
-12</v>
      </c>
      <c r="N8" s="636"/>
      <c r="O8" s="159">
        <v>
3437646</v>
      </c>
      <c r="P8" s="547">
        <v>
2916883</v>
      </c>
      <c r="Q8" s="578"/>
      <c r="R8" s="166">
        <f t="shared" si="2"/>
        <v>
1.7</v>
      </c>
    </row>
    <row r="9" spans="1:20" ht="21.9" customHeight="1" x14ac:dyDescent="0.2">
      <c r="A9" s="146"/>
      <c r="B9" s="594" t="s">
        <v>
116</v>
      </c>
      <c r="C9" s="595"/>
      <c r="D9" s="159">
        <v>
1057322</v>
      </c>
      <c r="E9" s="164">
        <f t="shared" si="0"/>
        <v>
0.3</v>
      </c>
      <c r="F9" s="161">
        <v>
-7.3</v>
      </c>
      <c r="G9" s="609" t="s">
        <v>
117</v>
      </c>
      <c r="H9" s="610"/>
      <c r="I9" s="611"/>
      <c r="J9" s="547">
        <v>
101650434</v>
      </c>
      <c r="K9" s="578"/>
      <c r="L9" s="162">
        <f t="shared" si="1"/>
        <v>
29.2</v>
      </c>
      <c r="M9" s="635">
        <v>
4.7</v>
      </c>
      <c r="N9" s="636"/>
      <c r="O9" s="159">
        <v>
41178555</v>
      </c>
      <c r="P9" s="547">
        <v>
36685091</v>
      </c>
      <c r="Q9" s="578"/>
      <c r="R9" s="166">
        <f t="shared" si="2"/>
        <v>
21.8</v>
      </c>
    </row>
    <row r="10" spans="1:20" ht="28.5" customHeight="1" x14ac:dyDescent="0.2">
      <c r="A10" s="146"/>
      <c r="B10" s="623" t="s">
        <v>
118</v>
      </c>
      <c r="C10" s="624"/>
      <c r="D10" s="159">
        <v>
1234338</v>
      </c>
      <c r="E10" s="164">
        <f t="shared" si="0"/>
        <v>
0.3</v>
      </c>
      <c r="F10" s="161">
        <v>
76.2</v>
      </c>
      <c r="G10" s="609" t="s">
        <v>
119</v>
      </c>
      <c r="H10" s="610"/>
      <c r="I10" s="611"/>
      <c r="J10" s="547">
        <v>
2713940</v>
      </c>
      <c r="K10" s="578"/>
      <c r="L10" s="162">
        <f t="shared" si="1"/>
        <v>
0.8</v>
      </c>
      <c r="M10" s="635">
        <v>
-16.899999999999999</v>
      </c>
      <c r="N10" s="636"/>
      <c r="O10" s="159">
        <v>
2604168</v>
      </c>
      <c r="P10" s="547">
        <v>
2604168</v>
      </c>
      <c r="Q10" s="578"/>
      <c r="R10" s="166">
        <f t="shared" si="2"/>
        <v>
1.6</v>
      </c>
    </row>
    <row r="11" spans="1:20" ht="21.9" customHeight="1" x14ac:dyDescent="0.2">
      <c r="A11" s="146"/>
      <c r="B11" s="623" t="s">
        <v>
120</v>
      </c>
      <c r="C11" s="624"/>
      <c r="D11" s="159">
        <v>
16010800</v>
      </c>
      <c r="E11" s="164">
        <f t="shared" si="0"/>
        <v>
4.5</v>
      </c>
      <c r="F11" s="161">
        <v>
23.9</v>
      </c>
      <c r="G11" s="168"/>
      <c r="H11" s="640" t="s">
        <v>
121</v>
      </c>
      <c r="I11" s="641"/>
      <c r="J11" s="547">
        <v>
2713940</v>
      </c>
      <c r="K11" s="578"/>
      <c r="L11" s="162">
        <f t="shared" si="1"/>
        <v>
0.8</v>
      </c>
      <c r="M11" s="635">
        <v>
-16.899999999999999</v>
      </c>
      <c r="N11" s="636"/>
      <c r="O11" s="159">
        <v>
2604168</v>
      </c>
      <c r="P11" s="547">
        <v>
2604168</v>
      </c>
      <c r="Q11" s="578"/>
      <c r="R11" s="166">
        <f t="shared" si="2"/>
        <v>
1.6</v>
      </c>
    </row>
    <row r="12" spans="1:20" ht="21.9" customHeight="1" x14ac:dyDescent="0.2">
      <c r="A12" s="146"/>
      <c r="B12" s="642" t="s">
        <v>
122</v>
      </c>
      <c r="C12" s="643"/>
      <c r="D12" s="159">
        <v>
0</v>
      </c>
      <c r="E12" s="169">
        <f t="shared" si="0"/>
        <v>
0</v>
      </c>
      <c r="F12" s="161" t="s">
        <v>
47</v>
      </c>
      <c r="G12" s="167" t="s">
        <v>
112</v>
      </c>
      <c r="H12" s="640" t="s">
        <v>
123</v>
      </c>
      <c r="I12" s="641"/>
      <c r="J12" s="547">
        <v>
0</v>
      </c>
      <c r="K12" s="578"/>
      <c r="L12" s="162">
        <f t="shared" si="1"/>
        <v>
0</v>
      </c>
      <c r="M12" s="635" t="s">
        <v>
47</v>
      </c>
      <c r="N12" s="636"/>
      <c r="O12" s="159">
        <v>
0</v>
      </c>
      <c r="P12" s="547">
        <v>
0</v>
      </c>
      <c r="Q12" s="578"/>
      <c r="R12" s="166">
        <f t="shared" si="2"/>
        <v>
0</v>
      </c>
    </row>
    <row r="13" spans="1:20" ht="21.9" customHeight="1" x14ac:dyDescent="0.2">
      <c r="A13" s="146"/>
      <c r="B13" s="623" t="s">
        <v>
124</v>
      </c>
      <c r="C13" s="624"/>
      <c r="D13" s="159">
        <v>
88</v>
      </c>
      <c r="E13" s="170">
        <f t="shared" si="0"/>
        <v>
0</v>
      </c>
      <c r="F13" s="161">
        <v>
-100</v>
      </c>
      <c r="G13" s="609" t="s">
        <v>
125</v>
      </c>
      <c r="H13" s="610"/>
      <c r="I13" s="611"/>
      <c r="J13" s="547">
        <f>
J6+J9+J10</f>
        <v>
145812069</v>
      </c>
      <c r="K13" s="578"/>
      <c r="L13" s="162">
        <f t="shared" si="1"/>
        <v>
41.9</v>
      </c>
      <c r="M13" s="635">
        <v>
2.9</v>
      </c>
      <c r="N13" s="636"/>
      <c r="O13" s="171">
        <f>
O6+O9+O10</f>
        <v>
82165668</v>
      </c>
      <c r="P13" s="547">
        <f>
P6+P9+P10</f>
        <v>
77066023</v>
      </c>
      <c r="Q13" s="578"/>
      <c r="R13" s="166">
        <f t="shared" si="2"/>
        <v>
45.9</v>
      </c>
    </row>
    <row r="14" spans="1:20" ht="27.75" customHeight="1" x14ac:dyDescent="0.2">
      <c r="A14" s="146"/>
      <c r="B14" s="623" t="s">
        <v>
126</v>
      </c>
      <c r="C14" s="624"/>
      <c r="D14" s="159">
        <v>
182643</v>
      </c>
      <c r="E14" s="170">
        <f t="shared" si="0"/>
        <v>
0.1</v>
      </c>
      <c r="F14" s="161">
        <v>
71.3</v>
      </c>
      <c r="G14" s="637"/>
      <c r="H14" s="638"/>
      <c r="I14" s="638"/>
      <c r="J14" s="638"/>
      <c r="K14" s="638"/>
      <c r="L14" s="638"/>
      <c r="M14" s="638"/>
      <c r="N14" s="638"/>
      <c r="O14" s="638"/>
      <c r="P14" s="638"/>
      <c r="Q14" s="638"/>
      <c r="R14" s="639"/>
    </row>
    <row r="15" spans="1:20" ht="21.9" customHeight="1" x14ac:dyDescent="0.2">
      <c r="A15" s="146"/>
      <c r="B15" s="631" t="s">
        <v>
127</v>
      </c>
      <c r="C15" s="632"/>
      <c r="D15" s="159">
        <v>
567313</v>
      </c>
      <c r="E15" s="169">
        <f t="shared" si="0"/>
        <v>
0.2</v>
      </c>
      <c r="F15" s="161">
        <v>
-62.7</v>
      </c>
      <c r="G15" s="609" t="s">
        <v>
128</v>
      </c>
      <c r="H15" s="610"/>
      <c r="I15" s="611"/>
      <c r="J15" s="547">
        <v>
49884260</v>
      </c>
      <c r="K15" s="578"/>
      <c r="L15" s="162">
        <f t="shared" ref="L15:L30" si="3">
ROUND(J15/$J$33*100,1)</f>
        <v>
14.3</v>
      </c>
      <c r="M15" s="579">
        <v>
5.5</v>
      </c>
      <c r="N15" s="612"/>
      <c r="O15" s="159">
        <v>
41258177</v>
      </c>
      <c r="P15" s="547">
        <v>
36894901</v>
      </c>
      <c r="Q15" s="578"/>
      <c r="R15" s="172">
        <f>
ROUND(P15/$P$27*100,1)</f>
        <v>
22</v>
      </c>
    </row>
    <row r="16" spans="1:20" ht="21.9" customHeight="1" x14ac:dyDescent="0.2">
      <c r="A16" s="146"/>
      <c r="B16" s="633" t="s">
        <v>
129</v>
      </c>
      <c r="C16" s="634"/>
      <c r="D16" s="159">
        <v>
67863559</v>
      </c>
      <c r="E16" s="164">
        <f t="shared" si="0"/>
        <v>
19.100000000000001</v>
      </c>
      <c r="F16" s="161">
        <v>
-11.1</v>
      </c>
      <c r="G16" s="609" t="s">
        <v>
130</v>
      </c>
      <c r="H16" s="610"/>
      <c r="I16" s="611"/>
      <c r="J16" s="547">
        <v>
5279677</v>
      </c>
      <c r="K16" s="578"/>
      <c r="L16" s="162">
        <f t="shared" si="3"/>
        <v>
1.5</v>
      </c>
      <c r="M16" s="579">
        <v>
-30.8</v>
      </c>
      <c r="N16" s="612"/>
      <c r="O16" s="159">
        <v>
4148037</v>
      </c>
      <c r="P16" s="547">
        <v>
4148037</v>
      </c>
      <c r="Q16" s="578"/>
      <c r="R16" s="166">
        <f>
ROUND(P16/$P$27*100,1)</f>
        <v>
2.5</v>
      </c>
    </row>
    <row r="17" spans="1:21" ht="21.9" customHeight="1" x14ac:dyDescent="0.2">
      <c r="A17" s="146"/>
      <c r="B17" s="173"/>
      <c r="C17" s="174" t="s">
        <v>
131</v>
      </c>
      <c r="D17" s="159">
        <v>
65197141</v>
      </c>
      <c r="E17" s="164">
        <f t="shared" si="0"/>
        <v>
18.3</v>
      </c>
      <c r="F17" s="161">
        <v>
-11.6</v>
      </c>
      <c r="G17" s="609" t="s">
        <v>
132</v>
      </c>
      <c r="H17" s="610"/>
      <c r="I17" s="611"/>
      <c r="J17" s="547">
        <v>
89569647</v>
      </c>
      <c r="K17" s="578"/>
      <c r="L17" s="162">
        <f t="shared" si="3"/>
        <v>
25.7</v>
      </c>
      <c r="M17" s="579">
        <v>
512.6</v>
      </c>
      <c r="N17" s="612"/>
      <c r="O17" s="159">
        <v>
10930593</v>
      </c>
      <c r="P17" s="547">
        <v>
7716917</v>
      </c>
      <c r="Q17" s="578"/>
      <c r="R17" s="166">
        <f>
ROUND(P17/$P$27*100,1)</f>
        <v>
4.5999999999999996</v>
      </c>
    </row>
    <row r="18" spans="1:21" ht="21.9" customHeight="1" x14ac:dyDescent="0.2">
      <c r="A18" s="146"/>
      <c r="B18" s="175"/>
      <c r="C18" s="174" t="s">
        <v>
133</v>
      </c>
      <c r="D18" s="159">
        <v>
2666418</v>
      </c>
      <c r="E18" s="164">
        <f t="shared" si="0"/>
        <v>
0.7</v>
      </c>
      <c r="F18" s="161">
        <v>
2.2000000000000002</v>
      </c>
      <c r="G18" s="609" t="s">
        <v>
42</v>
      </c>
      <c r="H18" s="610"/>
      <c r="I18" s="611"/>
      <c r="J18" s="547">
        <v>
5714524</v>
      </c>
      <c r="K18" s="578"/>
      <c r="L18" s="162">
        <f t="shared" si="3"/>
        <v>
1.6</v>
      </c>
      <c r="M18" s="579">
        <v>
-44.7</v>
      </c>
      <c r="N18" s="612"/>
      <c r="O18" s="159">
        <v>
5671168</v>
      </c>
      <c r="P18" s="625"/>
      <c r="Q18" s="626"/>
      <c r="R18" s="627"/>
    </row>
    <row r="19" spans="1:21" ht="28.5" customHeight="1" x14ac:dyDescent="0.2">
      <c r="A19" s="146"/>
      <c r="B19" s="623" t="s">
        <v>
134</v>
      </c>
      <c r="C19" s="624"/>
      <c r="D19" s="159">
        <v>
70314</v>
      </c>
      <c r="E19" s="164">
        <f t="shared" si="0"/>
        <v>
0</v>
      </c>
      <c r="F19" s="161">
        <v>
13.9</v>
      </c>
      <c r="G19" s="609" t="s">
        <v>
135</v>
      </c>
      <c r="H19" s="610"/>
      <c r="I19" s="611"/>
      <c r="J19" s="547">
        <v>
0</v>
      </c>
      <c r="K19" s="578"/>
      <c r="L19" s="162">
        <f t="shared" si="3"/>
        <v>
0</v>
      </c>
      <c r="M19" s="579" t="s">
        <v>
47</v>
      </c>
      <c r="N19" s="612"/>
      <c r="O19" s="159">
        <v>
0</v>
      </c>
      <c r="P19" s="628"/>
      <c r="Q19" s="629"/>
      <c r="R19" s="630"/>
    </row>
    <row r="20" spans="1:21" ht="21.9" customHeight="1" x14ac:dyDescent="0.2">
      <c r="A20" s="176" t="s">
        <v>
136</v>
      </c>
      <c r="B20" s="594" t="s">
        <v>
137</v>
      </c>
      <c r="C20" s="595"/>
      <c r="D20" s="171">
        <f>
SUM(D6:D16)+D19</f>
        <v>
167014121</v>
      </c>
      <c r="E20" s="164">
        <f t="shared" si="0"/>
        <v>
46.9</v>
      </c>
      <c r="F20" s="161">
        <v>
-3.3</v>
      </c>
      <c r="G20" s="609" t="s">
        <v>
138</v>
      </c>
      <c r="H20" s="610"/>
      <c r="I20" s="611"/>
      <c r="J20" s="547">
        <v>
1124019</v>
      </c>
      <c r="K20" s="578"/>
      <c r="L20" s="162">
        <f t="shared" si="3"/>
        <v>
0.3</v>
      </c>
      <c r="M20" s="579">
        <v>
-78.5</v>
      </c>
      <c r="N20" s="612"/>
      <c r="O20" s="159">
        <v>
556623</v>
      </c>
      <c r="P20" s="547">
        <v>
0</v>
      </c>
      <c r="Q20" s="578"/>
      <c r="R20" s="166">
        <f>
ROUND(P20/$P$27*100,1)</f>
        <v>
0</v>
      </c>
    </row>
    <row r="21" spans="1:21" ht="21.9" customHeight="1" x14ac:dyDescent="0.2">
      <c r="A21" s="146"/>
      <c r="B21" s="594" t="s">
        <v>
139</v>
      </c>
      <c r="C21" s="595"/>
      <c r="D21" s="159">
        <v>
2481923</v>
      </c>
      <c r="E21" s="169">
        <f t="shared" si="0"/>
        <v>
0.7</v>
      </c>
      <c r="F21" s="161">
        <v>
-24.7</v>
      </c>
      <c r="G21" s="609" t="s">
        <v>
140</v>
      </c>
      <c r="H21" s="610"/>
      <c r="I21" s="611"/>
      <c r="J21" s="547">
        <v>
22901380</v>
      </c>
      <c r="K21" s="578"/>
      <c r="L21" s="162">
        <f t="shared" si="3"/>
        <v>
6.6</v>
      </c>
      <c r="M21" s="579">
        <v>
-1.3</v>
      </c>
      <c r="N21" s="612"/>
      <c r="O21" s="159">
        <v>
19398426</v>
      </c>
      <c r="P21" s="547">
        <v>
17368379</v>
      </c>
      <c r="Q21" s="578"/>
      <c r="R21" s="166">
        <f>
ROUND(P21/$P$27*100,1)</f>
        <v>
10.3</v>
      </c>
    </row>
    <row r="22" spans="1:21" ht="21.9" customHeight="1" x14ac:dyDescent="0.2">
      <c r="A22" s="146"/>
      <c r="B22" s="594" t="s">
        <v>
141</v>
      </c>
      <c r="C22" s="595"/>
      <c r="D22" s="159">
        <v>
5983152</v>
      </c>
      <c r="E22" s="164">
        <f t="shared" si="0"/>
        <v>
1.7</v>
      </c>
      <c r="F22" s="161">
        <v>
-12.7</v>
      </c>
      <c r="G22" s="620" t="s">
        <v>
142</v>
      </c>
      <c r="H22" s="621"/>
      <c r="I22" s="622"/>
      <c r="J22" s="547">
        <v>
0</v>
      </c>
      <c r="K22" s="578"/>
      <c r="L22" s="162">
        <f t="shared" si="3"/>
        <v>
0</v>
      </c>
      <c r="M22" s="579" t="s">
        <v>
47</v>
      </c>
      <c r="N22" s="612"/>
      <c r="O22" s="159">
        <v>
0</v>
      </c>
      <c r="P22" s="547">
        <v>
0</v>
      </c>
      <c r="Q22" s="578"/>
      <c r="R22" s="166">
        <f>
ROUND(P22/$P$27*100,1)</f>
        <v>
0</v>
      </c>
    </row>
    <row r="23" spans="1:21" ht="21.9" customHeight="1" x14ac:dyDescent="0.2">
      <c r="A23" s="146"/>
      <c r="B23" s="594" t="s">
        <v>
143</v>
      </c>
      <c r="C23" s="595"/>
      <c r="D23" s="159">
        <v>
1062631</v>
      </c>
      <c r="E23" s="164">
        <f t="shared" si="0"/>
        <v>
0.3</v>
      </c>
      <c r="F23" s="161">
        <v>
-2.4</v>
      </c>
      <c r="G23" s="609" t="s">
        <v>
144</v>
      </c>
      <c r="H23" s="610"/>
      <c r="I23" s="611"/>
      <c r="J23" s="547">
        <f>
SUM(J15:K22)</f>
        <v>
174473507</v>
      </c>
      <c r="K23" s="578"/>
      <c r="L23" s="162">
        <f t="shared" si="3"/>
        <v>
50.1</v>
      </c>
      <c r="M23" s="579">
        <v>
61.1</v>
      </c>
      <c r="N23" s="612"/>
      <c r="O23" s="177">
        <f>
SUM(O15:O22)</f>
        <v>
81963024</v>
      </c>
      <c r="P23" s="547">
        <f>
SUM(P15:Q22)</f>
        <v>
66128234</v>
      </c>
      <c r="Q23" s="578"/>
      <c r="R23" s="166">
        <f>
ROUND(P23/$P$27*100,1)</f>
        <v>
39.4</v>
      </c>
    </row>
    <row r="24" spans="1:21" ht="21.9" customHeight="1" x14ac:dyDescent="0.2">
      <c r="A24" s="146"/>
      <c r="B24" s="594" t="s">
        <v>
145</v>
      </c>
      <c r="C24" s="595"/>
      <c r="D24" s="159">
        <v>
129077172</v>
      </c>
      <c r="E24" s="164">
        <f t="shared" si="0"/>
        <v>
36.299999999999997</v>
      </c>
      <c r="F24" s="161">
        <v>
157.9</v>
      </c>
      <c r="G24" s="609" t="s">
        <v>
146</v>
      </c>
      <c r="H24" s="610"/>
      <c r="I24" s="611"/>
      <c r="J24" s="547">
        <v>
28008564</v>
      </c>
      <c r="K24" s="578"/>
      <c r="L24" s="162">
        <f t="shared" si="3"/>
        <v>
8</v>
      </c>
      <c r="M24" s="579">
        <v>
9.8000000000000007</v>
      </c>
      <c r="N24" s="612"/>
      <c r="O24" s="159">
        <v>
20127020</v>
      </c>
      <c r="P24" s="178" t="s">
        <v>
147</v>
      </c>
      <c r="Q24" s="179"/>
      <c r="R24" s="180"/>
    </row>
    <row r="25" spans="1:21" ht="21.9" customHeight="1" x14ac:dyDescent="0.2">
      <c r="A25" s="146"/>
      <c r="B25" s="594" t="s">
        <v>
148</v>
      </c>
      <c r="C25" s="595"/>
      <c r="D25" s="159">
        <v>
28295194</v>
      </c>
      <c r="E25" s="164">
        <f t="shared" si="0"/>
        <v>
8</v>
      </c>
      <c r="F25" s="161">
        <v>
29.8</v>
      </c>
      <c r="G25" s="165"/>
      <c r="H25" s="181"/>
      <c r="I25" s="182" t="s">
        <v>
149</v>
      </c>
      <c r="J25" s="547">
        <v>
8034296</v>
      </c>
      <c r="K25" s="578"/>
      <c r="L25" s="162">
        <f t="shared" si="3"/>
        <v>
2.2999999999999998</v>
      </c>
      <c r="M25" s="579">
        <v>
59</v>
      </c>
      <c r="N25" s="612"/>
      <c r="O25" s="159">
        <v>
3175071</v>
      </c>
      <c r="P25" s="615">
        <v>
143194257</v>
      </c>
      <c r="Q25" s="616"/>
      <c r="R25" s="183" t="s">
        <v>
18</v>
      </c>
    </row>
    <row r="26" spans="1:21" ht="21.9" customHeight="1" x14ac:dyDescent="0.2">
      <c r="A26" s="146"/>
      <c r="B26" s="594" t="s">
        <v>
150</v>
      </c>
      <c r="C26" s="595"/>
      <c r="D26" s="159">
        <v>
1094615</v>
      </c>
      <c r="E26" s="164">
        <f t="shared" si="0"/>
        <v>
0.3</v>
      </c>
      <c r="F26" s="161">
        <v>
47.7</v>
      </c>
      <c r="G26" s="168"/>
      <c r="H26" s="184"/>
      <c r="I26" s="185" t="s">
        <v>
151</v>
      </c>
      <c r="J26" s="547">
        <v>
19974268</v>
      </c>
      <c r="K26" s="578"/>
      <c r="L26" s="162">
        <f t="shared" si="3"/>
        <v>
5.7</v>
      </c>
      <c r="M26" s="579">
        <v>
-2.2999999999999998</v>
      </c>
      <c r="N26" s="612"/>
      <c r="O26" s="159">
        <v>
16951949</v>
      </c>
      <c r="P26" s="186" t="s">
        <v>
152</v>
      </c>
      <c r="Q26" s="187"/>
      <c r="R26" s="183"/>
    </row>
    <row r="27" spans="1:21" ht="21.9" customHeight="1" x14ac:dyDescent="0.2">
      <c r="A27" s="146"/>
      <c r="B27" s="594" t="s">
        <v>
153</v>
      </c>
      <c r="C27" s="595"/>
      <c r="D27" s="159">
        <v>
148786</v>
      </c>
      <c r="E27" s="164">
        <f t="shared" si="0"/>
        <v>
0</v>
      </c>
      <c r="F27" s="161">
        <v>
181.4</v>
      </c>
      <c r="G27" s="188"/>
      <c r="H27" s="189" t="s">
        <v>
154</v>
      </c>
      <c r="I27" s="190"/>
      <c r="J27" s="547">
        <v>
1154086</v>
      </c>
      <c r="K27" s="578"/>
      <c r="L27" s="162">
        <f t="shared" si="3"/>
        <v>
0.3</v>
      </c>
      <c r="M27" s="579">
        <v>
13.6</v>
      </c>
      <c r="N27" s="612"/>
      <c r="O27" s="159">
        <v>
1117719</v>
      </c>
      <c r="P27" s="615">
        <v>
167958951</v>
      </c>
      <c r="Q27" s="616"/>
      <c r="R27" s="183" t="s">
        <v>
18</v>
      </c>
      <c r="U27" s="1"/>
    </row>
    <row r="28" spans="1:21" ht="21.9" customHeight="1" x14ac:dyDescent="0.2">
      <c r="A28" s="146"/>
      <c r="B28" s="594" t="s">
        <v>
155</v>
      </c>
      <c r="C28" s="595"/>
      <c r="D28" s="159">
        <v>
10564105</v>
      </c>
      <c r="E28" s="170">
        <f t="shared" si="0"/>
        <v>
3</v>
      </c>
      <c r="F28" s="161">
        <v>
-28.8</v>
      </c>
      <c r="G28" s="609" t="s">
        <v>
156</v>
      </c>
      <c r="H28" s="610"/>
      <c r="I28" s="611"/>
      <c r="J28" s="547">
        <v>
0</v>
      </c>
      <c r="K28" s="578"/>
      <c r="L28" s="162">
        <f t="shared" si="3"/>
        <v>
0</v>
      </c>
      <c r="M28" s="579" t="s">
        <v>
47</v>
      </c>
      <c r="N28" s="612"/>
      <c r="O28" s="159">
        <v>
0</v>
      </c>
      <c r="P28" s="615"/>
      <c r="Q28" s="616"/>
      <c r="R28" s="183"/>
      <c r="U28" s="44"/>
    </row>
    <row r="29" spans="1:21" ht="21.9" customHeight="1" x14ac:dyDescent="0.2">
      <c r="A29" s="146"/>
      <c r="B29" s="594" t="s">
        <v>
157</v>
      </c>
      <c r="C29" s="595"/>
      <c r="D29" s="159">
        <v>
2840617</v>
      </c>
      <c r="E29" s="164">
        <f t="shared" si="0"/>
        <v>
0.8</v>
      </c>
      <c r="F29" s="161">
        <v>
-23.7</v>
      </c>
      <c r="G29" s="609" t="s">
        <v>
158</v>
      </c>
      <c r="H29" s="610"/>
      <c r="I29" s="611"/>
      <c r="J29" s="547">
        <v>
0</v>
      </c>
      <c r="K29" s="578"/>
      <c r="L29" s="162">
        <f t="shared" si="3"/>
        <v>
0</v>
      </c>
      <c r="M29" s="579" t="s">
        <v>
47</v>
      </c>
      <c r="N29" s="612"/>
      <c r="O29" s="159">
        <v>
0</v>
      </c>
      <c r="P29" s="617" t="s">
        <v>
159</v>
      </c>
      <c r="Q29" s="618"/>
      <c r="R29" s="619"/>
      <c r="U29" s="1"/>
    </row>
    <row r="30" spans="1:21" ht="21.9" customHeight="1" x14ac:dyDescent="0.2">
      <c r="A30" s="146"/>
      <c r="B30" s="594" t="s">
        <v>
160</v>
      </c>
      <c r="C30" s="595"/>
      <c r="D30" s="159">
        <v>
6530376</v>
      </c>
      <c r="E30" s="164">
        <f t="shared" si="0"/>
        <v>
1.8</v>
      </c>
      <c r="F30" s="161">
        <v>
42.5</v>
      </c>
      <c r="G30" s="609" t="s">
        <v>
161</v>
      </c>
      <c r="H30" s="610"/>
      <c r="I30" s="611"/>
      <c r="J30" s="547">
        <f>
J24+J28+J29</f>
        <v>
28008564</v>
      </c>
      <c r="K30" s="578"/>
      <c r="L30" s="162">
        <f t="shared" si="3"/>
        <v>
8</v>
      </c>
      <c r="M30" s="579">
        <v>
9.8000000000000007</v>
      </c>
      <c r="N30" s="612"/>
      <c r="O30" s="177">
        <f>
O24+O28+O29</f>
        <v>
20127020</v>
      </c>
      <c r="P30" s="617"/>
      <c r="Q30" s="618"/>
      <c r="R30" s="619"/>
      <c r="U30" s="1"/>
    </row>
    <row r="31" spans="1:21" ht="21.9" customHeight="1" x14ac:dyDescent="0.2">
      <c r="A31" s="146"/>
      <c r="B31" s="594" t="s">
        <v>
162</v>
      </c>
      <c r="C31" s="595"/>
      <c r="D31" s="159">
        <v>
745400</v>
      </c>
      <c r="E31" s="164">
        <f t="shared" si="0"/>
        <v>
0.2</v>
      </c>
      <c r="F31" s="161">
        <v>
72</v>
      </c>
      <c r="M31" s="44"/>
      <c r="N31" s="44"/>
      <c r="O31" s="191"/>
      <c r="P31" s="613">
        <v>
85.3</v>
      </c>
      <c r="Q31" s="614"/>
      <c r="R31" s="192" t="s">
        <v>
62</v>
      </c>
      <c r="U31" s="193"/>
    </row>
    <row r="32" spans="1:21" ht="21.9" customHeight="1" x14ac:dyDescent="0.2">
      <c r="A32" s="146"/>
      <c r="B32" s="594" t="s">
        <v>
163</v>
      </c>
      <c r="C32" s="595"/>
      <c r="D32" s="159">
        <f>
SUM(D21:D31)</f>
        <v>
188823971</v>
      </c>
      <c r="E32" s="170">
        <f t="shared" si="0"/>
        <v>
53.1</v>
      </c>
      <c r="F32" s="161">
        <v>
75.7</v>
      </c>
      <c r="M32" s="44"/>
      <c r="N32" s="44"/>
      <c r="O32" s="194"/>
      <c r="P32" s="596"/>
      <c r="Q32" s="597"/>
      <c r="R32" s="146"/>
    </row>
    <row r="33" spans="1:20" ht="21.9" customHeight="1" thickBot="1" x14ac:dyDescent="0.25">
      <c r="A33" s="146"/>
      <c r="B33" s="598" t="s">
        <v>
76</v>
      </c>
      <c r="C33" s="599"/>
      <c r="D33" s="195">
        <f>
D20+D32</f>
        <v>
355838092</v>
      </c>
      <c r="E33" s="196">
        <f t="shared" si="0"/>
        <v>
100</v>
      </c>
      <c r="F33" s="161">
        <v>
27</v>
      </c>
      <c r="G33" s="600" t="s">
        <v>
164</v>
      </c>
      <c r="H33" s="601"/>
      <c r="I33" s="602"/>
      <c r="J33" s="603">
        <f>
J13+J23+J30</f>
        <v>
348294140</v>
      </c>
      <c r="K33" s="604"/>
      <c r="L33" s="197">
        <f>
ROUND(J33/$J$33*100,1)</f>
        <v>
100</v>
      </c>
      <c r="M33" s="605">
        <v>
26.4</v>
      </c>
      <c r="N33" s="606"/>
      <c r="O33" s="198">
        <f>
O13+O23+O30</f>
        <v>
184255712</v>
      </c>
      <c r="P33" s="607"/>
      <c r="Q33" s="608"/>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6" t="s">
        <v>
165</v>
      </c>
      <c r="C35" s="587"/>
      <c r="D35" s="587"/>
      <c r="E35" s="587"/>
      <c r="F35" s="587"/>
      <c r="G35" s="587"/>
      <c r="H35" s="587"/>
      <c r="I35" s="587"/>
      <c r="J35" s="588"/>
      <c r="K35" s="589" t="s">
        <v>
166</v>
      </c>
      <c r="L35" s="590"/>
      <c r="M35" s="590"/>
      <c r="N35" s="590"/>
      <c r="O35" s="590"/>
      <c r="P35" s="590"/>
      <c r="Q35" s="590"/>
      <c r="R35" s="591"/>
    </row>
    <row r="36" spans="1:20" s="205" customFormat="1" ht="20.100000000000001" customHeight="1" x14ac:dyDescent="0.2">
      <c r="B36" s="552" t="s">
        <v>
12</v>
      </c>
      <c r="C36" s="553"/>
      <c r="D36" s="206" t="s">
        <v>
103</v>
      </c>
      <c r="E36" s="206" t="s">
        <v>
104</v>
      </c>
      <c r="F36" s="206" t="s">
        <v>
105</v>
      </c>
      <c r="G36" s="569" t="s">
        <v>
106</v>
      </c>
      <c r="H36" s="568"/>
      <c r="I36" s="553"/>
      <c r="J36" s="207" t="s">
        <v>
104</v>
      </c>
      <c r="K36" s="567" t="s">
        <v>
12</v>
      </c>
      <c r="L36" s="568"/>
      <c r="M36" s="553"/>
      <c r="N36" s="569" t="s">
        <v>
167</v>
      </c>
      <c r="O36" s="553"/>
      <c r="P36" s="208" t="s">
        <v>
168</v>
      </c>
      <c r="Q36" s="592" t="s">
        <v>
169</v>
      </c>
      <c r="R36" s="593"/>
    </row>
    <row r="37" spans="1:20" s="219" customFormat="1" ht="20.100000000000001" customHeight="1" x14ac:dyDescent="0.2">
      <c r="A37" s="209"/>
      <c r="B37" s="210"/>
      <c r="C37" s="211"/>
      <c r="D37" s="212" t="s">
        <v>
18</v>
      </c>
      <c r="E37" s="213" t="s">
        <v>
20</v>
      </c>
      <c r="F37" s="213" t="s">
        <v>
20</v>
      </c>
      <c r="G37" s="214"/>
      <c r="H37" s="214"/>
      <c r="I37" s="215" t="s">
        <v>
18</v>
      </c>
      <c r="J37" s="216" t="s">
        <v>
20</v>
      </c>
      <c r="K37" s="567" t="s">
        <v>
170</v>
      </c>
      <c r="L37" s="568"/>
      <c r="M37" s="553"/>
      <c r="N37" s="547">
        <v>
73548865</v>
      </c>
      <c r="O37" s="578"/>
      <c r="P37" s="217">
        <f t="shared" ref="P37:P43" si="4">
ROUND(N37/$N$43*100,1)</f>
        <v>
93.6</v>
      </c>
      <c r="Q37" s="579">
        <v>
1.7</v>
      </c>
      <c r="R37" s="580"/>
      <c r="S37" s="218"/>
      <c r="T37" s="218"/>
    </row>
    <row r="38" spans="1:20" ht="20.100000000000001" customHeight="1" x14ac:dyDescent="0.2">
      <c r="A38" s="146"/>
      <c r="B38" s="522" t="s">
        <v>
171</v>
      </c>
      <c r="C38" s="523"/>
      <c r="D38" s="220">
        <v>
1060622</v>
      </c>
      <c r="E38" s="160">
        <f t="shared" ref="E38:E51" si="5">
ROUND(D38/$D$51*100,1)</f>
        <v>
0.3</v>
      </c>
      <c r="F38" s="221">
        <v>
-1.2</v>
      </c>
      <c r="G38" s="584">
        <v>
1060620</v>
      </c>
      <c r="H38" s="585"/>
      <c r="I38" s="508"/>
      <c r="J38" s="222">
        <f t="shared" ref="J38:J51" si="6">
ROUND(G38/$G$51*100,1)</f>
        <v>
0.6</v>
      </c>
      <c r="K38" s="567" t="s">
        <v>
172</v>
      </c>
      <c r="L38" s="568"/>
      <c r="M38" s="553"/>
      <c r="N38" s="547">
        <v>
350451</v>
      </c>
      <c r="O38" s="578"/>
      <c r="P38" s="217">
        <f t="shared" si="4"/>
        <v>
0.4</v>
      </c>
      <c r="Q38" s="579">
        <v>
6.3</v>
      </c>
      <c r="R38" s="580"/>
      <c r="S38" s="96"/>
      <c r="T38" s="96"/>
    </row>
    <row r="39" spans="1:20" ht="20.100000000000001" customHeight="1" x14ac:dyDescent="0.2">
      <c r="A39" s="146"/>
      <c r="B39" s="552" t="s">
        <v>
173</v>
      </c>
      <c r="C39" s="553"/>
      <c r="D39" s="171">
        <v>
102009162</v>
      </c>
      <c r="E39" s="160">
        <f t="shared" si="5"/>
        <v>
29.3</v>
      </c>
      <c r="F39" s="221">
        <v>
269.89999999999998</v>
      </c>
      <c r="G39" s="547">
        <v>
23469449</v>
      </c>
      <c r="H39" s="548"/>
      <c r="I39" s="549"/>
      <c r="J39" s="223">
        <f t="shared" si="6"/>
        <v>
12.7</v>
      </c>
      <c r="K39" s="567" t="s">
        <v>
174</v>
      </c>
      <c r="L39" s="568"/>
      <c r="M39" s="553"/>
      <c r="N39" s="547">
        <v>
4654345</v>
      </c>
      <c r="O39" s="578"/>
      <c r="P39" s="217">
        <f t="shared" si="4"/>
        <v>
5.9</v>
      </c>
      <c r="Q39" s="579">
        <v>
-3.7</v>
      </c>
      <c r="R39" s="580"/>
    </row>
    <row r="40" spans="1:20" ht="20.100000000000001" customHeight="1" x14ac:dyDescent="0.2">
      <c r="A40" s="146"/>
      <c r="B40" s="552" t="s">
        <v>
175</v>
      </c>
      <c r="C40" s="553"/>
      <c r="D40" s="171">
        <v>
153226202</v>
      </c>
      <c r="E40" s="160">
        <f t="shared" si="5"/>
        <v>
44</v>
      </c>
      <c r="F40" s="221">
        <v>
1.6</v>
      </c>
      <c r="G40" s="547">
        <v>
82154455</v>
      </c>
      <c r="H40" s="548"/>
      <c r="I40" s="549"/>
      <c r="J40" s="223">
        <f t="shared" si="6"/>
        <v>
44.6</v>
      </c>
      <c r="K40" s="567" t="s">
        <v>
176</v>
      </c>
      <c r="L40" s="568"/>
      <c r="M40" s="553"/>
      <c r="N40" s="547">
        <v>
0</v>
      </c>
      <c r="O40" s="578"/>
      <c r="P40" s="217">
        <f t="shared" si="4"/>
        <v>
0</v>
      </c>
      <c r="Q40" s="579" t="s">
        <v>
47</v>
      </c>
      <c r="R40" s="580"/>
    </row>
    <row r="41" spans="1:20" ht="20.100000000000001" customHeight="1" x14ac:dyDescent="0.2">
      <c r="A41" s="146"/>
      <c r="B41" s="552" t="s">
        <v>
177</v>
      </c>
      <c r="C41" s="553"/>
      <c r="D41" s="220">
        <v>
21239296</v>
      </c>
      <c r="E41" s="160">
        <f t="shared" si="5"/>
        <v>
6.1</v>
      </c>
      <c r="F41" s="221">
        <v>
14.2</v>
      </c>
      <c r="G41" s="547">
        <v>
18486528</v>
      </c>
      <c r="H41" s="548"/>
      <c r="I41" s="549"/>
      <c r="J41" s="223">
        <f t="shared" si="6"/>
        <v>
10</v>
      </c>
      <c r="K41" s="567" t="s">
        <v>
178</v>
      </c>
      <c r="L41" s="568"/>
      <c r="M41" s="553"/>
      <c r="N41" s="547">
        <v>
8876</v>
      </c>
      <c r="O41" s="578"/>
      <c r="P41" s="217">
        <f t="shared" si="4"/>
        <v>
0</v>
      </c>
      <c r="Q41" s="579">
        <v>
-43.6</v>
      </c>
      <c r="R41" s="580"/>
    </row>
    <row r="42" spans="1:20" ht="20.100000000000001" customHeight="1" x14ac:dyDescent="0.2">
      <c r="A42" s="146"/>
      <c r="B42" s="552" t="s">
        <v>
179</v>
      </c>
      <c r="C42" s="553"/>
      <c r="D42" s="171">
        <v>
89196</v>
      </c>
      <c r="E42" s="160">
        <f t="shared" si="5"/>
        <v>
0</v>
      </c>
      <c r="F42" s="221">
        <v>
6.4</v>
      </c>
      <c r="G42" s="547">
        <v>
89196</v>
      </c>
      <c r="H42" s="548"/>
      <c r="I42" s="549"/>
      <c r="J42" s="223">
        <f t="shared" si="6"/>
        <v>
0</v>
      </c>
      <c r="K42" s="567" t="s">
        <v>
180</v>
      </c>
      <c r="L42" s="568"/>
      <c r="M42" s="553"/>
      <c r="N42" s="547">
        <v>
0</v>
      </c>
      <c r="O42" s="578"/>
      <c r="P42" s="170">
        <f t="shared" si="4"/>
        <v>
0</v>
      </c>
      <c r="Q42" s="579" t="s">
        <v>
47</v>
      </c>
      <c r="R42" s="580"/>
    </row>
    <row r="43" spans="1:20" ht="20.100000000000001" customHeight="1" x14ac:dyDescent="0.2">
      <c r="A43" s="146"/>
      <c r="B43" s="552" t="s">
        <v>
181</v>
      </c>
      <c r="C43" s="553"/>
      <c r="D43" s="171">
        <v>
21412</v>
      </c>
      <c r="E43" s="160">
        <f t="shared" si="5"/>
        <v>
0</v>
      </c>
      <c r="F43" s="221">
        <v>
22.8</v>
      </c>
      <c r="G43" s="547">
        <v>
14845</v>
      </c>
      <c r="H43" s="548"/>
      <c r="I43" s="549"/>
      <c r="J43" s="223">
        <f t="shared" si="6"/>
        <v>
0</v>
      </c>
      <c r="K43" s="567" t="s">
        <v>
76</v>
      </c>
      <c r="L43" s="568"/>
      <c r="M43" s="553"/>
      <c r="N43" s="547">
        <f>
SUM(N37:O42)</f>
        <v>
78562537</v>
      </c>
      <c r="O43" s="578"/>
      <c r="P43" s="170">
        <f t="shared" si="4"/>
        <v>
100</v>
      </c>
      <c r="Q43" s="579">
        <v>
1.4</v>
      </c>
      <c r="R43" s="580"/>
    </row>
    <row r="44" spans="1:20" ht="20.100000000000001" customHeight="1" x14ac:dyDescent="0.2">
      <c r="A44" s="146"/>
      <c r="B44" s="552" t="s">
        <v>
182</v>
      </c>
      <c r="C44" s="553"/>
      <c r="D44" s="220">
        <v>
6964748</v>
      </c>
      <c r="E44" s="160">
        <f t="shared" si="5"/>
        <v>
2</v>
      </c>
      <c r="F44" s="221">
        <v>
40.200000000000003</v>
      </c>
      <c r="G44" s="547">
        <v>
5946593</v>
      </c>
      <c r="H44" s="548"/>
      <c r="I44" s="549"/>
      <c r="J44" s="223">
        <f t="shared" si="6"/>
        <v>
3.2</v>
      </c>
      <c r="K44" s="581" t="s">
        <v>
183</v>
      </c>
      <c r="L44" s="582"/>
      <c r="M44" s="582"/>
      <c r="N44" s="582"/>
      <c r="O44" s="582"/>
      <c r="P44" s="582"/>
      <c r="Q44" s="582"/>
      <c r="R44" s="583"/>
    </row>
    <row r="45" spans="1:20" ht="20.100000000000001" customHeight="1" x14ac:dyDescent="0.2">
      <c r="A45" s="146"/>
      <c r="B45" s="552" t="s">
        <v>
184</v>
      </c>
      <c r="C45" s="553"/>
      <c r="D45" s="171">
        <v>
23546172</v>
      </c>
      <c r="E45" s="160">
        <f t="shared" si="5"/>
        <v>
6.8</v>
      </c>
      <c r="F45" s="221">
        <v>
-13.3</v>
      </c>
      <c r="G45" s="547">
        <v>
17899488</v>
      </c>
      <c r="H45" s="548"/>
      <c r="I45" s="549"/>
      <c r="J45" s="223">
        <f t="shared" si="6"/>
        <v>
9.6999999999999993</v>
      </c>
      <c r="K45" s="567" t="s">
        <v>
185</v>
      </c>
      <c r="L45" s="568"/>
      <c r="M45" s="553"/>
      <c r="N45" s="569" t="s">
        <v>
186</v>
      </c>
      <c r="O45" s="553"/>
      <c r="P45" s="570" t="s">
        <v>
187</v>
      </c>
      <c r="Q45" s="571"/>
      <c r="R45" s="572"/>
      <c r="S45" s="224"/>
      <c r="T45" s="224"/>
    </row>
    <row r="46" spans="1:20" ht="20.100000000000001" customHeight="1" thickBot="1" x14ac:dyDescent="0.25">
      <c r="A46" s="146"/>
      <c r="B46" s="552" t="s">
        <v>
188</v>
      </c>
      <c r="C46" s="553"/>
      <c r="D46" s="171">
        <v>
2703681</v>
      </c>
      <c r="E46" s="160">
        <f t="shared" si="5"/>
        <v>
0.8</v>
      </c>
      <c r="F46" s="221">
        <v>
-65.599999999999994</v>
      </c>
      <c r="G46" s="547">
        <v>
2017445</v>
      </c>
      <c r="H46" s="548"/>
      <c r="I46" s="549"/>
      <c r="J46" s="223">
        <f t="shared" si="6"/>
        <v>
1.1000000000000001</v>
      </c>
      <c r="K46" s="573">
        <v>
99.2</v>
      </c>
      <c r="L46" s="574"/>
      <c r="M46" s="575"/>
      <c r="N46" s="576">
        <v>
62.3</v>
      </c>
      <c r="O46" s="575"/>
      <c r="P46" s="576">
        <v>
98.8</v>
      </c>
      <c r="Q46" s="574"/>
      <c r="R46" s="577"/>
      <c r="S46" s="225"/>
      <c r="T46" s="225"/>
    </row>
    <row r="47" spans="1:20" ht="20.100000000000001" customHeight="1" thickTop="1" x14ac:dyDescent="0.2">
      <c r="A47" s="146"/>
      <c r="B47" s="552" t="s">
        <v>
189</v>
      </c>
      <c r="C47" s="553"/>
      <c r="D47" s="220">
        <v>
34719641</v>
      </c>
      <c r="E47" s="160">
        <f t="shared" si="5"/>
        <v>
10</v>
      </c>
      <c r="F47" s="221">
        <v>
1.7</v>
      </c>
      <c r="G47" s="547">
        <v>
30512857</v>
      </c>
      <c r="H47" s="548"/>
      <c r="I47" s="549"/>
      <c r="J47" s="223">
        <f t="shared" si="6"/>
        <v>
16.600000000000001</v>
      </c>
      <c r="K47" s="554" t="s">
        <v>
190</v>
      </c>
      <c r="L47" s="555"/>
      <c r="M47" s="555"/>
      <c r="N47" s="555"/>
      <c r="O47" s="555"/>
      <c r="P47" s="555"/>
      <c r="Q47" s="555"/>
      <c r="R47" s="556"/>
    </row>
    <row r="48" spans="1:20" ht="20.100000000000001" customHeight="1" x14ac:dyDescent="0.2">
      <c r="A48" s="146"/>
      <c r="B48" s="552" t="s">
        <v>
191</v>
      </c>
      <c r="C48" s="553"/>
      <c r="D48" s="171">
        <v>
0</v>
      </c>
      <c r="E48" s="160">
        <f t="shared" si="5"/>
        <v>
0</v>
      </c>
      <c r="F48" s="221" t="s">
        <v>
47</v>
      </c>
      <c r="G48" s="547">
        <v>
0</v>
      </c>
      <c r="H48" s="548"/>
      <c r="I48" s="549"/>
      <c r="J48" s="223">
        <f t="shared" si="6"/>
        <v>
0</v>
      </c>
      <c r="K48" s="529" t="s">
        <v>
12</v>
      </c>
      <c r="L48" s="557"/>
      <c r="M48" s="511"/>
      <c r="N48" s="559" t="s">
        <v>
192</v>
      </c>
      <c r="O48" s="560"/>
      <c r="P48" s="563" t="s">
        <v>
169</v>
      </c>
      <c r="Q48" s="565" t="s">
        <v>
193</v>
      </c>
      <c r="R48" s="566"/>
      <c r="S48" s="226"/>
      <c r="T48" s="226"/>
    </row>
    <row r="49" spans="1:20" ht="20.100000000000001" customHeight="1" x14ac:dyDescent="0.2">
      <c r="A49" s="146"/>
      <c r="B49" s="552" t="s">
        <v>
119</v>
      </c>
      <c r="C49" s="553"/>
      <c r="D49" s="171">
        <v>
2714008</v>
      </c>
      <c r="E49" s="160">
        <f t="shared" si="5"/>
        <v>
0.8</v>
      </c>
      <c r="F49" s="221">
        <v>
-16.899999999999999</v>
      </c>
      <c r="G49" s="547">
        <v>
2604236</v>
      </c>
      <c r="H49" s="548"/>
      <c r="I49" s="549"/>
      <c r="J49" s="223">
        <f t="shared" si="6"/>
        <v>
1.4</v>
      </c>
      <c r="K49" s="525"/>
      <c r="L49" s="558"/>
      <c r="M49" s="523"/>
      <c r="N49" s="561"/>
      <c r="O49" s="562"/>
      <c r="P49" s="564"/>
      <c r="Q49" s="550" t="s">
        <v>
194</v>
      </c>
      <c r="R49" s="551"/>
      <c r="S49" s="96"/>
      <c r="T49" s="96"/>
    </row>
    <row r="50" spans="1:20" ht="20.100000000000001" customHeight="1" x14ac:dyDescent="0.2">
      <c r="A50" s="146"/>
      <c r="B50" s="552" t="s">
        <v>
195</v>
      </c>
      <c r="C50" s="553"/>
      <c r="D50" s="220">
        <v>
0</v>
      </c>
      <c r="E50" s="160">
        <f t="shared" si="5"/>
        <v>
0</v>
      </c>
      <c r="F50" s="221" t="s">
        <v>
47</v>
      </c>
      <c r="G50" s="547">
        <v>
0</v>
      </c>
      <c r="H50" s="548"/>
      <c r="I50" s="549"/>
      <c r="J50" s="223">
        <f t="shared" si="6"/>
        <v>
0</v>
      </c>
      <c r="K50" s="529" t="s">
        <v>
196</v>
      </c>
      <c r="L50" s="511"/>
      <c r="M50" s="227" t="s">
        <v>
197</v>
      </c>
      <c r="N50" s="519">
        <v>
65806767</v>
      </c>
      <c r="O50" s="520"/>
      <c r="P50" s="228">
        <v>
-3.8</v>
      </c>
      <c r="Q50" s="519">
        <v>
5742640</v>
      </c>
      <c r="R50" s="521"/>
      <c r="S50" s="17"/>
      <c r="T50" s="17"/>
    </row>
    <row r="51" spans="1:20" ht="20.100000000000001" customHeight="1" x14ac:dyDescent="0.2">
      <c r="A51" s="146"/>
      <c r="B51" s="530" t="s">
        <v>
76</v>
      </c>
      <c r="C51" s="531"/>
      <c r="D51" s="534">
        <f>
SUM(D38:D50)</f>
        <v>
348294140</v>
      </c>
      <c r="E51" s="536">
        <f t="shared" si="5"/>
        <v>
100</v>
      </c>
      <c r="F51" s="537">
        <v>
26.4</v>
      </c>
      <c r="G51" s="539">
        <f>
SUM(G38:I50)</f>
        <v>
184255712</v>
      </c>
      <c r="H51" s="540"/>
      <c r="I51" s="541"/>
      <c r="J51" s="545">
        <f t="shared" si="6"/>
        <v>
100</v>
      </c>
      <c r="K51" s="525" t="s">
        <v>
198</v>
      </c>
      <c r="L51" s="523"/>
      <c r="M51" s="229" t="s">
        <v>
199</v>
      </c>
      <c r="N51" s="526">
        <v>
64750702</v>
      </c>
      <c r="O51" s="527"/>
      <c r="P51" s="221">
        <v>
-4</v>
      </c>
      <c r="Q51" s="526">
        <v>
0</v>
      </c>
      <c r="R51" s="528"/>
      <c r="S51" s="17"/>
      <c r="T51" s="17"/>
    </row>
    <row r="52" spans="1:20" ht="20.100000000000001" customHeight="1" thickBot="1" x14ac:dyDescent="0.25">
      <c r="A52" s="146"/>
      <c r="B52" s="532"/>
      <c r="C52" s="533"/>
      <c r="D52" s="535"/>
      <c r="E52" s="535">
        <f>
ROUND(D52/$D$51*100,1)</f>
        <v>
0</v>
      </c>
      <c r="F52" s="538"/>
      <c r="G52" s="542"/>
      <c r="H52" s="543"/>
      <c r="I52" s="544"/>
      <c r="J52" s="546">
        <f>
ROUND(G52/$G$51*100,1)</f>
        <v>
0</v>
      </c>
      <c r="K52" s="529" t="s">
        <v>
200</v>
      </c>
      <c r="L52" s="511"/>
      <c r="M52" s="227" t="s">
        <v>
197</v>
      </c>
      <c r="N52" s="519">
        <v>
11156592</v>
      </c>
      <c r="O52" s="520"/>
      <c r="P52" s="228">
        <v>
3.5</v>
      </c>
      <c r="Q52" s="519">
        <v>
1742681</v>
      </c>
      <c r="R52" s="521"/>
      <c r="S52" s="17"/>
      <c r="T52" s="17"/>
    </row>
    <row r="53" spans="1:20" ht="20.100000000000001" customHeight="1" x14ac:dyDescent="0.2">
      <c r="B53" s="230" t="s">
        <v>
201</v>
      </c>
      <c r="C53" s="214"/>
      <c r="D53" s="214"/>
      <c r="E53" s="214"/>
      <c r="F53" s="214"/>
      <c r="G53" s="214"/>
      <c r="H53" s="214"/>
      <c r="I53" s="214"/>
      <c r="J53" s="231"/>
      <c r="K53" s="522" t="s">
        <v>
198</v>
      </c>
      <c r="L53" s="523"/>
      <c r="M53" s="229" t="s">
        <v>
199</v>
      </c>
      <c r="N53" s="507">
        <v>
10960732</v>
      </c>
      <c r="O53" s="508"/>
      <c r="P53" s="232">
        <v>
2.8</v>
      </c>
      <c r="Q53" s="507">
        <v>
146689</v>
      </c>
      <c r="R53" s="509"/>
      <c r="S53" s="17"/>
      <c r="T53" s="17"/>
    </row>
    <row r="54" spans="1:20" ht="20.100000000000001" customHeight="1" x14ac:dyDescent="0.2">
      <c r="B54" s="214"/>
      <c r="C54" s="214"/>
      <c r="D54" s="214"/>
      <c r="E54" s="214"/>
      <c r="F54" s="214"/>
      <c r="G54" s="214"/>
      <c r="H54" s="214"/>
      <c r="I54" s="214"/>
      <c r="J54" s="214"/>
      <c r="K54" s="510" t="s">
        <v>
202</v>
      </c>
      <c r="L54" s="511"/>
      <c r="M54" s="227" t="s">
        <v>
197</v>
      </c>
      <c r="N54" s="519">
        <v>
57242336</v>
      </c>
      <c r="O54" s="520"/>
      <c r="P54" s="228">
        <v>
1.5</v>
      </c>
      <c r="Q54" s="519">
        <v>
9059872</v>
      </c>
      <c r="R54" s="521"/>
      <c r="S54" s="17"/>
      <c r="T54" s="17"/>
    </row>
    <row r="55" spans="1:20" ht="20.100000000000001" customHeight="1" x14ac:dyDescent="0.2">
      <c r="B55" s="214"/>
      <c r="C55" s="214"/>
      <c r="D55" s="214"/>
      <c r="E55" s="214"/>
      <c r="F55" s="214"/>
      <c r="G55" s="214"/>
      <c r="H55" s="214"/>
      <c r="I55" s="214"/>
      <c r="J55" s="214"/>
      <c r="K55" s="522" t="s">
        <v>
203</v>
      </c>
      <c r="L55" s="523"/>
      <c r="M55" s="229" t="s">
        <v>
199</v>
      </c>
      <c r="N55" s="507">
        <v>
55422948</v>
      </c>
      <c r="O55" s="508"/>
      <c r="P55" s="221">
        <v>
2.2000000000000002</v>
      </c>
      <c r="Q55" s="507">
        <v>
522424</v>
      </c>
      <c r="R55" s="509"/>
      <c r="S55" s="17"/>
      <c r="T55" s="17"/>
    </row>
    <row r="56" spans="1:20" ht="20.100000000000001" customHeight="1" x14ac:dyDescent="0.2">
      <c r="B56" s="214"/>
      <c r="C56" s="214"/>
      <c r="D56" s="214"/>
      <c r="E56" s="214"/>
      <c r="F56" s="214"/>
      <c r="G56" s="214"/>
      <c r="H56" s="214"/>
      <c r="I56" s="214"/>
      <c r="J56" s="214"/>
      <c r="K56" s="510" t="s">
        <v>
202</v>
      </c>
      <c r="L56" s="511"/>
      <c r="M56" s="227" t="s">
        <v>
197</v>
      </c>
      <c r="N56" s="512" t="s">
        <v>
47</v>
      </c>
      <c r="O56" s="524"/>
      <c r="P56" s="228" t="s">
        <v>
47</v>
      </c>
      <c r="Q56" s="512" t="s">
        <v>
47</v>
      </c>
      <c r="R56" s="515"/>
    </row>
    <row r="57" spans="1:20" ht="20.100000000000001" customHeight="1" x14ac:dyDescent="0.2">
      <c r="B57" s="214"/>
      <c r="C57" s="214"/>
      <c r="D57" s="214"/>
      <c r="E57" s="214"/>
      <c r="F57" s="214"/>
      <c r="G57" s="214"/>
      <c r="H57" s="214"/>
      <c r="I57" s="214"/>
      <c r="J57" s="214"/>
      <c r="K57" s="505" t="s">
        <v>
204</v>
      </c>
      <c r="L57" s="506"/>
      <c r="M57" s="229" t="s">
        <v>
199</v>
      </c>
      <c r="N57" s="516" t="s">
        <v>
47</v>
      </c>
      <c r="O57" s="517"/>
      <c r="P57" s="232" t="s">
        <v>
47</v>
      </c>
      <c r="Q57" s="516" t="s">
        <v>
47</v>
      </c>
      <c r="R57" s="518"/>
    </row>
    <row r="58" spans="1:20" ht="20.100000000000001" customHeight="1" x14ac:dyDescent="0.2">
      <c r="B58" s="214"/>
      <c r="C58" s="214"/>
      <c r="D58" s="214"/>
      <c r="E58" s="214"/>
      <c r="F58" s="214"/>
      <c r="G58" s="214"/>
      <c r="H58" s="214"/>
      <c r="I58" s="214"/>
      <c r="J58" s="214"/>
      <c r="K58" s="510" t="s">
        <v>
205</v>
      </c>
      <c r="L58" s="511"/>
      <c r="M58" s="227" t="s">
        <v>
197</v>
      </c>
      <c r="N58" s="519">
        <v>
99295</v>
      </c>
      <c r="O58" s="520"/>
      <c r="P58" s="228">
        <v>
-32.5</v>
      </c>
      <c r="Q58" s="519">
        <v>
99295</v>
      </c>
      <c r="R58" s="521"/>
    </row>
    <row r="59" spans="1:20" ht="20.100000000000001" customHeight="1" x14ac:dyDescent="0.2">
      <c r="B59" s="214"/>
      <c r="C59" s="214"/>
      <c r="D59" s="214"/>
      <c r="E59" s="214"/>
      <c r="F59" s="214"/>
      <c r="G59" s="214"/>
      <c r="H59" s="214"/>
      <c r="I59" s="214"/>
      <c r="J59" s="214"/>
      <c r="K59" s="505" t="s">
        <v>
204</v>
      </c>
      <c r="L59" s="506"/>
      <c r="M59" s="229" t="s">
        <v>
199</v>
      </c>
      <c r="N59" s="507">
        <v>
99295</v>
      </c>
      <c r="O59" s="508"/>
      <c r="P59" s="221">
        <v>
-32.5</v>
      </c>
      <c r="Q59" s="507">
        <v>
0</v>
      </c>
      <c r="R59" s="509"/>
    </row>
    <row r="60" spans="1:20" ht="20.100000000000001" customHeight="1" x14ac:dyDescent="0.2">
      <c r="B60" s="214"/>
      <c r="C60" s="214"/>
      <c r="D60" s="214"/>
      <c r="E60" s="214"/>
      <c r="F60" s="214"/>
      <c r="G60" s="214"/>
      <c r="H60" s="214"/>
      <c r="I60" s="214"/>
      <c r="J60" s="214"/>
      <c r="K60" s="510" t="s">
        <v>
205</v>
      </c>
      <c r="L60" s="511"/>
      <c r="M60" s="227" t="s">
        <v>
197</v>
      </c>
      <c r="N60" s="512">
        <v>
112579</v>
      </c>
      <c r="O60" s="513"/>
      <c r="P60" s="233">
        <v>
-2.2999999999999998</v>
      </c>
      <c r="Q60" s="514">
        <v>
0</v>
      </c>
      <c r="R60" s="515"/>
    </row>
    <row r="61" spans="1:20" ht="20.100000000000001" customHeight="1" thickBot="1" x14ac:dyDescent="0.25">
      <c r="B61" s="214"/>
      <c r="C61" s="214"/>
      <c r="D61" s="214"/>
      <c r="E61" s="214"/>
      <c r="F61" s="214"/>
      <c r="G61" s="214"/>
      <c r="H61" s="214"/>
      <c r="I61" s="214"/>
      <c r="J61" s="214"/>
      <c r="K61" s="499" t="s">
        <v>
206</v>
      </c>
      <c r="L61" s="500"/>
      <c r="M61" s="234" t="s">
        <v>
199</v>
      </c>
      <c r="N61" s="501">
        <v>
112579</v>
      </c>
      <c r="O61" s="502"/>
      <c r="P61" s="235">
        <v>
-2.2999999999999998</v>
      </c>
      <c r="Q61" s="503">
        <v>
30927</v>
      </c>
      <c r="R61" s="504"/>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大田・左</vt:lpstr>
      <vt:lpstr>大田・右</vt:lpstr>
      <vt:lpstr>大田・右!Print_Area</vt:lpstr>
      <vt:lpstr>大田・左!Print_Area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2021-12-14T04:59:36Z</dcterms:modified>
</cp:coreProperties>
</file>