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大田・左" sheetId="3" r:id="rId1"/>
    <sheet name="大田・右" sheetId="4" r:id="rId2"/>
  </sheets>
  <definedNames>
    <definedName name="_xlnm.Print_Area" localSheetId="1">大田・右!$A$1:$S$63</definedName>
    <definedName name="_xlnm.Print_Area" localSheetId="0">大田・左!$A$1:$AL$58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3" l="1"/>
  <c r="S10" i="3"/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AH51" i="3"/>
  <c r="AD51" i="3"/>
  <c r="AA51" i="3"/>
  <c r="X51" i="3"/>
  <c r="O49" i="3"/>
  <c r="O52" i="3" s="1"/>
  <c r="L49" i="3"/>
  <c r="L52" i="3" s="1"/>
  <c r="E49" i="3"/>
  <c r="E52" i="3" s="1"/>
  <c r="G28" i="3"/>
  <c r="S26" i="3"/>
  <c r="S16" i="3"/>
  <c r="G14" i="3"/>
  <c r="G18" i="3" s="1"/>
  <c r="S18" i="3" s="1"/>
  <c r="S12" i="3"/>
  <c r="S14" i="3" l="1"/>
  <c r="L29" i="4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</calcChain>
</file>

<file path=xl/sharedStrings.xml><?xml version="1.0" encoding="utf-8"?>
<sst xmlns="http://schemas.openxmlformats.org/spreadsheetml/2006/main" count="344" uniqueCount="197">
  <si>
    <t>国調人口</t>
  </si>
  <si>
    <t>面積</t>
  </si>
  <si>
    <t>人口密度</t>
  </si>
  <si>
    <t>人口</t>
  </si>
  <si>
    <t>人</t>
  </si>
  <si>
    <t>K㎡</t>
  </si>
  <si>
    <t>31.4.1</t>
    <phoneticPr fontId="5"/>
  </si>
  <si>
    <t>区分</t>
  </si>
  <si>
    <t xml:space="preserve">区分 </t>
  </si>
  <si>
    <t xml:space="preserve"> </t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</si>
  <si>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</si>
  <si>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</si>
  <si>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</si>
  <si>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</si>
  <si>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</si>
  <si>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</si>
  <si>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</si>
  <si>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</si>
  <si>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</si>
  <si>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</si>
  <si>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</si>
  <si>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</si>
  <si>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Ｄ</t>
  </si>
  <si>
    <t>―</t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</si>
  <si>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</si>
  <si>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</si>
  <si>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</si>
  <si>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</si>
  <si>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</si>
  <si>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</si>
  <si>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</si>
  <si>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</si>
  <si>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</si>
  <si>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</si>
  <si>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地方債現在高</t>
  </si>
  <si>
    <t>Ｉ</t>
  </si>
  <si>
    <t>債務負担行為額</t>
  </si>
  <si>
    <t>実質単年度収支</t>
  </si>
  <si>
    <t>Ｊ</t>
  </si>
  <si>
    <t xml:space="preserve"> (F)+(G)+(H)-(I) </t>
  </si>
  <si>
    <t>%〕</t>
    <phoneticPr fontId="5"/>
  </si>
  <si>
    <t>職員数等の状況</t>
  </si>
  <si>
    <t>積　　立　　金　　の　　状　　況</t>
  </si>
  <si>
    <t>合計</t>
  </si>
  <si>
    <t>職員数</t>
  </si>
  <si>
    <t>新規採用</t>
  </si>
  <si>
    <t>一人当り平均</t>
  </si>
  <si>
    <t>普 　通 　会 　計</t>
  </si>
  <si>
    <t>一般職員</t>
  </si>
  <si>
    <t>うち                    技能労務</t>
  </si>
  <si>
    <t>教育公務員</t>
  </si>
  <si>
    <t>取崩額</t>
  </si>
  <si>
    <t>臨時職員</t>
  </si>
  <si>
    <t>小計</t>
  </si>
  <si>
    <t>その他の会計</t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</si>
  <si>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</si>
  <si>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</si>
  <si>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</si>
  <si>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</si>
  <si>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</si>
  <si>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</si>
  <si>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</si>
  <si>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</si>
  <si>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</si>
  <si>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</si>
  <si>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</si>
  <si>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</si>
  <si>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>うち職員給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</si>
  <si>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</si>
  <si>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</si>
  <si>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</si>
  <si>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</si>
  <si>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</si>
  <si>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ゴルフ場利用税交付金</t>
    <rPh sb="0" eb="4">
      <t>ゴルフジョウ</t>
    </rPh>
    <rPh sb="4" eb="6">
      <t>リヨウ</t>
    </rPh>
    <phoneticPr fontId="5"/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</si>
  <si>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</si>
  <si>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</si>
  <si>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</si>
  <si>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</si>
  <si>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</si>
  <si>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</si>
  <si>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</si>
  <si>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</si>
  <si>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</si>
  <si>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</si>
  <si>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</si>
  <si>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</si>
  <si>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</si>
  <si>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</si>
  <si>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</si>
  <si>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</si>
  <si>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</si>
  <si>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</si>
  <si>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</si>
  <si>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</si>
  <si>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</si>
  <si>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</si>
  <si>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</si>
  <si>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</si>
  <si>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</si>
  <si>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</si>
  <si>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</si>
  <si>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</si>
  <si>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</si>
  <si>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</si>
  <si>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</si>
  <si>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</si>
  <si>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</si>
  <si>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</si>
  <si>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</si>
  <si>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</si>
  <si>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</si>
  <si>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</si>
  <si>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</si>
  <si>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労働費</t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</si>
  <si>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</si>
  <si>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</si>
  <si>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</si>
  <si>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</si>
  <si>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</si>
  <si>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</si>
  <si>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</si>
  <si>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</si>
  <si>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</si>
  <si>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災害復旧費</t>
  </si>
  <si>
    <t>諸支出金</t>
  </si>
  <si>
    <t>国民健康保険</t>
  </si>
  <si>
    <t>歳入</t>
  </si>
  <si>
    <t>事業会計</t>
  </si>
  <si>
    <t>歳出</t>
  </si>
  <si>
    <t>（大田区）</t>
  </si>
  <si>
    <t>人口集中地区人口</t>
  </si>
  <si>
    <t>27年　　　　　　　　</t>
  </si>
  <si>
    <t xml:space="preserve"> 2.4.1</t>
    <phoneticPr fontId="5"/>
  </si>
  <si>
    <t>22年　　　　　　　　</t>
  </si>
  <si>
    <t>令和元年度</t>
  </si>
  <si>
    <t>平成30年度</t>
  </si>
  <si>
    <t>翌年度に繰り</t>
  </si>
  <si>
    <t>臨時財政対策債
発行可能額</t>
  </si>
  <si>
    <t>越すべき財源</t>
  </si>
  <si>
    <t>実質収支
（Ｃ）－（Ｄ）</t>
  </si>
  <si>
    <t>積立金取崩し額</t>
  </si>
  <si>
    <t xml:space="preserve">  令  和  元  年  度  決  算  に  基  づ  く  健  全  化  判  断  比  率　 　</t>
  </si>
  <si>
    <t xml:space="preserve">　※〔　〕書きは、早期健全化基準 </t>
  </si>
  <si>
    <t>実質赤字比率</t>
  </si>
  <si>
    <t xml:space="preserve">実質公債費比率 </t>
  </si>
  <si>
    <t>〔</t>
  </si>
  <si>
    <t>%〕</t>
  </si>
  <si>
    <t>〔　　 25.0</t>
    <phoneticPr fontId="12"/>
  </si>
  <si>
    <t>連結実質赤字比率</t>
  </si>
  <si>
    <t xml:space="preserve">将来負担比率 </t>
  </si>
  <si>
    <t>〔　　 350.0</t>
    <phoneticPr fontId="12"/>
  </si>
  <si>
    <t>財政調整基金</t>
  </si>
  <si>
    <t>減債基金</t>
  </si>
  <si>
    <t>その他特定
目的基金</t>
    <rPh sb="0" eb="3">
      <t>ソノタ</t>
    </rPh>
    <phoneticPr fontId="5"/>
  </si>
  <si>
    <t>2.4.1</t>
    <phoneticPr fontId="2"/>
  </si>
  <si>
    <t>31.4.1</t>
  </si>
  <si>
    <t>給料月額</t>
  </si>
  <si>
    <t>30年度末
現在高</t>
  </si>
  <si>
    <t>円</t>
  </si>
  <si>
    <t>元年度</t>
    <phoneticPr fontId="2"/>
  </si>
  <si>
    <t>積立額</t>
  </si>
  <si>
    <t>調整額</t>
  </si>
  <si>
    <t>元年度末
現在高</t>
    <phoneticPr fontId="2"/>
  </si>
  <si>
    <t>大田区</t>
  </si>
  <si>
    <t>うち退職金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</si>
  <si>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</si>
  <si>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元 利 償 還 金</t>
  </si>
  <si>
    <t>一時借入金利子</t>
  </si>
  <si>
    <t>自動車取得税交付金</t>
    <phoneticPr fontId="2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</si>
  <si>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</si>
  <si>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</si>
  <si>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</si>
  <si>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</si>
  <si>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普通建設事業費</t>
  </si>
  <si>
    <t>○経常経費充当</t>
  </si>
  <si>
    <t>補助事業費</t>
  </si>
  <si>
    <t>　一般財源等</t>
  </si>
  <si>
    <t>単独事業費</t>
  </si>
  <si>
    <t>うち人件費</t>
  </si>
  <si>
    <t>○歳入経常一般財源等</t>
  </si>
  <si>
    <t>災害復旧事業費</t>
  </si>
  <si>
    <t>失業対策事業費</t>
  </si>
  <si>
    <t>決算額(千円)</t>
  </si>
  <si>
    <t>入湯税</t>
  </si>
  <si>
    <t>法定外普通税</t>
  </si>
  <si>
    <t>公営事業・公営企業会計</t>
  </si>
  <si>
    <t>決  算  額 (千円)</t>
  </si>
  <si>
    <t>普通会計</t>
  </si>
  <si>
    <t>繰入繰出額</t>
  </si>
  <si>
    <t>後期高齢者医療</t>
  </si>
  <si>
    <t>（注）「公営事業・公営企業会計」欄の「普通会計繰入繰出額」の単位は</t>
  </si>
  <si>
    <t>　　　「千円」である。</t>
  </si>
  <si>
    <t>介護保険事業</t>
  </si>
  <si>
    <t>（保険事業）</t>
  </si>
  <si>
    <t>（介護サービス）</t>
  </si>
  <si>
    <t>公営企業会計</t>
  </si>
  <si>
    <t>（駐車場）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</si>
</sst>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  <numFmt numFmtId="181" formatCode="[$-411]#,##0;[Red]\-#,##0"/>
  </numFmts>
  <fonts count="2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28"/>
    </font>
    <font>
      <sz val="10.5"/>
      <color rgb="FF000000"/>
      <name val="ＭＳ 明朝"/>
      <family val="1"/>
      <charset val="128"/>
    </font>
    <font>
      <sz val="7.5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9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1" fillId="0" borderId="0"/>
  </cellStyleXfs>
  <cellXfs count="433">
    <xf numFmtId="0" fontId="0" fillId="0" borderId="0" xfId="0"/>
    <xf numFmtId="176" fontId="19" fillId="0" borderId="0" xfId="1" applyNumberFormat="1"/>
    <xf numFmtId="0" fontId="19" fillId="0" borderId="0" xfId="1"/>
    <xf numFmtId="0" fontId="6" fillId="0" borderId="0" xfId="1" applyFont="1"/>
    <xf numFmtId="0" fontId="7" fillId="0" borderId="0" xfId="1" applyFont="1"/>
    <xf numFmtId="0" fontId="19" fillId="0" borderId="0" xfId="1" applyAlignment="1">
      <alignment vertical="center"/>
    </xf>
    <xf numFmtId="0" fontId="11" fillId="0" borderId="0" xfId="1" applyFont="1"/>
    <xf numFmtId="0" fontId="19" fillId="0" borderId="0" xfId="1" applyAlignment="1">
      <alignment horizontal="right"/>
    </xf>
    <xf numFmtId="0" fontId="1" fillId="0" borderId="0" xfId="1" applyFont="1"/>
    <xf numFmtId="0" fontId="21" fillId="0" borderId="0" xfId="2"/>
    <xf numFmtId="0" fontId="16" fillId="0" borderId="0" xfId="1" applyFont="1" applyAlignment="1">
      <alignment horizontal="left" vertical="center" indent="5"/>
    </xf>
    <xf numFmtId="0" fontId="13" fillId="0" borderId="0" xfId="1" applyFont="1" applyAlignment="1">
      <alignment horizontal="right"/>
    </xf>
    <xf numFmtId="176" fontId="19" fillId="0" borderId="0" xfId="1" applyNumberFormat="1" applyAlignment="1">
      <alignment horizontal="center"/>
    </xf>
    <xf numFmtId="0" fontId="4" fillId="0" borderId="0" xfId="1" applyFont="1"/>
    <xf numFmtId="0" fontId="20" fillId="0" borderId="0" xfId="1" applyFont="1"/>
    <xf numFmtId="0" fontId="21" fillId="0" borderId="0" xfId="5"/>
    <xf numFmtId="176" fontId="19" fillId="0" borderId="0" xfId="1" applyNumberFormat="1" applyFill="1"/>
    <xf numFmtId="0" fontId="19" fillId="0" borderId="0" xfId="1" applyFill="1"/>
    <xf numFmtId="176" fontId="3" fillId="0" borderId="0" xfId="1" applyNumberFormat="1" applyFont="1" applyFill="1"/>
    <xf numFmtId="176" fontId="6" fillId="0" borderId="0" xfId="1" applyNumberFormat="1" applyFont="1" applyFill="1"/>
    <xf numFmtId="0" fontId="6" fillId="0" borderId="0" xfId="1" applyFont="1" applyFill="1"/>
    <xf numFmtId="176" fontId="19" fillId="0" borderId="1" xfId="1" applyNumberFormat="1" applyFill="1" applyBorder="1"/>
    <xf numFmtId="176" fontId="7" fillId="0" borderId="2" xfId="1" applyNumberFormat="1" applyFont="1" applyFill="1" applyBorder="1"/>
    <xf numFmtId="0" fontId="7" fillId="0" borderId="0" xfId="1" applyFont="1" applyFill="1" applyAlignment="1">
      <alignment horizontal="distributed" vertical="center"/>
    </xf>
    <xf numFmtId="0" fontId="7" fillId="0" borderId="0" xfId="1" applyFont="1" applyFill="1"/>
    <xf numFmtId="176" fontId="19" fillId="0" borderId="2" xfId="1" applyNumberFormat="1" applyFill="1" applyBorder="1" applyAlignment="1">
      <alignment vertical="center"/>
    </xf>
    <xf numFmtId="176" fontId="1" fillId="0" borderId="5" xfId="2" applyNumberFormat="1" applyFont="1" applyFill="1" applyBorder="1" applyAlignment="1">
      <alignment vertical="center"/>
    </xf>
    <xf numFmtId="176" fontId="1" fillId="0" borderId="5" xfId="2" applyNumberFormat="1" applyFont="1" applyFill="1" applyBorder="1" applyAlignment="1">
      <alignment horizontal="right" vertical="center" shrinkToFit="1"/>
    </xf>
    <xf numFmtId="176" fontId="1" fillId="0" borderId="7" xfId="2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19" fillId="0" borderId="8" xfId="1" applyNumberFormat="1" applyFill="1" applyBorder="1" applyAlignment="1">
      <alignment vertical="center"/>
    </xf>
    <xf numFmtId="0" fontId="19" fillId="0" borderId="0" xfId="1" applyFill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12" xfId="2" applyNumberFormat="1" applyFont="1" applyFill="1" applyBorder="1" applyAlignment="1">
      <alignment horizontal="right" vertical="center" shrinkToFit="1"/>
    </xf>
    <xf numFmtId="176" fontId="1" fillId="0" borderId="13" xfId="2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19" fillId="0" borderId="0" xfId="1" applyNumberFormat="1" applyFill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19" fillId="0" borderId="14" xfId="1" applyNumberFormat="1" applyFill="1" applyBorder="1" applyAlignment="1">
      <alignment vertical="center"/>
    </xf>
    <xf numFmtId="176" fontId="19" fillId="0" borderId="14" xfId="1" applyNumberForma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0" fontId="19" fillId="0" borderId="0" xfId="1" applyFill="1" applyAlignment="1">
      <alignment horizontal="distributed" vertical="center"/>
    </xf>
    <xf numFmtId="0" fontId="11" fillId="0" borderId="0" xfId="1" applyFont="1" applyFill="1"/>
    <xf numFmtId="176" fontId="19" fillId="0" borderId="2" xfId="1" applyNumberFormat="1" applyFill="1" applyBorder="1"/>
    <xf numFmtId="176" fontId="4" fillId="0" borderId="15" xfId="1" applyNumberFormat="1" applyFont="1" applyFill="1" applyBorder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12" xfId="1" applyNumberFormat="1" applyFont="1" applyFill="1" applyBorder="1" applyAlignment="1">
      <alignment horizontal="right"/>
    </xf>
    <xf numFmtId="176" fontId="4" fillId="0" borderId="17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horizontal="right"/>
    </xf>
    <xf numFmtId="176" fontId="4" fillId="0" borderId="19" xfId="1" applyNumberFormat="1" applyFont="1" applyFill="1" applyBorder="1"/>
    <xf numFmtId="176" fontId="1" fillId="0" borderId="18" xfId="1" applyNumberFormat="1" applyFont="1" applyFill="1" applyBorder="1" applyAlignment="1">
      <alignment horizontal="right"/>
    </xf>
    <xf numFmtId="176" fontId="4" fillId="0" borderId="12" xfId="1" applyNumberFormat="1" applyFont="1" applyFill="1" applyBorder="1"/>
    <xf numFmtId="0" fontId="19" fillId="0" borderId="0" xfId="1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center" vertical="top"/>
    </xf>
    <xf numFmtId="176" fontId="4" fillId="0" borderId="24" xfId="1" applyNumberFormat="1" applyFont="1" applyFill="1" applyBorder="1" applyAlignment="1">
      <alignment horizontal="center" vertical="top"/>
    </xf>
    <xf numFmtId="176" fontId="4" fillId="0" borderId="23" xfId="2" applyNumberFormat="1" applyFont="1" applyFill="1" applyBorder="1" applyAlignment="1">
      <alignment horizontal="center" vertical="top"/>
    </xf>
    <xf numFmtId="176" fontId="4" fillId="0" borderId="28" xfId="2" applyNumberFormat="1" applyFont="1" applyFill="1" applyBorder="1" applyAlignment="1">
      <alignment horizontal="center" vertical="top"/>
    </xf>
    <xf numFmtId="176" fontId="4" fillId="0" borderId="18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1" fillId="0" borderId="18" xfId="1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1" fillId="0" borderId="20" xfId="2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top"/>
    </xf>
    <xf numFmtId="0" fontId="4" fillId="0" borderId="24" xfId="1" applyFont="1" applyFill="1" applyBorder="1" applyAlignment="1">
      <alignment horizontal="center" vertical="top"/>
    </xf>
    <xf numFmtId="0" fontId="4" fillId="0" borderId="23" xfId="2" applyFont="1" applyFill="1" applyBorder="1" applyAlignment="1">
      <alignment horizontal="center" vertical="top"/>
    </xf>
    <xf numFmtId="0" fontId="4" fillId="0" borderId="28" xfId="2" applyFont="1" applyFill="1" applyBorder="1" applyAlignment="1">
      <alignment horizontal="center" vertical="top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12" xfId="2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177" fontId="4" fillId="0" borderId="28" xfId="2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/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25" xfId="1" applyNumberFormat="1" applyFont="1" applyFill="1" applyBorder="1" applyAlignment="1">
      <alignment vertical="center"/>
    </xf>
    <xf numFmtId="179" fontId="4" fillId="0" borderId="23" xfId="1" applyNumberFormat="1" applyFont="1" applyFill="1" applyBorder="1" applyAlignment="1">
      <alignment vertical="top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25" xfId="2" applyNumberFormat="1" applyFont="1" applyFill="1" applyBorder="1" applyAlignment="1">
      <alignment vertical="center"/>
    </xf>
    <xf numFmtId="179" fontId="4" fillId="0" borderId="23" xfId="2" applyNumberFormat="1" applyFont="1" applyFill="1" applyBorder="1" applyAlignment="1">
      <alignment vertical="top"/>
    </xf>
    <xf numFmtId="176" fontId="4" fillId="0" borderId="28" xfId="2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23" xfId="2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3" xfId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vertical="center"/>
    </xf>
    <xf numFmtId="176" fontId="4" fillId="0" borderId="14" xfId="1" applyNumberFormat="1" applyFont="1" applyFill="1" applyBorder="1"/>
    <xf numFmtId="176" fontId="4" fillId="0" borderId="14" xfId="1" applyNumberFormat="1" applyFont="1" applyFill="1" applyBorder="1" applyAlignment="1">
      <alignment horizontal="right"/>
    </xf>
    <xf numFmtId="176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8" fillId="0" borderId="41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horizontal="left" vertical="center"/>
    </xf>
    <xf numFmtId="176" fontId="4" fillId="0" borderId="16" xfId="1" applyNumberFormat="1" applyFont="1" applyFill="1" applyBorder="1" applyAlignment="1">
      <alignment vertical="center"/>
    </xf>
    <xf numFmtId="0" fontId="1" fillId="0" borderId="17" xfId="2" applyFont="1" applyFill="1" applyBorder="1" applyAlignment="1">
      <alignment vertical="center"/>
    </xf>
    <xf numFmtId="0" fontId="1" fillId="0" borderId="30" xfId="2" applyFont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vertical="center"/>
    </xf>
    <xf numFmtId="0" fontId="1" fillId="0" borderId="25" xfId="2" applyFont="1" applyFill="1" applyBorder="1" applyAlignment="1">
      <alignment vertical="center"/>
    </xf>
    <xf numFmtId="0" fontId="1" fillId="0" borderId="26" xfId="2" applyFont="1" applyFill="1" applyBorder="1" applyAlignment="1">
      <alignment vertical="center"/>
    </xf>
    <xf numFmtId="179" fontId="4" fillId="0" borderId="23" xfId="1" applyNumberFormat="1" applyFont="1" applyFill="1" applyBorder="1" applyAlignment="1">
      <alignment horizontal="lef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9" fontId="4" fillId="0" borderId="12" xfId="1" applyNumberFormat="1" applyFont="1" applyFill="1" applyBorder="1" applyAlignment="1">
      <alignment horizontal="left" vertical="center"/>
    </xf>
    <xf numFmtId="176" fontId="4" fillId="0" borderId="20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1" fillId="0" borderId="38" xfId="2" applyFont="1" applyFill="1" applyBorder="1" applyAlignment="1">
      <alignment vertical="center"/>
    </xf>
    <xf numFmtId="0" fontId="1" fillId="0" borderId="45" xfId="2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3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46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9" fillId="0" borderId="23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right" vertical="top"/>
    </xf>
    <xf numFmtId="176" fontId="4" fillId="0" borderId="12" xfId="1" applyNumberFormat="1" applyFont="1" applyFill="1" applyBorder="1" applyAlignment="1">
      <alignment horizontal="right" vertical="top"/>
    </xf>
    <xf numFmtId="176" fontId="4" fillId="0" borderId="18" xfId="1" applyNumberFormat="1" applyFont="1" applyFill="1" applyBorder="1" applyAlignment="1">
      <alignment horizontal="right" vertical="top"/>
    </xf>
    <xf numFmtId="176" fontId="4" fillId="0" borderId="20" xfId="1" applyNumberFormat="1" applyFont="1" applyFill="1" applyBorder="1" applyAlignment="1">
      <alignment horizontal="right" vertical="top"/>
    </xf>
    <xf numFmtId="176" fontId="4" fillId="0" borderId="17" xfId="1" applyNumberFormat="1" applyFont="1" applyFill="1" applyBorder="1"/>
    <xf numFmtId="176" fontId="4" fillId="0" borderId="6" xfId="1" applyNumberFormat="1" applyFont="1" applyFill="1" applyBorder="1"/>
    <xf numFmtId="176" fontId="4" fillId="0" borderId="6" xfId="1" applyNumberFormat="1" applyFont="1" applyFill="1" applyBorder="1" applyAlignment="1">
      <alignment horizontal="distributed" vertical="center"/>
    </xf>
    <xf numFmtId="0" fontId="4" fillId="0" borderId="18" xfId="1" applyFont="1" applyFill="1" applyBorder="1" applyAlignment="1">
      <alignment horizontal="center" vertical="center"/>
    </xf>
    <xf numFmtId="176" fontId="4" fillId="0" borderId="41" xfId="1" applyNumberFormat="1" applyFont="1" applyFill="1" applyBorder="1"/>
    <xf numFmtId="176" fontId="1" fillId="0" borderId="0" xfId="1" applyNumberFormat="1" applyFont="1" applyFill="1"/>
    <xf numFmtId="0" fontId="1" fillId="0" borderId="0" xfId="1" applyFont="1" applyFill="1"/>
    <xf numFmtId="0" fontId="14" fillId="0" borderId="1" xfId="1" applyFont="1" applyFill="1" applyBorder="1"/>
    <xf numFmtId="0" fontId="19" fillId="0" borderId="1" xfId="1" applyFill="1" applyBorder="1"/>
    <xf numFmtId="0" fontId="16" fillId="0" borderId="2" xfId="1" applyFont="1" applyFill="1" applyBorder="1" applyAlignment="1">
      <alignment horizontal="left" vertical="center" indent="5"/>
    </xf>
    <xf numFmtId="0" fontId="16" fillId="0" borderId="0" xfId="1" applyFont="1" applyFill="1" applyAlignment="1">
      <alignment horizontal="center" vertical="center"/>
    </xf>
    <xf numFmtId="0" fontId="19" fillId="0" borderId="2" xfId="1" applyFill="1" applyBorder="1"/>
    <xf numFmtId="0" fontId="19" fillId="0" borderId="43" xfId="1" applyFill="1" applyBorder="1" applyAlignment="1">
      <alignment horizontal="distributed" vertical="center"/>
    </xf>
    <xf numFmtId="0" fontId="19" fillId="0" borderId="23" xfId="1" applyFill="1" applyBorder="1" applyAlignment="1">
      <alignment horizontal="distributed" vertical="center"/>
    </xf>
    <xf numFmtId="0" fontId="18" fillId="0" borderId="44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3" fillId="0" borderId="2" xfId="1" applyFont="1" applyFill="1" applyBorder="1" applyAlignment="1">
      <alignment horizontal="right"/>
    </xf>
    <xf numFmtId="0" fontId="13" fillId="0" borderId="29" xfId="1" applyFont="1" applyFill="1" applyBorder="1" applyAlignment="1">
      <alignment horizontal="right"/>
    </xf>
    <xf numFmtId="0" fontId="13" fillId="0" borderId="12" xfId="1" applyFont="1" applyFill="1" applyBorder="1" applyAlignment="1">
      <alignment horizontal="right"/>
    </xf>
    <xf numFmtId="0" fontId="13" fillId="0" borderId="48" xfId="1" applyFont="1" applyFill="1" applyBorder="1" applyAlignment="1">
      <alignment horizontal="right"/>
    </xf>
    <xf numFmtId="0" fontId="13" fillId="0" borderId="31" xfId="1" applyFont="1" applyFill="1" applyBorder="1" applyAlignment="1">
      <alignment horizontal="right"/>
    </xf>
    <xf numFmtId="0" fontId="13" fillId="0" borderId="53" xfId="1" applyFont="1" applyFill="1" applyBorder="1" applyAlignment="1">
      <alignment horizontal="right"/>
    </xf>
    <xf numFmtId="0" fontId="13" fillId="0" borderId="0" xfId="1" applyFont="1" applyFill="1" applyAlignment="1">
      <alignment horizontal="right"/>
    </xf>
    <xf numFmtId="176" fontId="19" fillId="0" borderId="51" xfId="4" applyNumberFormat="1" applyFont="1" applyFill="1" applyBorder="1">
      <alignment vertical="center"/>
    </xf>
    <xf numFmtId="178" fontId="23" fillId="0" borderId="51" xfId="4" applyNumberFormat="1" applyFont="1" applyFill="1" applyBorder="1">
      <alignment vertical="center"/>
    </xf>
    <xf numFmtId="178" fontId="23" fillId="0" borderId="54" xfId="4" applyNumberFormat="1" applyFont="1" applyFill="1" applyBorder="1" applyAlignment="1">
      <alignment horizontal="right" vertical="center" shrinkToFit="1"/>
    </xf>
    <xf numFmtId="178" fontId="23" fillId="0" borderId="25" xfId="4" applyNumberFormat="1" applyFont="1" applyFill="1" applyBorder="1">
      <alignment vertical="center"/>
    </xf>
    <xf numFmtId="178" fontId="23" fillId="0" borderId="55" xfId="4" applyNumberFormat="1" applyFont="1" applyFill="1" applyBorder="1">
      <alignment vertical="center"/>
    </xf>
    <xf numFmtId="178" fontId="23" fillId="0" borderId="43" xfId="4" applyNumberFormat="1" applyFont="1" applyFill="1" applyBorder="1">
      <alignment vertical="center"/>
    </xf>
    <xf numFmtId="0" fontId="19" fillId="0" borderId="31" xfId="1" applyFill="1" applyBorder="1"/>
    <xf numFmtId="178" fontId="23" fillId="0" borderId="44" xfId="4" applyNumberFormat="1" applyFont="1" applyFill="1" applyBorder="1">
      <alignment vertical="center"/>
    </xf>
    <xf numFmtId="0" fontId="19" fillId="0" borderId="27" xfId="1" applyFill="1" applyBorder="1"/>
    <xf numFmtId="0" fontId="19" fillId="0" borderId="19" xfId="1" applyFill="1" applyBorder="1"/>
    <xf numFmtId="176" fontId="19" fillId="0" borderId="43" xfId="4" applyNumberFormat="1" applyFont="1" applyFill="1" applyBorder="1">
      <alignment vertical="center"/>
    </xf>
    <xf numFmtId="178" fontId="23" fillId="0" borderId="56" xfId="4" applyNumberFormat="1" applyFont="1" applyFill="1" applyBorder="1">
      <alignment vertical="center"/>
    </xf>
    <xf numFmtId="0" fontId="19" fillId="0" borderId="29" xfId="1" applyFill="1" applyBorder="1" applyAlignment="1">
      <alignment horizontal="distributed" vertical="center" wrapText="1" shrinkToFit="1"/>
    </xf>
    <xf numFmtId="0" fontId="19" fillId="0" borderId="43" xfId="1" applyFill="1" applyBorder="1" applyAlignment="1">
      <alignment vertical="center" wrapText="1" shrinkToFit="1"/>
    </xf>
    <xf numFmtId="0" fontId="19" fillId="0" borderId="22" xfId="1" applyFill="1" applyBorder="1" applyAlignment="1">
      <alignment horizontal="distributed" vertical="center" wrapText="1" shrinkToFit="1"/>
    </xf>
    <xf numFmtId="176" fontId="25" fillId="0" borderId="17" xfId="4" applyNumberFormat="1" applyFont="1" applyFill="1" applyBorder="1" applyAlignment="1"/>
    <xf numFmtId="176" fontId="23" fillId="0" borderId="12" xfId="4" applyNumberFormat="1" applyFont="1" applyFill="1" applyBorder="1" applyAlignment="1"/>
    <xf numFmtId="0" fontId="23" fillId="0" borderId="20" xfId="4" applyFont="1" applyFill="1" applyBorder="1" applyAlignment="1"/>
    <xf numFmtId="0" fontId="19" fillId="0" borderId="17" xfId="1" applyFill="1" applyBorder="1"/>
    <xf numFmtId="0" fontId="19" fillId="0" borderId="43" xfId="1" applyFill="1" applyBorder="1" applyAlignment="1">
      <alignment vertical="center"/>
    </xf>
    <xf numFmtId="176" fontId="25" fillId="0" borderId="16" xfId="4" applyNumberFormat="1" applyFont="1" applyFill="1" applyBorder="1" applyAlignment="1"/>
    <xf numFmtId="176" fontId="23" fillId="0" borderId="0" xfId="4" applyNumberFormat="1" applyFont="1" applyFill="1" applyAlignment="1"/>
    <xf numFmtId="0" fontId="23" fillId="0" borderId="2" xfId="4" applyFont="1" applyFill="1" applyBorder="1" applyAlignment="1"/>
    <xf numFmtId="0" fontId="19" fillId="0" borderId="25" xfId="1" applyFill="1" applyBorder="1"/>
    <xf numFmtId="0" fontId="19" fillId="0" borderId="51" xfId="1" applyFill="1" applyBorder="1" applyAlignment="1">
      <alignment vertical="center"/>
    </xf>
    <xf numFmtId="0" fontId="19" fillId="0" borderId="27" xfId="1" applyFill="1" applyBorder="1" applyAlignment="1">
      <alignment horizontal="distributed" vertical="center"/>
    </xf>
    <xf numFmtId="0" fontId="19" fillId="0" borderId="6" xfId="1" applyFill="1" applyBorder="1" applyAlignment="1">
      <alignment vertical="center"/>
    </xf>
    <xf numFmtId="0" fontId="19" fillId="0" borderId="7" xfId="1" applyFill="1" applyBorder="1" applyAlignment="1">
      <alignment vertical="center"/>
    </xf>
    <xf numFmtId="0" fontId="25" fillId="0" borderId="16" xfId="4" applyFont="1" applyFill="1" applyBorder="1" applyAlignment="1"/>
    <xf numFmtId="0" fontId="23" fillId="0" borderId="0" xfId="4" applyFont="1" applyFill="1" applyAlignment="1"/>
    <xf numFmtId="0" fontId="13" fillId="0" borderId="0" xfId="4" applyFont="1" applyFill="1" applyAlignment="1"/>
    <xf numFmtId="0" fontId="19" fillId="0" borderId="0" xfId="4" applyFont="1" applyFill="1" applyAlignment="1"/>
    <xf numFmtId="0" fontId="19" fillId="0" borderId="2" xfId="4" applyFont="1" applyFill="1" applyBorder="1" applyAlignment="1"/>
    <xf numFmtId="0" fontId="19" fillId="0" borderId="13" xfId="1" applyFill="1" applyBorder="1"/>
    <xf numFmtId="176" fontId="13" fillId="0" borderId="0" xfId="1" applyNumberFormat="1" applyFont="1" applyFill="1"/>
    <xf numFmtId="0" fontId="19" fillId="0" borderId="24" xfId="1" applyFill="1" applyBorder="1"/>
    <xf numFmtId="176" fontId="19" fillId="0" borderId="63" xfId="4" applyNumberFormat="1" applyFont="1" applyFill="1" applyBorder="1">
      <alignment vertical="center"/>
    </xf>
    <xf numFmtId="178" fontId="23" fillId="0" borderId="63" xfId="4" applyNumberFormat="1" applyFont="1" applyFill="1" applyBorder="1">
      <alignment vertical="center"/>
    </xf>
    <xf numFmtId="178" fontId="23" fillId="0" borderId="11" xfId="4" applyNumberFormat="1" applyFont="1" applyFill="1" applyBorder="1">
      <alignment vertical="center"/>
    </xf>
    <xf numFmtId="176" fontId="19" fillId="0" borderId="57" xfId="4" applyNumberFormat="1" applyFont="1" applyFill="1" applyBorder="1">
      <alignment vertical="center"/>
    </xf>
    <xf numFmtId="0" fontId="13" fillId="0" borderId="46" xfId="1" applyFont="1" applyFill="1" applyBorder="1" applyAlignment="1">
      <alignment horizontal="right"/>
    </xf>
    <xf numFmtId="0" fontId="4" fillId="0" borderId="41" xfId="1" applyFont="1" applyFill="1" applyBorder="1" applyAlignment="1">
      <alignment horizontal="distributed" vertical="center"/>
    </xf>
    <xf numFmtId="0" fontId="4" fillId="0" borderId="41" xfId="1" applyFont="1" applyFill="1" applyBorder="1"/>
    <xf numFmtId="0" fontId="19" fillId="0" borderId="41" xfId="1" applyFill="1" applyBorder="1" applyAlignment="1">
      <alignment horizontal="distributed" vertical="center"/>
    </xf>
    <xf numFmtId="0" fontId="19" fillId="0" borderId="41" xfId="1" applyFill="1" applyBorder="1" applyAlignment="1">
      <alignment vertical="center"/>
    </xf>
    <xf numFmtId="0" fontId="4" fillId="0" borderId="0" xfId="1" applyFont="1" applyFill="1"/>
    <xf numFmtId="0" fontId="19" fillId="0" borderId="43" xfId="4" applyFont="1" applyFill="1" applyBorder="1" applyAlignment="1">
      <alignment horizontal="distributed" vertical="center"/>
    </xf>
    <xf numFmtId="0" fontId="19" fillId="0" borderId="58" xfId="4" applyFont="1" applyFill="1" applyBorder="1" applyAlignment="1">
      <alignment horizontal="distributed" vertical="center"/>
    </xf>
    <xf numFmtId="0" fontId="13" fillId="0" borderId="25" xfId="4" applyFont="1" applyFill="1" applyBorder="1" applyAlignment="1">
      <alignment horizontal="distributed" vertical="center"/>
    </xf>
    <xf numFmtId="0" fontId="20" fillId="0" borderId="2" xfId="1" applyFont="1" applyFill="1" applyBorder="1"/>
    <xf numFmtId="0" fontId="19" fillId="0" borderId="15" xfId="4" applyFont="1" applyFill="1" applyBorder="1" applyAlignment="1">
      <alignment horizontal="distributed" vertical="center"/>
    </xf>
    <xf numFmtId="0" fontId="19" fillId="0" borderId="0" xfId="4" applyFont="1" applyFill="1" applyAlignment="1">
      <alignment horizontal="distributed" vertical="center"/>
    </xf>
    <xf numFmtId="0" fontId="13" fillId="0" borderId="48" xfId="4" applyFont="1" applyFill="1" applyBorder="1" applyAlignment="1">
      <alignment horizontal="right"/>
    </xf>
    <xf numFmtId="0" fontId="19" fillId="0" borderId="49" xfId="4" applyFont="1" applyFill="1" applyBorder="1" applyAlignment="1">
      <alignment horizontal="right"/>
    </xf>
    <xf numFmtId="0" fontId="13" fillId="0" borderId="18" xfId="4" applyFont="1" applyFill="1" applyBorder="1" applyAlignment="1">
      <alignment horizontal="right"/>
    </xf>
    <xf numFmtId="0" fontId="19" fillId="0" borderId="59" xfId="4" applyFont="1" applyFill="1" applyBorder="1" applyAlignment="1">
      <alignment horizontal="right"/>
    </xf>
    <xf numFmtId="178" fontId="23" fillId="0" borderId="6" xfId="4" applyNumberFormat="1" applyFont="1" applyFill="1" applyBorder="1">
      <alignment vertical="center"/>
    </xf>
    <xf numFmtId="0" fontId="20" fillId="0" borderId="0" xfId="1" applyFont="1" applyFill="1" applyAlignment="1">
      <alignment horizontal="center" vertical="center"/>
    </xf>
    <xf numFmtId="176" fontId="19" fillId="0" borderId="49" xfId="4" applyNumberFormat="1" applyFont="1" applyFill="1" applyBorder="1">
      <alignment vertical="center"/>
    </xf>
    <xf numFmtId="178" fontId="19" fillId="0" borderId="51" xfId="4" applyNumberFormat="1" applyFont="1" applyFill="1" applyBorder="1" applyAlignment="1">
      <alignment horizontal="right" vertical="center"/>
    </xf>
    <xf numFmtId="178" fontId="23" fillId="0" borderId="59" xfId="4" applyNumberFormat="1" applyFont="1" applyFill="1" applyBorder="1">
      <alignment vertical="center"/>
    </xf>
    <xf numFmtId="178" fontId="23" fillId="0" borderId="58" xfId="4" applyNumberFormat="1" applyFont="1" applyFill="1" applyBorder="1">
      <alignment vertical="center"/>
    </xf>
    <xf numFmtId="178" fontId="19" fillId="0" borderId="51" xfId="4" applyNumberFormat="1" applyFont="1" applyFill="1" applyBorder="1" applyAlignment="1">
      <alignment horizontal="right" vertical="center" shrinkToFit="1"/>
    </xf>
    <xf numFmtId="0" fontId="9" fillId="0" borderId="0" xfId="1" applyFont="1" applyFill="1" applyAlignment="1">
      <alignment horizontal="distributed" vertical="center"/>
    </xf>
    <xf numFmtId="0" fontId="19" fillId="0" borderId="0" xfId="1" applyFill="1" applyAlignment="1">
      <alignment horizontal="center" vertical="center"/>
    </xf>
    <xf numFmtId="0" fontId="10" fillId="0" borderId="0" xfId="1" applyFont="1" applyFill="1" applyAlignment="1">
      <alignment horizontal="distributed" vertical="center" wrapText="1"/>
    </xf>
    <xf numFmtId="0" fontId="19" fillId="0" borderId="60" xfId="4" applyFont="1" applyFill="1" applyBorder="1">
      <alignment vertical="center"/>
    </xf>
    <xf numFmtId="178" fontId="19" fillId="0" borderId="60" xfId="4" applyNumberFormat="1" applyFont="1" applyFill="1" applyBorder="1" applyAlignment="1">
      <alignment horizontal="right" vertical="center"/>
    </xf>
    <xf numFmtId="0" fontId="19" fillId="0" borderId="51" xfId="4" applyFont="1" applyFill="1" applyBorder="1">
      <alignment vertical="center"/>
    </xf>
    <xf numFmtId="0" fontId="19" fillId="0" borderId="41" xfId="4" applyFont="1" applyFill="1" applyBorder="1" applyAlignment="1"/>
    <xf numFmtId="0" fontId="19" fillId="0" borderId="42" xfId="4" applyFont="1" applyFill="1" applyBorder="1" applyAlignment="1"/>
    <xf numFmtId="178" fontId="19" fillId="0" borderId="92" xfId="4" applyNumberFormat="1" applyFont="1" applyFill="1" applyBorder="1" applyAlignment="1">
      <alignment horizontal="right" vertical="center"/>
    </xf>
    <xf numFmtId="0" fontId="19" fillId="0" borderId="63" xfId="4" applyFont="1" applyFill="1" applyBorder="1">
      <alignment vertical="center"/>
    </xf>
    <xf numFmtId="178" fontId="19" fillId="0" borderId="63" xfId="4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57" xfId="1" applyNumberFormat="1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horizontal="center" vertical="center"/>
    </xf>
    <xf numFmtId="176" fontId="4" fillId="0" borderId="80" xfId="1" applyNumberFormat="1" applyFont="1" applyFill="1" applyBorder="1" applyAlignment="1">
      <alignment horizontal="center" vertical="center"/>
    </xf>
    <xf numFmtId="176" fontId="4" fillId="0" borderId="43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center" vertical="center"/>
    </xf>
    <xf numFmtId="176" fontId="4" fillId="0" borderId="43" xfId="1" applyNumberFormat="1" applyFont="1" applyFill="1" applyBorder="1" applyAlignment="1">
      <alignment horizontal="center" vertical="center" textRotation="255" wrapText="1"/>
    </xf>
    <xf numFmtId="176" fontId="4" fillId="0" borderId="43" xfId="1" applyNumberFormat="1" applyFont="1" applyFill="1" applyBorder="1" applyAlignment="1">
      <alignment vertical="center"/>
    </xf>
    <xf numFmtId="176" fontId="4" fillId="0" borderId="43" xfId="1" applyNumberFormat="1" applyFont="1" applyFill="1" applyBorder="1" applyAlignment="1">
      <alignment horizontal="right" vertical="center"/>
    </xf>
    <xf numFmtId="176" fontId="4" fillId="0" borderId="44" xfId="1" applyNumberFormat="1" applyFont="1" applyFill="1" applyBorder="1" applyAlignment="1">
      <alignment vertical="center"/>
    </xf>
    <xf numFmtId="176" fontId="4" fillId="0" borderId="74" xfId="1" applyNumberFormat="1" applyFont="1" applyFill="1" applyBorder="1" applyAlignment="1">
      <alignment horizontal="distributed" vertical="center"/>
    </xf>
    <xf numFmtId="176" fontId="4" fillId="0" borderId="43" xfId="1" applyNumberFormat="1" applyFont="1" applyFill="1" applyBorder="1" applyAlignment="1">
      <alignment horizontal="distributed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57" xfId="1" applyNumberFormat="1" applyFont="1" applyFill="1" applyBorder="1" applyAlignment="1">
      <alignment horizontal="right" vertical="center"/>
    </xf>
    <xf numFmtId="176" fontId="4" fillId="0" borderId="79" xfId="1" applyNumberFormat="1" applyFont="1" applyFill="1" applyBorder="1" applyAlignment="1">
      <alignment horizontal="right" vertical="center"/>
    </xf>
    <xf numFmtId="176" fontId="4" fillId="0" borderId="75" xfId="1" applyNumberFormat="1" applyFont="1" applyFill="1" applyBorder="1" applyAlignment="1">
      <alignment horizontal="distributed" vertical="center"/>
    </xf>
    <xf numFmtId="176" fontId="4" fillId="0" borderId="51" xfId="1" applyNumberFormat="1" applyFont="1" applyFill="1" applyBorder="1" applyAlignment="1">
      <alignment horizontal="right" vertical="center"/>
    </xf>
    <xf numFmtId="176" fontId="4" fillId="0" borderId="55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center" vertical="center" wrapText="1"/>
    </xf>
    <xf numFmtId="176" fontId="1" fillId="0" borderId="57" xfId="1" applyNumberFormat="1" applyFont="1" applyFill="1" applyBorder="1" applyAlignment="1">
      <alignment vertical="center" wrapText="1"/>
    </xf>
    <xf numFmtId="176" fontId="4" fillId="0" borderId="43" xfId="1" applyNumberFormat="1" applyFont="1" applyFill="1" applyBorder="1" applyAlignment="1">
      <alignment horizontal="center" vertical="center" textRotation="255"/>
    </xf>
    <xf numFmtId="176" fontId="4" fillId="0" borderId="44" xfId="1" applyNumberFormat="1" applyFont="1" applyFill="1" applyBorder="1" applyAlignment="1">
      <alignment horizontal="right" vertical="center"/>
    </xf>
    <xf numFmtId="176" fontId="4" fillId="0" borderId="51" xfId="1" applyNumberFormat="1" applyFont="1" applyFill="1" applyBorder="1" applyAlignment="1">
      <alignment horizontal="distributed" vertical="center"/>
    </xf>
    <xf numFmtId="176" fontId="4" fillId="0" borderId="25" xfId="1" applyNumberFormat="1" applyFont="1" applyFill="1" applyBorder="1" applyAlignment="1">
      <alignment horizontal="right" vertical="center"/>
    </xf>
    <xf numFmtId="176" fontId="4" fillId="0" borderId="51" xfId="1" applyNumberFormat="1" applyFont="1" applyFill="1" applyBorder="1" applyAlignment="1">
      <alignment horizontal="center" vertical="center"/>
    </xf>
    <xf numFmtId="176" fontId="4" fillId="0" borderId="25" xfId="2" applyNumberFormat="1" applyFont="1" applyFill="1" applyBorder="1" applyAlignment="1">
      <alignment horizontal="center" vertical="center"/>
    </xf>
    <xf numFmtId="176" fontId="4" fillId="0" borderId="54" xfId="1" applyNumberFormat="1" applyFont="1" applyFill="1" applyBorder="1" applyAlignment="1">
      <alignment horizontal="center" vertical="center"/>
    </xf>
    <xf numFmtId="176" fontId="11" fillId="0" borderId="66" xfId="1" applyNumberFormat="1" applyFont="1" applyFill="1" applyBorder="1" applyAlignment="1">
      <alignment horizontal="distributed" vertical="center"/>
    </xf>
    <xf numFmtId="176" fontId="8" fillId="0" borderId="43" xfId="1" applyNumberFormat="1" applyFont="1" applyFill="1" applyBorder="1" applyAlignment="1">
      <alignment horizontal="center" vertical="center"/>
    </xf>
    <xf numFmtId="176" fontId="8" fillId="0" borderId="58" xfId="1" applyNumberFormat="1" applyFont="1" applyFill="1" applyBorder="1" applyAlignment="1">
      <alignment horizontal="center" vertical="center"/>
    </xf>
    <xf numFmtId="176" fontId="4" fillId="0" borderId="48" xfId="1" applyNumberFormat="1" applyFont="1" applyFill="1" applyBorder="1" applyAlignment="1">
      <alignment horizontal="distributed" vertical="center"/>
    </xf>
    <xf numFmtId="176" fontId="1" fillId="0" borderId="48" xfId="1" applyNumberFormat="1" applyFont="1" applyFill="1" applyBorder="1" applyAlignment="1">
      <alignment horizontal="distributed" vertical="center"/>
    </xf>
    <xf numFmtId="176" fontId="4" fillId="0" borderId="61" xfId="1" applyNumberFormat="1" applyFont="1" applyFill="1" applyBorder="1" applyAlignment="1">
      <alignment horizontal="distributed" vertical="center"/>
    </xf>
    <xf numFmtId="176" fontId="4" fillId="0" borderId="51" xfId="1" applyNumberFormat="1" applyFont="1" applyFill="1" applyBorder="1" applyAlignment="1">
      <alignment horizontal="distributed" vertical="top"/>
    </xf>
    <xf numFmtId="176" fontId="8" fillId="0" borderId="77" xfId="1" applyNumberFormat="1" applyFont="1" applyFill="1" applyBorder="1" applyAlignment="1">
      <alignment horizontal="distributed" vertical="center" justifyLastLine="1"/>
    </xf>
    <xf numFmtId="176" fontId="4" fillId="0" borderId="78" xfId="1" applyNumberFormat="1" applyFont="1" applyFill="1" applyBorder="1" applyAlignment="1">
      <alignment horizontal="center" vertical="center" textRotation="255"/>
    </xf>
    <xf numFmtId="176" fontId="8" fillId="0" borderId="65" xfId="1" applyNumberFormat="1" applyFont="1" applyFill="1" applyBorder="1" applyAlignment="1">
      <alignment horizontal="distributed" vertical="center"/>
    </xf>
    <xf numFmtId="176" fontId="11" fillId="0" borderId="65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/>
    </xf>
    <xf numFmtId="176" fontId="1" fillId="0" borderId="51" xfId="1" applyNumberFormat="1" applyFont="1" applyFill="1" applyBorder="1" applyAlignment="1">
      <alignment horizontal="distributed" vertical="top"/>
    </xf>
    <xf numFmtId="176" fontId="4" fillId="0" borderId="54" xfId="1" applyNumberFormat="1" applyFont="1" applyFill="1" applyBorder="1" applyAlignment="1">
      <alignment horizontal="distributed" vertical="top"/>
    </xf>
    <xf numFmtId="176" fontId="1" fillId="0" borderId="6" xfId="1" applyNumberFormat="1" applyFont="1" applyFill="1" applyBorder="1" applyAlignment="1">
      <alignment vertical="center" wrapText="1"/>
    </xf>
    <xf numFmtId="176" fontId="4" fillId="0" borderId="74" xfId="1" applyNumberFormat="1" applyFont="1" applyFill="1" applyBorder="1" applyAlignment="1">
      <alignment horizontal="center" vertical="center" textRotation="255"/>
    </xf>
    <xf numFmtId="176" fontId="4" fillId="0" borderId="12" xfId="1" applyNumberFormat="1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76" fontId="4" fillId="0" borderId="76" xfId="1" applyNumberFormat="1" applyFont="1" applyFill="1" applyBorder="1" applyAlignment="1">
      <alignment horizontal="distributed" vertical="center" shrinkToFit="1"/>
    </xf>
    <xf numFmtId="179" fontId="4" fillId="0" borderId="12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4" fillId="0" borderId="70" xfId="1" applyNumberFormat="1" applyFont="1" applyFill="1" applyBorder="1" applyAlignment="1">
      <alignment horizontal="distributed" vertical="center" shrinkToFit="1"/>
    </xf>
    <xf numFmtId="177" fontId="4" fillId="0" borderId="23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9" fontId="4" fillId="0" borderId="23" xfId="1" applyNumberFormat="1" applyFont="1" applyFill="1" applyBorder="1" applyAlignment="1">
      <alignment horizontal="center" vertical="center"/>
    </xf>
    <xf numFmtId="179" fontId="4" fillId="0" borderId="23" xfId="1" applyNumberFormat="1" applyFont="1" applyFill="1" applyBorder="1" applyAlignment="1">
      <alignment vertical="center"/>
    </xf>
    <xf numFmtId="176" fontId="8" fillId="0" borderId="74" xfId="1" applyNumberFormat="1" applyFont="1" applyFill="1" applyBorder="1" applyAlignment="1">
      <alignment horizontal="distributed" vertical="center"/>
    </xf>
    <xf numFmtId="176" fontId="8" fillId="0" borderId="43" xfId="1" applyNumberFormat="1" applyFont="1" applyFill="1" applyBorder="1" applyAlignment="1">
      <alignment horizontal="distributed" vertical="center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70" xfId="1" applyNumberFormat="1" applyFont="1" applyFill="1" applyBorder="1" applyAlignment="1">
      <alignment horizontal="distributed" vertical="center"/>
    </xf>
    <xf numFmtId="176" fontId="8" fillId="0" borderId="44" xfId="1" applyNumberFormat="1" applyFont="1" applyFill="1" applyBorder="1" applyAlignment="1">
      <alignment horizontal="distributed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73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left" vertical="center"/>
    </xf>
    <xf numFmtId="176" fontId="4" fillId="0" borderId="42" xfId="1" applyNumberFormat="1" applyFont="1" applyFill="1" applyBorder="1" applyAlignment="1">
      <alignment horizontal="right"/>
    </xf>
    <xf numFmtId="176" fontId="4" fillId="0" borderId="29" xfId="1" applyNumberFormat="1" applyFont="1" applyFill="1" applyBorder="1" applyAlignment="1">
      <alignment horizontal="distributed"/>
    </xf>
    <xf numFmtId="176" fontId="4" fillId="0" borderId="52" xfId="1" applyNumberFormat="1" applyFont="1" applyFill="1" applyBorder="1" applyAlignment="1">
      <alignment horizontal="distributed" vertical="center"/>
    </xf>
    <xf numFmtId="178" fontId="4" fillId="0" borderId="32" xfId="3" applyNumberFormat="1" applyFont="1" applyFill="1" applyBorder="1" applyAlignment="1">
      <alignment horizontal="center" vertical="center"/>
    </xf>
    <xf numFmtId="178" fontId="4" fillId="0" borderId="33" xfId="3" applyNumberFormat="1" applyFont="1" applyFill="1" applyBorder="1" applyAlignment="1">
      <alignment horizontal="center" vertical="center"/>
    </xf>
    <xf numFmtId="178" fontId="4" fillId="0" borderId="39" xfId="3" applyNumberFormat="1" applyFont="1" applyFill="1" applyBorder="1" applyAlignment="1">
      <alignment horizontal="center" vertical="center"/>
    </xf>
    <xf numFmtId="178" fontId="4" fillId="0" borderId="40" xfId="3" applyNumberFormat="1" applyFont="1" applyFill="1" applyBorder="1" applyAlignment="1">
      <alignment horizontal="center" vertical="center"/>
    </xf>
    <xf numFmtId="176" fontId="4" fillId="0" borderId="71" xfId="1" applyNumberFormat="1" applyFont="1" applyFill="1" applyBorder="1" applyAlignment="1">
      <alignment horizontal="distributed" vertical="center" wrapText="1"/>
    </xf>
    <xf numFmtId="176" fontId="4" fillId="0" borderId="4" xfId="1" applyNumberFormat="1" applyFont="1" applyFill="1" applyBorder="1" applyAlignment="1">
      <alignment horizontal="distributed" vertical="center"/>
    </xf>
    <xf numFmtId="176" fontId="4" fillId="0" borderId="7" xfId="1" applyNumberFormat="1" applyFont="1" applyFill="1" applyBorder="1" applyAlignment="1">
      <alignment horizontal="distributed" vertical="center"/>
    </xf>
    <xf numFmtId="178" fontId="4" fillId="0" borderId="17" xfId="1" applyNumberFormat="1" applyFont="1" applyFill="1" applyBorder="1" applyAlignment="1">
      <alignment horizontal="center" vertical="center"/>
    </xf>
    <xf numFmtId="178" fontId="4" fillId="0" borderId="30" xfId="1" applyNumberFormat="1" applyFont="1" applyFill="1" applyBorder="1" applyAlignment="1">
      <alignment horizontal="center" vertical="center"/>
    </xf>
    <xf numFmtId="178" fontId="4" fillId="0" borderId="25" xfId="1" applyNumberFormat="1" applyFont="1" applyFill="1" applyBorder="1" applyAlignment="1">
      <alignment horizontal="center" vertical="center"/>
    </xf>
    <xf numFmtId="178" fontId="4" fillId="0" borderId="26" xfId="1" applyNumberFormat="1" applyFont="1" applyFill="1" applyBorder="1" applyAlignment="1">
      <alignment horizontal="center" vertical="center"/>
    </xf>
    <xf numFmtId="176" fontId="4" fillId="0" borderId="70" xfId="1" applyNumberFormat="1" applyFont="1" applyFill="1" applyBorder="1" applyAlignment="1">
      <alignment horizontal="distributed" vertical="center" wrapText="1"/>
    </xf>
    <xf numFmtId="176" fontId="4" fillId="0" borderId="6" xfId="1" applyNumberFormat="1" applyFont="1" applyFill="1" applyBorder="1" applyAlignment="1">
      <alignment horizontal="right" vertical="center" wrapText="1"/>
    </xf>
    <xf numFmtId="176" fontId="4" fillId="0" borderId="6" xfId="2" applyNumberFormat="1" applyFont="1" applyFill="1" applyBorder="1" applyAlignment="1">
      <alignment horizontal="right" vertical="center" wrapText="1"/>
    </xf>
    <xf numFmtId="179" fontId="4" fillId="0" borderId="5" xfId="2" applyNumberFormat="1" applyFont="1" applyFill="1" applyBorder="1" applyAlignment="1">
      <alignment horizontal="center" vertical="center" wrapText="1"/>
    </xf>
    <xf numFmtId="178" fontId="4" fillId="0" borderId="34" xfId="3" applyNumberFormat="1" applyFont="1" applyFill="1" applyBorder="1" applyAlignment="1">
      <alignment horizontal="center" vertical="center"/>
    </xf>
    <xf numFmtId="178" fontId="4" fillId="0" borderId="35" xfId="3" applyNumberFormat="1" applyFont="1" applyFill="1" applyBorder="1" applyAlignment="1">
      <alignment horizontal="center" vertical="center"/>
    </xf>
    <xf numFmtId="178" fontId="4" fillId="0" borderId="5" xfId="1" applyNumberFormat="1" applyFont="1" applyFill="1" applyBorder="1" applyAlignment="1">
      <alignment horizontal="center" vertical="center" wrapText="1"/>
    </xf>
    <xf numFmtId="178" fontId="4" fillId="0" borderId="5" xfId="2" applyNumberFormat="1" applyFont="1" applyFill="1" applyBorder="1" applyAlignment="1">
      <alignment horizontal="center" vertical="center" wrapText="1"/>
    </xf>
    <xf numFmtId="179" fontId="4" fillId="0" borderId="5" xfId="1" applyNumberFormat="1" applyFont="1" applyFill="1" applyBorder="1" applyAlignment="1">
      <alignment horizontal="center" vertical="center" wrapText="1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distributed" vertical="top"/>
    </xf>
    <xf numFmtId="176" fontId="4" fillId="0" borderId="4" xfId="1" applyNumberFormat="1" applyFont="1" applyFill="1" applyBorder="1" applyAlignment="1">
      <alignment horizontal="distributed" vertical="center" wrapText="1"/>
    </xf>
    <xf numFmtId="176" fontId="4" fillId="0" borderId="70" xfId="1" applyNumberFormat="1" applyFont="1" applyFill="1" applyBorder="1" applyAlignment="1">
      <alignment horizontal="distributed" vertical="center"/>
    </xf>
    <xf numFmtId="177" fontId="4" fillId="0" borderId="43" xfId="1" applyNumberFormat="1" applyFont="1" applyFill="1" applyBorder="1" applyAlignment="1">
      <alignment horizontal="center" vertical="center"/>
    </xf>
    <xf numFmtId="177" fontId="4" fillId="0" borderId="44" xfId="2" applyNumberFormat="1" applyFont="1" applyFill="1" applyBorder="1" applyAlignment="1">
      <alignment horizontal="center" vertical="center"/>
    </xf>
    <xf numFmtId="176" fontId="4" fillId="0" borderId="25" xfId="2" applyNumberFormat="1" applyFont="1" applyFill="1" applyBorder="1" applyAlignment="1">
      <alignment horizontal="right" vertical="center"/>
    </xf>
    <xf numFmtId="176" fontId="8" fillId="0" borderId="66" xfId="1" applyNumberFormat="1" applyFont="1" applyFill="1" applyBorder="1" applyAlignment="1">
      <alignment horizontal="distributed" vertical="center" wrapText="1"/>
    </xf>
    <xf numFmtId="176" fontId="1" fillId="0" borderId="20" xfId="1" applyNumberFormat="1" applyFont="1" applyFill="1" applyBorder="1" applyAlignment="1">
      <alignment horizontal="right"/>
    </xf>
    <xf numFmtId="176" fontId="4" fillId="0" borderId="22" xfId="1" applyNumberFormat="1" applyFont="1" applyFill="1" applyBorder="1" applyAlignment="1">
      <alignment horizontal="distributed" vertical="center"/>
    </xf>
    <xf numFmtId="176" fontId="4" fillId="0" borderId="24" xfId="1" applyNumberFormat="1" applyFont="1" applyFill="1" applyBorder="1" applyAlignment="1">
      <alignment horizontal="distributed" vertical="center"/>
    </xf>
    <xf numFmtId="178" fontId="4" fillId="0" borderId="16" xfId="1" applyNumberFormat="1" applyFont="1" applyFill="1" applyBorder="1" applyAlignment="1">
      <alignment horizontal="center" vertical="center"/>
    </xf>
    <xf numFmtId="178" fontId="4" fillId="0" borderId="21" xfId="1" applyNumberFormat="1" applyFont="1" applyFill="1" applyBorder="1" applyAlignment="1">
      <alignment horizontal="center" vertical="center"/>
    </xf>
    <xf numFmtId="176" fontId="4" fillId="0" borderId="69" xfId="1" applyNumberFormat="1" applyFont="1" applyFill="1" applyBorder="1" applyAlignment="1">
      <alignment horizontal="distributed" vertical="center"/>
    </xf>
    <xf numFmtId="176" fontId="8" fillId="0" borderId="64" xfId="1" applyNumberFormat="1" applyFont="1" applyFill="1" applyBorder="1" applyAlignment="1">
      <alignment horizontal="distributed" vertical="center"/>
    </xf>
    <xf numFmtId="176" fontId="8" fillId="0" borderId="65" xfId="1" applyNumberFormat="1" applyFont="1" applyFill="1" applyBorder="1" applyAlignment="1">
      <alignment horizontal="distributed" vertical="center" wrapText="1"/>
    </xf>
    <xf numFmtId="176" fontId="8" fillId="0" borderId="67" xfId="1" applyNumberFormat="1" applyFont="1" applyFill="1" applyBorder="1" applyAlignment="1">
      <alignment horizontal="distributed" vertical="center" wrapText="1"/>
    </xf>
    <xf numFmtId="176" fontId="8" fillId="0" borderId="68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/>
    </xf>
    <xf numFmtId="176" fontId="8" fillId="0" borderId="66" xfId="1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7" fontId="4" fillId="0" borderId="11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9" fillId="0" borderId="6" xfId="1" quotePrefix="1" applyNumberFormat="1" applyFont="1" applyFill="1" applyBorder="1" applyAlignment="1">
      <alignment horizontal="left" vertical="center"/>
    </xf>
    <xf numFmtId="176" fontId="9" fillId="0" borderId="5" xfId="1" quotePrefix="1" applyNumberFormat="1" applyFont="1" applyFill="1" applyBorder="1" applyAlignment="1">
      <alignment horizontal="left" vertical="center"/>
    </xf>
    <xf numFmtId="176" fontId="9" fillId="0" borderId="4" xfId="2" applyNumberFormat="1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7" fontId="4" fillId="0" borderId="6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0" fontId="19" fillId="0" borderId="93" xfId="4" applyFont="1" applyFill="1" applyBorder="1" applyAlignment="1">
      <alignment horizontal="distributed" vertical="center"/>
    </xf>
    <xf numFmtId="176" fontId="19" fillId="0" borderId="63" xfId="4" applyNumberFormat="1" applyFont="1" applyFill="1" applyBorder="1">
      <alignment vertical="center"/>
    </xf>
    <xf numFmtId="176" fontId="19" fillId="0" borderId="94" xfId="4" applyNumberFormat="1" applyFont="1" applyFill="1" applyBorder="1" applyAlignment="1">
      <alignment horizontal="right" vertical="center"/>
    </xf>
    <xf numFmtId="0" fontId="18" fillId="0" borderId="50" xfId="4" applyFont="1" applyFill="1" applyBorder="1" applyAlignment="1">
      <alignment horizontal="distributed" vertical="center"/>
    </xf>
    <xf numFmtId="176" fontId="19" fillId="0" borderId="51" xfId="4" applyNumberFormat="1" applyFont="1" applyFill="1" applyBorder="1">
      <alignment vertical="center"/>
    </xf>
    <xf numFmtId="176" fontId="19" fillId="0" borderId="55" xfId="4" applyNumberFormat="1" applyFont="1" applyFill="1" applyBorder="1">
      <alignment vertical="center"/>
    </xf>
    <xf numFmtId="0" fontId="19" fillId="0" borderId="47" xfId="4" applyFont="1" applyFill="1" applyBorder="1" applyAlignment="1">
      <alignment horizontal="distributed" vertical="center"/>
    </xf>
    <xf numFmtId="176" fontId="19" fillId="0" borderId="60" xfId="4" applyNumberFormat="1" applyFont="1" applyFill="1" applyBorder="1">
      <alignment vertical="center"/>
    </xf>
    <xf numFmtId="176" fontId="19" fillId="0" borderId="90" xfId="4" applyNumberFormat="1" applyFont="1" applyFill="1" applyBorder="1" applyAlignment="1">
      <alignment horizontal="right" vertical="center"/>
    </xf>
    <xf numFmtId="176" fontId="19" fillId="0" borderId="51" xfId="4" applyNumberFormat="1" applyFont="1" applyFill="1" applyBorder="1" applyAlignment="1">
      <alignment horizontal="right" vertical="center"/>
    </xf>
    <xf numFmtId="176" fontId="19" fillId="0" borderId="55" xfId="4" applyNumberFormat="1" applyFont="1" applyFill="1" applyBorder="1" applyAlignment="1">
      <alignment horizontal="right" vertical="center"/>
    </xf>
    <xf numFmtId="176" fontId="19" fillId="0" borderId="90" xfId="4" applyNumberFormat="1" applyFont="1" applyFill="1" applyBorder="1">
      <alignment vertical="center"/>
    </xf>
    <xf numFmtId="0" fontId="19" fillId="0" borderId="50" xfId="4" applyFont="1" applyFill="1" applyBorder="1" applyAlignment="1">
      <alignment horizontal="distributed" vertical="center"/>
    </xf>
    <xf numFmtId="176" fontId="19" fillId="0" borderId="60" xfId="4" applyNumberFormat="1" applyFont="1" applyFill="1" applyBorder="1" applyAlignment="1">
      <alignment horizontal="right" vertical="center"/>
    </xf>
    <xf numFmtId="0" fontId="19" fillId="0" borderId="69" xfId="4" applyFont="1" applyFill="1" applyBorder="1" applyAlignment="1">
      <alignment horizontal="distributed" vertical="center"/>
    </xf>
    <xf numFmtId="176" fontId="19" fillId="0" borderId="62" xfId="4" applyNumberFormat="1" applyFont="1" applyFill="1" applyBorder="1">
      <alignment vertical="center"/>
    </xf>
    <xf numFmtId="176" fontId="19" fillId="0" borderId="91" xfId="4" applyNumberFormat="1" applyFont="1" applyFill="1" applyBorder="1">
      <alignment vertical="center"/>
    </xf>
    <xf numFmtId="0" fontId="19" fillId="0" borderId="89" xfId="4" applyFont="1" applyFill="1" applyBorder="1" applyAlignment="1">
      <alignment horizontal="distributed" vertical="center"/>
    </xf>
    <xf numFmtId="0" fontId="1" fillId="0" borderId="75" xfId="4" applyFont="1" applyFill="1" applyBorder="1" applyAlignment="1">
      <alignment horizontal="distributed" vertical="center"/>
    </xf>
    <xf numFmtId="176" fontId="19" fillId="0" borderId="57" xfId="4" applyNumberFormat="1" applyFont="1" applyFill="1" applyBorder="1">
      <alignment vertical="center"/>
    </xf>
    <xf numFmtId="178" fontId="23" fillId="0" borderId="57" xfId="4" applyNumberFormat="1" applyFont="1" applyFill="1" applyBorder="1">
      <alignment vertical="center"/>
    </xf>
    <xf numFmtId="178" fontId="19" fillId="0" borderId="57" xfId="4" applyNumberFormat="1" applyFont="1" applyFill="1" applyBorder="1" applyAlignment="1">
      <alignment horizontal="right" vertical="center"/>
    </xf>
    <xf numFmtId="178" fontId="23" fillId="0" borderId="80" xfId="4" applyNumberFormat="1" applyFont="1" applyFill="1" applyBorder="1">
      <alignment vertical="center"/>
    </xf>
    <xf numFmtId="176" fontId="19" fillId="0" borderId="43" xfId="4" applyNumberFormat="1" applyFont="1" applyFill="1" applyBorder="1">
      <alignment vertical="center"/>
    </xf>
    <xf numFmtId="0" fontId="13" fillId="0" borderId="55" xfId="4" applyFont="1" applyFill="1" applyBorder="1" applyAlignment="1">
      <alignment horizontal="distributed" vertical="center"/>
    </xf>
    <xf numFmtId="0" fontId="19" fillId="0" borderId="74" xfId="4" applyFont="1" applyFill="1" applyBorder="1" applyAlignment="1">
      <alignment horizontal="distributed" vertical="center"/>
    </xf>
    <xf numFmtId="0" fontId="9" fillId="0" borderId="88" xfId="4" applyFont="1" applyFill="1" applyBorder="1" applyAlignment="1">
      <alignment horizontal="distributed" vertical="center" wrapText="1"/>
    </xf>
    <xf numFmtId="0" fontId="19" fillId="0" borderId="70" xfId="4" applyFont="1" applyFill="1" applyBorder="1" applyAlignment="1">
      <alignment horizontal="distributed" vertical="center"/>
    </xf>
    <xf numFmtId="0" fontId="19" fillId="0" borderId="43" xfId="4" applyFont="1" applyFill="1" applyBorder="1" applyAlignment="1">
      <alignment horizontal="center" vertical="center"/>
    </xf>
    <xf numFmtId="0" fontId="13" fillId="0" borderId="43" xfId="4" applyFont="1" applyFill="1" applyBorder="1" applyAlignment="1">
      <alignment horizontal="distributed" vertical="center"/>
    </xf>
    <xf numFmtId="0" fontId="13" fillId="0" borderId="53" xfId="4" applyFont="1" applyFill="1" applyBorder="1" applyAlignment="1">
      <alignment horizontal="distributed" vertical="center"/>
    </xf>
    <xf numFmtId="0" fontId="19" fillId="0" borderId="43" xfId="4" applyFont="1" applyFill="1" applyBorder="1" applyAlignment="1">
      <alignment horizontal="distributed" vertical="center"/>
    </xf>
    <xf numFmtId="0" fontId="19" fillId="0" borderId="44" xfId="4" applyFont="1" applyFill="1" applyBorder="1" applyAlignment="1">
      <alignment horizontal="center" vertical="center"/>
    </xf>
    <xf numFmtId="180" fontId="19" fillId="0" borderId="85" xfId="4" applyNumberFormat="1" applyFont="1" applyFill="1" applyBorder="1">
      <alignment vertical="center"/>
    </xf>
    <xf numFmtId="180" fontId="19" fillId="0" borderId="86" xfId="4" applyNumberFormat="1" applyFont="1" applyFill="1" applyBorder="1">
      <alignment vertical="center"/>
    </xf>
    <xf numFmtId="180" fontId="19" fillId="0" borderId="87" xfId="4" applyNumberFormat="1" applyFont="1" applyFill="1" applyBorder="1">
      <alignment vertical="center"/>
    </xf>
    <xf numFmtId="178" fontId="19" fillId="0" borderId="44" xfId="4" applyNumberFormat="1" applyFont="1" applyFill="1" applyBorder="1" applyAlignment="1">
      <alignment horizontal="right" vertical="center"/>
    </xf>
    <xf numFmtId="0" fontId="9" fillId="0" borderId="84" xfId="4" applyFont="1" applyFill="1" applyBorder="1" applyAlignment="1">
      <alignment horizontal="distributed" vertical="center"/>
    </xf>
    <xf numFmtId="0" fontId="17" fillId="0" borderId="77" xfId="4" applyFont="1" applyFill="1" applyBorder="1" applyAlignment="1">
      <alignment horizontal="center" vertical="center"/>
    </xf>
    <xf numFmtId="0" fontId="17" fillId="0" borderId="81" xfId="4" applyFont="1" applyFill="1" applyBorder="1" applyAlignment="1">
      <alignment horizontal="center" vertical="center"/>
    </xf>
    <xf numFmtId="0" fontId="13" fillId="0" borderId="44" xfId="4" applyFont="1" applyFill="1" applyBorder="1" applyAlignment="1">
      <alignment horizontal="distributed" vertical="center"/>
    </xf>
    <xf numFmtId="0" fontId="19" fillId="0" borderId="4" xfId="1" applyFill="1" applyBorder="1" applyAlignment="1">
      <alignment horizontal="distributed" vertical="center" wrapText="1" shrinkToFit="1"/>
    </xf>
    <xf numFmtId="0" fontId="19" fillId="0" borderId="7" xfId="1" applyFill="1" applyBorder="1" applyAlignment="1">
      <alignment horizontal="distributed" vertical="center" wrapText="1" shrinkToFit="1"/>
    </xf>
    <xf numFmtId="176" fontId="19" fillId="0" borderId="16" xfId="1" applyNumberFormat="1" applyFill="1" applyBorder="1" applyAlignment="1">
      <alignment horizontal="right"/>
    </xf>
    <xf numFmtId="0" fontId="1" fillId="0" borderId="9" xfId="1" applyFont="1" applyFill="1" applyBorder="1" applyAlignment="1">
      <alignment horizontal="distributed" vertical="center" wrapText="1" shrinkToFit="1"/>
    </xf>
    <xf numFmtId="0" fontId="1" fillId="0" borderId="52" xfId="1" applyFont="1" applyFill="1" applyBorder="1" applyAlignment="1">
      <alignment horizontal="distributed" vertical="center" wrapText="1" shrinkToFit="1"/>
    </xf>
    <xf numFmtId="0" fontId="1" fillId="0" borderId="76" xfId="4" applyFont="1" applyFill="1" applyBorder="1" applyAlignment="1">
      <alignment horizontal="distributed" vertical="center"/>
    </xf>
    <xf numFmtId="178" fontId="23" fillId="0" borderId="57" xfId="4" applyNumberFormat="1" applyFont="1" applyFill="1" applyBorder="1" applyAlignment="1">
      <alignment horizontal="right" vertical="center"/>
    </xf>
    <xf numFmtId="181" fontId="19" fillId="0" borderId="38" xfId="1" applyNumberFormat="1" applyFill="1" applyBorder="1"/>
    <xf numFmtId="0" fontId="19" fillId="0" borderId="70" xfId="1" applyFill="1" applyBorder="1" applyAlignment="1">
      <alignment horizontal="distributed" vertical="center"/>
    </xf>
    <xf numFmtId="178" fontId="23" fillId="0" borderId="43" xfId="4" applyNumberFormat="1" applyFont="1" applyFill="1" applyBorder="1" applyAlignment="1">
      <alignment horizontal="right" vertical="center"/>
    </xf>
    <xf numFmtId="176" fontId="19" fillId="0" borderId="16" xfId="4" applyNumberFormat="1" applyFont="1" applyFill="1" applyBorder="1" applyAlignment="1">
      <alignment horizontal="right"/>
    </xf>
    <xf numFmtId="176" fontId="23" fillId="0" borderId="16" xfId="4" applyNumberFormat="1" applyFont="1" applyFill="1" applyBorder="1" applyAlignment="1">
      <alignment horizontal="right"/>
    </xf>
    <xf numFmtId="0" fontId="18" fillId="0" borderId="4" xfId="1" applyFont="1" applyFill="1" applyBorder="1" applyAlignment="1">
      <alignment horizontal="distributed" vertical="center" wrapText="1" shrinkToFit="1"/>
    </xf>
    <xf numFmtId="0" fontId="18" fillId="0" borderId="7" xfId="1" applyFont="1" applyFill="1" applyBorder="1" applyAlignment="1">
      <alignment horizontal="distributed" vertical="center" wrapText="1" shrinkToFit="1"/>
    </xf>
    <xf numFmtId="176" fontId="19" fillId="0" borderId="83" xfId="4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distributed" vertical="center" wrapText="1" shrinkToFit="1"/>
    </xf>
    <xf numFmtId="0" fontId="13" fillId="0" borderId="7" xfId="1" applyFont="1" applyFill="1" applyBorder="1" applyAlignment="1">
      <alignment horizontal="distributed" vertical="center" wrapText="1" shrinkToFit="1"/>
    </xf>
    <xf numFmtId="178" fontId="23" fillId="0" borderId="51" xfId="4" applyNumberFormat="1" applyFont="1" applyFill="1" applyBorder="1" applyAlignment="1">
      <alignment horizontal="right" vertical="center"/>
    </xf>
    <xf numFmtId="0" fontId="19" fillId="0" borderId="82" xfId="1" applyFill="1" applyBorder="1" applyAlignment="1">
      <alignment horizontal="center" vertical="center"/>
    </xf>
    <xf numFmtId="0" fontId="13" fillId="0" borderId="43" xfId="1" applyFont="1" applyFill="1" applyBorder="1" applyAlignment="1">
      <alignment vertical="center"/>
    </xf>
    <xf numFmtId="0" fontId="24" fillId="0" borderId="4" xfId="1" applyFont="1" applyFill="1" applyBorder="1" applyAlignment="1">
      <alignment horizontal="distributed" vertical="center" wrapText="1" shrinkToFit="1"/>
    </xf>
    <xf numFmtId="0" fontId="24" fillId="0" borderId="7" xfId="1" applyFont="1" applyFill="1" applyBorder="1" applyAlignment="1">
      <alignment horizontal="distributed" vertical="center" wrapText="1" shrinkToFit="1"/>
    </xf>
    <xf numFmtId="0" fontId="19" fillId="0" borderId="43" xfId="1" applyFill="1" applyBorder="1" applyAlignment="1">
      <alignment vertical="center"/>
    </xf>
    <xf numFmtId="0" fontId="13" fillId="0" borderId="48" xfId="1" applyFont="1" applyFill="1" applyBorder="1" applyAlignment="1">
      <alignment horizontal="right"/>
    </xf>
    <xf numFmtId="0" fontId="19" fillId="0" borderId="22" xfId="1" applyFill="1" applyBorder="1" applyAlignment="1">
      <alignment horizontal="distributed" vertical="center" wrapText="1" shrinkToFit="1"/>
    </xf>
    <xf numFmtId="0" fontId="19" fillId="0" borderId="24" xfId="1" applyFill="1" applyBorder="1" applyAlignment="1">
      <alignment horizontal="distributed" vertical="center" wrapText="1" shrinkToFit="1"/>
    </xf>
    <xf numFmtId="0" fontId="19" fillId="0" borderId="69" xfId="1" applyFill="1" applyBorder="1" applyAlignment="1">
      <alignment horizontal="distributed" vertical="center"/>
    </xf>
    <xf numFmtId="0" fontId="15" fillId="0" borderId="1" xfId="1" applyFont="1" applyFill="1" applyBorder="1" applyAlignment="1">
      <alignment horizontal="center"/>
    </xf>
    <xf numFmtId="0" fontId="17" fillId="0" borderId="77" xfId="1" applyFont="1" applyFill="1" applyBorder="1" applyAlignment="1">
      <alignment horizontal="center" vertical="center"/>
    </xf>
    <xf numFmtId="0" fontId="17" fillId="0" borderId="81" xfId="1" applyFont="1" applyFill="1" applyBorder="1" applyAlignment="1">
      <alignment horizontal="center" vertical="center"/>
    </xf>
    <xf numFmtId="0" fontId="19" fillId="0" borderId="74" xfId="1" applyFill="1" applyBorder="1" applyAlignment="1">
      <alignment horizontal="distributed" vertical="center"/>
    </xf>
    <xf numFmtId="0" fontId="19" fillId="0" borderId="43" xfId="1" applyFill="1" applyBorder="1" applyAlignment="1">
      <alignment horizontal="distributed" vertical="center"/>
    </xf>
  </cellXfs>
  <cellStyles count="6">
    <cellStyle name="標準" xfId="0" builtinId="0"/>
    <cellStyle name="標準 2" xfId="1"/>
    <cellStyle name="標準 3" xfId="2"/>
    <cellStyle name="標準 3 2" xfId="4"/>
    <cellStyle name="標準 3 3" xfId="3"/>
    <cellStyle name="標準 4" xfId="5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29299</xdr:colOff>
      <xdr:row>0</xdr:row>
      <xdr:rowOff>117228</xdr:rowOff>
    </xdr:from>
    <xdr:to>
      <xdr:col>28</xdr:col>
      <xdr:colOff>119862</xdr:colOff>
      <xdr:row>2</xdr:row>
      <xdr:rowOff>36294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3346527-C841-4CA4-B05C-AAEC2F7BD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6179" y="117228"/>
          <a:ext cx="6278003" cy="42960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-0.249977111117893"/>
    <pageSetUpPr fitToPage="1"/>
  </sheetPr>
  <dimension ref="A1:AME58"/>
  <sheetViews>
    <sheetView tabSelected="1" zoomScale="85" zoomScaleNormal="85" zoomScaleSheetLayoutView="70" zoomScalePageLayoutView="70" workbookViewId="0">
      <selection activeCell="B2" sqref="B2:E2"/>
    </sheetView>
  </sheetViews>
  <sheetFormatPr defaultColWidth="10" defaultRowHeight="13.5" x14ac:dyDescent="0.15"/>
  <cols>
    <col min="1" max="1" width="1.75" style="16" customWidth="1"/>
    <col min="2" max="2" width="2.875" style="16" customWidth="1"/>
    <col min="3" max="3" width="1.25" style="16" customWidth="1"/>
    <col min="4" max="4" width="10.5" style="16" customWidth="1"/>
    <col min="5" max="5" width="5.125" style="16" customWidth="1"/>
    <col min="6" max="6" width="3.375" style="16" customWidth="1"/>
    <col min="7" max="7" width="2.25" style="16" customWidth="1"/>
    <col min="8" max="9" width="4" style="16" customWidth="1"/>
    <col min="10" max="10" width="6.25" style="16" customWidth="1"/>
    <col min="11" max="11" width="2.25" style="16" customWidth="1"/>
    <col min="12" max="12" width="4" style="16" customWidth="1"/>
    <col min="13" max="13" width="3" style="16" customWidth="1"/>
    <col min="14" max="14" width="2.375" style="16" customWidth="1"/>
    <col min="15" max="15" width="7.125" style="16" customWidth="1"/>
    <col min="16" max="16" width="2.25" style="16" customWidth="1"/>
    <col min="17" max="17" width="6.125" style="16" customWidth="1"/>
    <col min="18" max="18" width="5.125" style="16" customWidth="1"/>
    <col min="19" max="19" width="2.875" style="16" customWidth="1"/>
    <col min="20" max="20" width="6.125" style="16" customWidth="1"/>
    <col min="21" max="21" width="4" style="16" customWidth="1"/>
    <col min="22" max="22" width="2.875" style="16" customWidth="1"/>
    <col min="23" max="23" width="1.75" style="16" customWidth="1"/>
    <col min="24" max="25" width="4.375" style="16" customWidth="1"/>
    <col min="26" max="26" width="4.5" style="16" customWidth="1"/>
    <col min="27" max="27" width="7.375" style="16" customWidth="1"/>
    <col min="28" max="28" width="3.5" style="16" customWidth="1"/>
    <col min="29" max="29" width="1.75" style="16" customWidth="1"/>
    <col min="30" max="31" width="3" style="16" customWidth="1"/>
    <col min="32" max="32" width="0.125" style="16" customWidth="1"/>
    <col min="33" max="33" width="7.875" style="16" customWidth="1"/>
    <col min="34" max="34" width="2.25" style="16" customWidth="1"/>
    <col min="35" max="35" width="10.625" style="16" customWidth="1"/>
    <col min="36" max="36" width="1.625" style="16" customWidth="1"/>
    <col min="37" max="37" width="2.75" style="16" customWidth="1"/>
    <col min="38" max="38" width="1.25" style="17" customWidth="1"/>
    <col min="39" max="39" width="12.5" style="17" customWidth="1"/>
    <col min="40" max="1019" width="7.875" style="2" customWidth="1"/>
    <col min="1020" max="16384" width="10" style="9"/>
  </cols>
  <sheetData>
    <row r="1" spans="1:39" ht="15" customHeight="1" x14ac:dyDescent="0.15"/>
    <row r="2" spans="1:39" s="3" customFormat="1" ht="25.5" customHeight="1" x14ac:dyDescent="0.25">
      <c r="A2" s="18"/>
      <c r="B2" s="347" t="s">
        <v>
129</v>
      </c>
      <c r="C2" s="347"/>
      <c r="D2" s="347"/>
      <c r="E2" s="34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20"/>
      <c r="AM2" s="20"/>
    </row>
    <row r="3" spans="1:39" ht="19.5" customHeight="1" thickBot="1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9" s="4" customFormat="1" ht="26.25" customHeight="1" x14ac:dyDescent="0.15">
      <c r="A4" s="22"/>
      <c r="B4" s="343" t="s">
        <v>
0</v>
      </c>
      <c r="C4" s="343"/>
      <c r="D4" s="343"/>
      <c r="E4" s="343"/>
      <c r="F4" s="343"/>
      <c r="G4" s="343"/>
      <c r="H4" s="343"/>
      <c r="I4" s="343"/>
      <c r="J4" s="276" t="s">
        <v>
1</v>
      </c>
      <c r="K4" s="276"/>
      <c r="L4" s="276"/>
      <c r="M4" s="276"/>
      <c r="N4" s="276"/>
      <c r="O4" s="276" t="s">
        <v>
2</v>
      </c>
      <c r="P4" s="276"/>
      <c r="Q4" s="276"/>
      <c r="R4" s="276"/>
      <c r="S4" s="276"/>
      <c r="T4" s="276"/>
      <c r="U4" s="276"/>
      <c r="V4" s="276" t="s">
        <v>
130</v>
      </c>
      <c r="W4" s="276"/>
      <c r="X4" s="276"/>
      <c r="Y4" s="276"/>
      <c r="Z4" s="276"/>
      <c r="AA4" s="276"/>
      <c r="AB4" s="276"/>
      <c r="AC4" s="348" t="s">
        <v>
3</v>
      </c>
      <c r="AD4" s="348"/>
      <c r="AE4" s="348"/>
      <c r="AF4" s="348"/>
      <c r="AG4" s="348"/>
      <c r="AH4" s="348"/>
      <c r="AI4" s="348"/>
      <c r="AJ4" s="348"/>
      <c r="AK4" s="348"/>
      <c r="AL4" s="23"/>
      <c r="AM4" s="24"/>
    </row>
    <row r="5" spans="1:39" s="5" customFormat="1" ht="28.5" customHeight="1" x14ac:dyDescent="0.15">
      <c r="A5" s="25"/>
      <c r="B5" s="356" t="s">
        <v>
131</v>
      </c>
      <c r="C5" s="356"/>
      <c r="D5" s="357">
        <v>
717082</v>
      </c>
      <c r="E5" s="357"/>
      <c r="F5" s="357"/>
      <c r="G5" s="357"/>
      <c r="H5" s="357"/>
      <c r="I5" s="26" t="s">
        <v>
4</v>
      </c>
      <c r="J5" s="358">
        <v>
60.66</v>
      </c>
      <c r="K5" s="358"/>
      <c r="L5" s="358"/>
      <c r="M5" s="358"/>
      <c r="N5" s="27" t="s">
        <v>
5</v>
      </c>
      <c r="O5" s="359">
        <v>
11821</v>
      </c>
      <c r="P5" s="359"/>
      <c r="Q5" s="359"/>
      <c r="R5" s="359"/>
      <c r="S5" s="359"/>
      <c r="T5" s="359"/>
      <c r="U5" s="26" t="s">
        <v>
4</v>
      </c>
      <c r="V5" s="359">
        <v>
717082</v>
      </c>
      <c r="W5" s="359"/>
      <c r="X5" s="359"/>
      <c r="Y5" s="359"/>
      <c r="Z5" s="359"/>
      <c r="AA5" s="359"/>
      <c r="AB5" s="28" t="s">
        <v>
4</v>
      </c>
      <c r="AC5" s="354" t="s">
        <v>
132</v>
      </c>
      <c r="AD5" s="355"/>
      <c r="AE5" s="355"/>
      <c r="AF5" s="355"/>
      <c r="AG5" s="349">
        <v>
738128</v>
      </c>
      <c r="AH5" s="349"/>
      <c r="AI5" s="349"/>
      <c r="AJ5" s="29"/>
      <c r="AK5" s="30" t="s">
        <v>
4</v>
      </c>
      <c r="AL5" s="31"/>
      <c r="AM5" s="31"/>
    </row>
    <row r="6" spans="1:39" s="5" customFormat="1" ht="28.5" customHeight="1" thickBot="1" x14ac:dyDescent="0.2">
      <c r="A6" s="25"/>
      <c r="B6" s="350" t="s">
        <v>
133</v>
      </c>
      <c r="C6" s="350"/>
      <c r="D6" s="351">
        <v>
693373</v>
      </c>
      <c r="E6" s="351"/>
      <c r="F6" s="351"/>
      <c r="G6" s="351"/>
      <c r="H6" s="351"/>
      <c r="I6" s="32" t="s">
        <v>
4</v>
      </c>
      <c r="J6" s="352">
        <v>
59.46</v>
      </c>
      <c r="K6" s="352"/>
      <c r="L6" s="352"/>
      <c r="M6" s="352"/>
      <c r="N6" s="33" t="s">
        <v>
5</v>
      </c>
      <c r="O6" s="353">
        <v>
11661</v>
      </c>
      <c r="P6" s="353"/>
      <c r="Q6" s="353"/>
      <c r="R6" s="353"/>
      <c r="S6" s="353"/>
      <c r="T6" s="353"/>
      <c r="U6" s="32" t="s">
        <v>
4</v>
      </c>
      <c r="V6" s="353">
        <v>
693373</v>
      </c>
      <c r="W6" s="353"/>
      <c r="X6" s="353"/>
      <c r="Y6" s="353"/>
      <c r="Z6" s="353"/>
      <c r="AA6" s="353"/>
      <c r="AB6" s="34" t="s">
        <v>
4</v>
      </c>
      <c r="AC6" s="354" t="s">
        <v>
6</v>
      </c>
      <c r="AD6" s="355"/>
      <c r="AE6" s="355"/>
      <c r="AF6" s="355"/>
      <c r="AG6" s="349">
        <v>
732618</v>
      </c>
      <c r="AH6" s="349"/>
      <c r="AI6" s="349"/>
      <c r="AJ6" s="35"/>
      <c r="AK6" s="25" t="s">
        <v>
4</v>
      </c>
      <c r="AL6" s="31"/>
      <c r="AM6" s="31"/>
    </row>
    <row r="7" spans="1:39" s="5" customFormat="1" ht="8.1" customHeight="1" thickBot="1" x14ac:dyDescent="0.2">
      <c r="A7" s="36"/>
      <c r="B7" s="37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9"/>
      <c r="S7" s="39"/>
      <c r="T7" s="39"/>
      <c r="U7" s="38"/>
      <c r="V7" s="38"/>
      <c r="W7" s="38"/>
      <c r="X7" s="38"/>
      <c r="Y7" s="38"/>
      <c r="Z7" s="38"/>
      <c r="AA7" s="38"/>
      <c r="AB7" s="38"/>
      <c r="AC7" s="38"/>
      <c r="AD7" s="39"/>
      <c r="AE7" s="39"/>
      <c r="AF7" s="40"/>
      <c r="AG7" s="37"/>
      <c r="AH7" s="38"/>
      <c r="AI7" s="38"/>
      <c r="AJ7" s="38"/>
      <c r="AK7" s="38"/>
      <c r="AL7" s="31"/>
      <c r="AM7" s="31"/>
    </row>
    <row r="8" spans="1:39" s="6" customFormat="1" ht="26.25" customHeight="1" x14ac:dyDescent="0.15">
      <c r="A8" s="41"/>
      <c r="B8" s="343" t="s">
        <v>
7</v>
      </c>
      <c r="C8" s="343"/>
      <c r="D8" s="343"/>
      <c r="E8" s="343"/>
      <c r="F8" s="343"/>
      <c r="G8" s="276" t="s">
        <v>
134</v>
      </c>
      <c r="H8" s="276"/>
      <c r="I8" s="276"/>
      <c r="J8" s="276"/>
      <c r="K8" s="276"/>
      <c r="L8" s="276"/>
      <c r="M8" s="276"/>
      <c r="N8" s="344" t="s">
        <v>
135</v>
      </c>
      <c r="O8" s="344"/>
      <c r="P8" s="344"/>
      <c r="Q8" s="344"/>
      <c r="R8" s="344"/>
      <c r="S8" s="345" t="s">
        <v>
61</v>
      </c>
      <c r="T8" s="345"/>
      <c r="U8" s="346" t="s">
        <v>
8</v>
      </c>
      <c r="V8" s="346"/>
      <c r="W8" s="346"/>
      <c r="X8" s="346"/>
      <c r="Y8" s="346"/>
      <c r="Z8" s="276" t="s">
        <v>
134</v>
      </c>
      <c r="AA8" s="276"/>
      <c r="AB8" s="276"/>
      <c r="AC8" s="276"/>
      <c r="AD8" s="276"/>
      <c r="AE8" s="276"/>
      <c r="AF8" s="276"/>
      <c r="AG8" s="336" t="s">
        <v>
135</v>
      </c>
      <c r="AH8" s="336"/>
      <c r="AI8" s="336"/>
      <c r="AJ8" s="336"/>
      <c r="AK8" s="336"/>
      <c r="AL8" s="42"/>
      <c r="AM8" s="43"/>
    </row>
    <row r="9" spans="1:39" ht="14.25" customHeight="1" x14ac:dyDescent="0.15">
      <c r="A9" s="44"/>
      <c r="B9" s="45" t="s">
        <v>
9</v>
      </c>
      <c r="C9" s="46"/>
      <c r="D9" s="46"/>
      <c r="E9" s="46"/>
      <c r="F9" s="47"/>
      <c r="G9" s="48"/>
      <c r="H9" s="47"/>
      <c r="I9" s="47"/>
      <c r="J9" s="47"/>
      <c r="K9" s="49"/>
      <c r="L9" s="49"/>
      <c r="M9" s="49" t="s">
        <v>
10</v>
      </c>
      <c r="N9" s="50"/>
      <c r="O9" s="49"/>
      <c r="P9" s="49"/>
      <c r="Q9" s="49"/>
      <c r="R9" s="51" t="s">
        <v>
10</v>
      </c>
      <c r="S9" s="50"/>
      <c r="T9" s="47" t="s">
        <v>
11</v>
      </c>
      <c r="U9" s="52"/>
      <c r="V9" s="49"/>
      <c r="W9" s="47"/>
      <c r="X9" s="49"/>
      <c r="Y9" s="49"/>
      <c r="Z9" s="50"/>
      <c r="AA9" s="47"/>
      <c r="AB9" s="49"/>
      <c r="AC9" s="49"/>
      <c r="AD9" s="49"/>
      <c r="AE9" s="53" t="s">
        <v>
10</v>
      </c>
      <c r="AF9" s="49"/>
      <c r="AG9" s="46"/>
      <c r="AH9" s="54"/>
      <c r="AI9" s="337" t="s">
        <v>
10</v>
      </c>
      <c r="AJ9" s="337"/>
      <c r="AK9" s="337"/>
      <c r="AL9" s="55"/>
    </row>
    <row r="10" spans="1:39" ht="25.5" customHeight="1" x14ac:dyDescent="0.15">
      <c r="A10" s="44"/>
      <c r="B10" s="338" t="s">
        <v>
12</v>
      </c>
      <c r="C10" s="338"/>
      <c r="D10" s="338"/>
      <c r="E10" s="338"/>
      <c r="F10" s="339" t="s">
        <v>
13</v>
      </c>
      <c r="G10" s="263">
        <v>
280208262</v>
      </c>
      <c r="H10" s="263"/>
      <c r="I10" s="263"/>
      <c r="J10" s="263"/>
      <c r="K10" s="263"/>
      <c r="L10" s="56"/>
      <c r="M10" s="57"/>
      <c r="N10" s="263">
        <v>
282546360</v>
      </c>
      <c r="O10" s="263"/>
      <c r="P10" s="263"/>
      <c r="Q10" s="263"/>
      <c r="R10" s="58"/>
      <c r="S10" s="340">
        <f>
IF(N10=0,IF(G10&gt;0,"皆増",0),IF(G10=0,"皆減",ROUND((G10-N10)/N10*100,1)))</f>
        <v>
-0.8</v>
      </c>
      <c r="T10" s="341"/>
      <c r="U10" s="342" t="s">
        <v>
14</v>
      </c>
      <c r="V10" s="342"/>
      <c r="W10" s="342"/>
      <c r="X10" s="342"/>
      <c r="Y10" s="342"/>
      <c r="Z10" s="263">
        <v>
156806855</v>
      </c>
      <c r="AA10" s="263"/>
      <c r="AB10" s="263"/>
      <c r="AC10" s="263"/>
      <c r="AD10" s="59"/>
      <c r="AE10" s="60"/>
      <c r="AF10" s="335">
        <v>
153022566</v>
      </c>
      <c r="AG10" s="335"/>
      <c r="AH10" s="335"/>
      <c r="AI10" s="335"/>
      <c r="AJ10" s="61"/>
      <c r="AK10" s="62"/>
    </row>
    <row r="11" spans="1:39" ht="25.5" customHeight="1" x14ac:dyDescent="0.15">
      <c r="A11" s="44"/>
      <c r="B11" s="338"/>
      <c r="C11" s="338"/>
      <c r="D11" s="338"/>
      <c r="E11" s="338"/>
      <c r="F11" s="339"/>
      <c r="G11" s="263"/>
      <c r="H11" s="263"/>
      <c r="I11" s="263"/>
      <c r="J11" s="263"/>
      <c r="K11" s="263"/>
      <c r="L11" s="63"/>
      <c r="M11" s="64"/>
      <c r="N11" s="263"/>
      <c r="O11" s="263"/>
      <c r="P11" s="263"/>
      <c r="Q11" s="263"/>
      <c r="R11" s="65"/>
      <c r="S11" s="318"/>
      <c r="T11" s="319"/>
      <c r="U11" s="342"/>
      <c r="V11" s="342"/>
      <c r="W11" s="342"/>
      <c r="X11" s="342"/>
      <c r="Y11" s="342"/>
      <c r="Z11" s="263"/>
      <c r="AA11" s="263"/>
      <c r="AB11" s="263"/>
      <c r="AC11" s="263"/>
      <c r="AD11" s="66"/>
      <c r="AE11" s="67"/>
      <c r="AF11" s="335"/>
      <c r="AG11" s="335"/>
      <c r="AH11" s="335"/>
      <c r="AI11" s="335"/>
      <c r="AJ11" s="68"/>
      <c r="AK11" s="69"/>
    </row>
    <row r="12" spans="1:39" ht="25.5" customHeight="1" x14ac:dyDescent="0.15">
      <c r="A12" s="44"/>
      <c r="B12" s="314" t="s">
        <v>
15</v>
      </c>
      <c r="C12" s="314"/>
      <c r="D12" s="314"/>
      <c r="E12" s="314"/>
      <c r="F12" s="315" t="s">
        <v>
16</v>
      </c>
      <c r="G12" s="263">
        <v>
275540482</v>
      </c>
      <c r="H12" s="263"/>
      <c r="I12" s="263"/>
      <c r="J12" s="263"/>
      <c r="K12" s="263"/>
      <c r="L12" s="56"/>
      <c r="M12" s="57"/>
      <c r="N12" s="263">
        <v>
276510986</v>
      </c>
      <c r="O12" s="263"/>
      <c r="P12" s="263"/>
      <c r="Q12" s="263"/>
      <c r="R12" s="70"/>
      <c r="S12" s="316">
        <f>
IF(N12=0,IF(G12&gt;0,"皆増",0),IF(G12=0,"皆減",ROUND((G12-N12)/N12*100,1)))</f>
        <v>
-0.4</v>
      </c>
      <c r="T12" s="317"/>
      <c r="U12" s="332" t="s">
        <v>
17</v>
      </c>
      <c r="V12" s="332"/>
      <c r="W12" s="332"/>
      <c r="X12" s="332"/>
      <c r="Y12" s="332"/>
      <c r="Z12" s="263">
        <v>
83058355</v>
      </c>
      <c r="AA12" s="263"/>
      <c r="AB12" s="263"/>
      <c r="AC12" s="263"/>
      <c r="AD12" s="71"/>
      <c r="AE12" s="72" t="s">
        <v>
10</v>
      </c>
      <c r="AF12" s="335">
        <v>
80902024</v>
      </c>
      <c r="AG12" s="335"/>
      <c r="AH12" s="335"/>
      <c r="AI12" s="335"/>
      <c r="AJ12" s="73"/>
      <c r="AK12" s="74" t="s">
        <v>
10</v>
      </c>
      <c r="AL12" s="55"/>
    </row>
    <row r="13" spans="1:39" ht="25.5" customHeight="1" x14ac:dyDescent="0.15">
      <c r="A13" s="44"/>
      <c r="B13" s="314"/>
      <c r="C13" s="314"/>
      <c r="D13" s="314"/>
      <c r="E13" s="314"/>
      <c r="F13" s="315"/>
      <c r="G13" s="263"/>
      <c r="H13" s="263"/>
      <c r="I13" s="263"/>
      <c r="J13" s="263"/>
      <c r="K13" s="263"/>
      <c r="L13" s="63"/>
      <c r="M13" s="64"/>
      <c r="N13" s="263"/>
      <c r="O13" s="263"/>
      <c r="P13" s="263"/>
      <c r="Q13" s="263"/>
      <c r="R13" s="65"/>
      <c r="S13" s="318"/>
      <c r="T13" s="319"/>
      <c r="U13" s="332"/>
      <c r="V13" s="332"/>
      <c r="W13" s="332"/>
      <c r="X13" s="332"/>
      <c r="Y13" s="332"/>
      <c r="Z13" s="263"/>
      <c r="AA13" s="263"/>
      <c r="AB13" s="263"/>
      <c r="AC13" s="263"/>
      <c r="AD13" s="75"/>
      <c r="AE13" s="76"/>
      <c r="AF13" s="335"/>
      <c r="AG13" s="335"/>
      <c r="AH13" s="335"/>
      <c r="AI13" s="335"/>
      <c r="AJ13" s="77"/>
      <c r="AK13" s="78"/>
    </row>
    <row r="14" spans="1:39" ht="25.5" customHeight="1" x14ac:dyDescent="0.15">
      <c r="A14" s="44"/>
      <c r="B14" s="307" t="s">
        <v>
18</v>
      </c>
      <c r="C14" s="307"/>
      <c r="D14" s="307"/>
      <c r="E14" s="307"/>
      <c r="F14" s="315" t="s">
        <v>
19</v>
      </c>
      <c r="G14" s="244">
        <f>
G10-G12</f>
        <v>
4667780</v>
      </c>
      <c r="H14" s="244"/>
      <c r="I14" s="244"/>
      <c r="J14" s="244"/>
      <c r="K14" s="244"/>
      <c r="L14" s="56"/>
      <c r="M14" s="57"/>
      <c r="N14" s="244">
        <v>
6035374</v>
      </c>
      <c r="O14" s="244"/>
      <c r="P14" s="244"/>
      <c r="Q14" s="244"/>
      <c r="R14" s="70"/>
      <c r="S14" s="316">
        <f>
IF(N14=0,IF(G14&gt;0,"皆増",0),IF(G14=0,"皆減",ROUND((G14-N14)/N14*100,1)))</f>
        <v>
-22.7</v>
      </c>
      <c r="T14" s="317"/>
      <c r="U14" s="332" t="s">
        <v>
20</v>
      </c>
      <c r="V14" s="332"/>
      <c r="W14" s="332"/>
      <c r="X14" s="332"/>
      <c r="Y14" s="332"/>
      <c r="Z14" s="263">
        <v>
169514766</v>
      </c>
      <c r="AA14" s="263"/>
      <c r="AB14" s="263"/>
      <c r="AC14" s="263"/>
      <c r="AD14" s="79"/>
      <c r="AE14" s="72" t="s">
        <v>
10</v>
      </c>
      <c r="AF14" s="335">
        <v>
165399143</v>
      </c>
      <c r="AG14" s="335"/>
      <c r="AH14" s="335"/>
      <c r="AI14" s="335"/>
      <c r="AJ14" s="80"/>
      <c r="AK14" s="74" t="s">
        <v>
10</v>
      </c>
      <c r="AL14" s="55"/>
    </row>
    <row r="15" spans="1:39" ht="25.5" customHeight="1" x14ac:dyDescent="0.15">
      <c r="A15" s="44"/>
      <c r="B15" s="330" t="s">
        <v>
21</v>
      </c>
      <c r="C15" s="330"/>
      <c r="D15" s="330"/>
      <c r="E15" s="330"/>
      <c r="F15" s="315"/>
      <c r="G15" s="244"/>
      <c r="H15" s="244"/>
      <c r="I15" s="244"/>
      <c r="J15" s="244"/>
      <c r="K15" s="244"/>
      <c r="L15" s="63"/>
      <c r="M15" s="64"/>
      <c r="N15" s="244"/>
      <c r="O15" s="244"/>
      <c r="P15" s="244"/>
      <c r="Q15" s="244"/>
      <c r="R15" s="65"/>
      <c r="S15" s="318"/>
      <c r="T15" s="319"/>
      <c r="U15" s="332"/>
      <c r="V15" s="332"/>
      <c r="W15" s="332"/>
      <c r="X15" s="332"/>
      <c r="Y15" s="332"/>
      <c r="Z15" s="263"/>
      <c r="AA15" s="263"/>
      <c r="AB15" s="263"/>
      <c r="AC15" s="263"/>
      <c r="AD15" s="75"/>
      <c r="AE15" s="76"/>
      <c r="AF15" s="335"/>
      <c r="AG15" s="335"/>
      <c r="AH15" s="335"/>
      <c r="AI15" s="335"/>
      <c r="AJ15" s="77"/>
      <c r="AK15" s="78"/>
      <c r="AL15" s="55"/>
    </row>
    <row r="16" spans="1:39" ht="25.5" customHeight="1" x14ac:dyDescent="0.15">
      <c r="A16" s="44"/>
      <c r="B16" s="307" t="s">
        <v>
136</v>
      </c>
      <c r="C16" s="307"/>
      <c r="D16" s="307"/>
      <c r="E16" s="307"/>
      <c r="F16" s="315" t="s">
        <v>
22</v>
      </c>
      <c r="G16" s="263">
        <v>
1013454</v>
      </c>
      <c r="H16" s="263"/>
      <c r="I16" s="263"/>
      <c r="J16" s="263"/>
      <c r="K16" s="263"/>
      <c r="L16" s="56"/>
      <c r="M16" s="57"/>
      <c r="N16" s="263">
        <v>
1415386</v>
      </c>
      <c r="O16" s="263"/>
      <c r="P16" s="263"/>
      <c r="Q16" s="263"/>
      <c r="R16" s="70"/>
      <c r="S16" s="316">
        <f>
IF(N16=0,IF(G16&gt;0,"皆増",0),IF(G16=0,"皆減",ROUND((G16-N16)/N16*100,1)))</f>
        <v>
-28.4</v>
      </c>
      <c r="T16" s="317"/>
      <c r="U16" s="320" t="s">
        <v>
137</v>
      </c>
      <c r="V16" s="320"/>
      <c r="W16" s="320"/>
      <c r="X16" s="320"/>
      <c r="Y16" s="320"/>
      <c r="Z16" s="329" t="s">
        <v>
23</v>
      </c>
      <c r="AA16" s="329"/>
      <c r="AB16" s="329"/>
      <c r="AC16" s="329"/>
      <c r="AD16" s="79"/>
      <c r="AE16" s="72" t="s">
        <v>
10</v>
      </c>
      <c r="AF16" s="245" t="s">
        <v>
23</v>
      </c>
      <c r="AG16" s="245"/>
      <c r="AH16" s="245"/>
      <c r="AI16" s="245"/>
      <c r="AJ16" s="80"/>
      <c r="AK16" s="74" t="s">
        <v>
10</v>
      </c>
    </row>
    <row r="17" spans="1:39" ht="25.5" customHeight="1" x14ac:dyDescent="0.15">
      <c r="A17" s="44"/>
      <c r="B17" s="330" t="s">
        <v>
138</v>
      </c>
      <c r="C17" s="330"/>
      <c r="D17" s="330"/>
      <c r="E17" s="330"/>
      <c r="F17" s="315"/>
      <c r="G17" s="263"/>
      <c r="H17" s="263"/>
      <c r="I17" s="263"/>
      <c r="J17" s="263"/>
      <c r="K17" s="263"/>
      <c r="L17" s="63"/>
      <c r="M17" s="64"/>
      <c r="N17" s="263"/>
      <c r="O17" s="263"/>
      <c r="P17" s="263"/>
      <c r="Q17" s="263"/>
      <c r="R17" s="65"/>
      <c r="S17" s="318"/>
      <c r="T17" s="319"/>
      <c r="U17" s="320"/>
      <c r="V17" s="320"/>
      <c r="W17" s="320"/>
      <c r="X17" s="320"/>
      <c r="Y17" s="320"/>
      <c r="Z17" s="329"/>
      <c r="AA17" s="329"/>
      <c r="AB17" s="329"/>
      <c r="AC17" s="329"/>
      <c r="AD17" s="81"/>
      <c r="AE17" s="82"/>
      <c r="AF17" s="245"/>
      <c r="AG17" s="245"/>
      <c r="AH17" s="245"/>
      <c r="AI17" s="245"/>
      <c r="AJ17" s="83"/>
      <c r="AK17" s="84"/>
    </row>
    <row r="18" spans="1:39" ht="25.5" customHeight="1" x14ac:dyDescent="0.15">
      <c r="A18" s="44"/>
      <c r="B18" s="331" t="s">
        <v>
139</v>
      </c>
      <c r="C18" s="331"/>
      <c r="D18" s="331"/>
      <c r="E18" s="331"/>
      <c r="F18" s="315" t="s">
        <v>
24</v>
      </c>
      <c r="G18" s="244">
        <f>
G14-G16</f>
        <v>
3654326</v>
      </c>
      <c r="H18" s="244"/>
      <c r="I18" s="244"/>
      <c r="J18" s="244"/>
      <c r="K18" s="244"/>
      <c r="L18" s="56"/>
      <c r="M18" s="57"/>
      <c r="N18" s="244">
        <v>
4619988</v>
      </c>
      <c r="O18" s="244"/>
      <c r="P18" s="244"/>
      <c r="Q18" s="244"/>
      <c r="R18" s="70"/>
      <c r="S18" s="316">
        <f>
IF(N18=0,IF(G18&gt;0,"皆増",0),IF(G18=0,"皆減",ROUND((G18-N18)/N18*100,1)))</f>
        <v>
-20.9</v>
      </c>
      <c r="T18" s="317"/>
      <c r="U18" s="332" t="s">
        <v>
25</v>
      </c>
      <c r="V18" s="332"/>
      <c r="W18" s="332"/>
      <c r="X18" s="332"/>
      <c r="Y18" s="332"/>
      <c r="Z18" s="333">
        <v>
0.54</v>
      </c>
      <c r="AA18" s="333"/>
      <c r="AB18" s="333"/>
      <c r="AC18" s="333"/>
      <c r="AD18" s="333"/>
      <c r="AE18" s="333"/>
      <c r="AF18" s="334">
        <v>
0.54</v>
      </c>
      <c r="AG18" s="334"/>
      <c r="AH18" s="334"/>
      <c r="AI18" s="334"/>
      <c r="AJ18" s="334"/>
      <c r="AK18" s="334"/>
      <c r="AL18" s="55"/>
    </row>
    <row r="19" spans="1:39" ht="25.5" customHeight="1" x14ac:dyDescent="0.15">
      <c r="A19" s="44"/>
      <c r="B19" s="331"/>
      <c r="C19" s="331"/>
      <c r="D19" s="331"/>
      <c r="E19" s="331"/>
      <c r="F19" s="315"/>
      <c r="G19" s="244"/>
      <c r="H19" s="244"/>
      <c r="I19" s="244"/>
      <c r="J19" s="244"/>
      <c r="K19" s="244"/>
      <c r="L19" s="63"/>
      <c r="M19" s="64"/>
      <c r="N19" s="244"/>
      <c r="O19" s="244"/>
      <c r="P19" s="244"/>
      <c r="Q19" s="244"/>
      <c r="R19" s="65"/>
      <c r="S19" s="318"/>
      <c r="T19" s="319"/>
      <c r="U19" s="332"/>
      <c r="V19" s="332"/>
      <c r="W19" s="332"/>
      <c r="X19" s="332"/>
      <c r="Y19" s="332"/>
      <c r="Z19" s="333"/>
      <c r="AA19" s="333"/>
      <c r="AB19" s="333"/>
      <c r="AC19" s="333"/>
      <c r="AD19" s="333"/>
      <c r="AE19" s="333"/>
      <c r="AF19" s="334"/>
      <c r="AG19" s="334"/>
      <c r="AH19" s="334"/>
      <c r="AI19" s="334"/>
      <c r="AJ19" s="334"/>
      <c r="AK19" s="334"/>
      <c r="AL19" s="55"/>
    </row>
    <row r="20" spans="1:39" ht="25.5" customHeight="1" x14ac:dyDescent="0.15">
      <c r="A20" s="44"/>
      <c r="B20" s="314" t="s">
        <v>
26</v>
      </c>
      <c r="C20" s="314"/>
      <c r="D20" s="314"/>
      <c r="E20" s="314"/>
      <c r="F20" s="315" t="s">
        <v>
27</v>
      </c>
      <c r="G20" s="263">
        <v>
-965662</v>
      </c>
      <c r="H20" s="263"/>
      <c r="I20" s="263"/>
      <c r="J20" s="263"/>
      <c r="K20" s="263"/>
      <c r="L20" s="56"/>
      <c r="M20" s="57"/>
      <c r="N20" s="263">
        <v>
-5020485</v>
      </c>
      <c r="O20" s="263"/>
      <c r="P20" s="263"/>
      <c r="Q20" s="263"/>
      <c r="R20" s="70"/>
      <c r="S20" s="309"/>
      <c r="T20" s="310"/>
      <c r="U20" s="320" t="s">
        <v>
28</v>
      </c>
      <c r="V20" s="320"/>
      <c r="W20" s="320"/>
      <c r="X20" s="320"/>
      <c r="Y20" s="320"/>
      <c r="Z20" s="85"/>
      <c r="AA20" s="326">
        <v>
2.2000000000000002</v>
      </c>
      <c r="AB20" s="326"/>
      <c r="AC20" s="326"/>
      <c r="AD20" s="86"/>
      <c r="AE20" s="87" t="s">
        <v>
11</v>
      </c>
      <c r="AF20" s="88"/>
      <c r="AG20" s="327">
        <v>
2.8</v>
      </c>
      <c r="AH20" s="327"/>
      <c r="AI20" s="327"/>
      <c r="AJ20" s="89"/>
      <c r="AK20" s="90" t="s">
        <v>
11</v>
      </c>
      <c r="AL20" s="55"/>
    </row>
    <row r="21" spans="1:39" ht="25.5" customHeight="1" x14ac:dyDescent="0.15">
      <c r="A21" s="44"/>
      <c r="B21" s="314"/>
      <c r="C21" s="314"/>
      <c r="D21" s="314"/>
      <c r="E21" s="314"/>
      <c r="F21" s="315"/>
      <c r="G21" s="263"/>
      <c r="H21" s="263"/>
      <c r="I21" s="263"/>
      <c r="J21" s="263"/>
      <c r="K21" s="263"/>
      <c r="L21" s="63"/>
      <c r="M21" s="64"/>
      <c r="N21" s="263"/>
      <c r="O21" s="263"/>
      <c r="P21" s="263"/>
      <c r="Q21" s="263"/>
      <c r="R21" s="65"/>
      <c r="S21" s="324"/>
      <c r="T21" s="325"/>
      <c r="U21" s="320"/>
      <c r="V21" s="320"/>
      <c r="W21" s="320"/>
      <c r="X21" s="320"/>
      <c r="Y21" s="320"/>
      <c r="Z21" s="91"/>
      <c r="AA21" s="326"/>
      <c r="AB21" s="326"/>
      <c r="AC21" s="326"/>
      <c r="AD21" s="92"/>
      <c r="AE21" s="93"/>
      <c r="AF21" s="94"/>
      <c r="AG21" s="327"/>
      <c r="AH21" s="327"/>
      <c r="AI21" s="327"/>
      <c r="AJ21" s="95"/>
      <c r="AK21" s="96"/>
    </row>
    <row r="22" spans="1:39" ht="25.5" customHeight="1" x14ac:dyDescent="0.15">
      <c r="A22" s="44"/>
      <c r="B22" s="314" t="s">
        <v>
29</v>
      </c>
      <c r="C22" s="314"/>
      <c r="D22" s="314"/>
      <c r="E22" s="314"/>
      <c r="F22" s="315" t="s">
        <v>
30</v>
      </c>
      <c r="G22" s="263">
        <v>
24012</v>
      </c>
      <c r="H22" s="263"/>
      <c r="I22" s="263"/>
      <c r="J22" s="263"/>
      <c r="K22" s="263"/>
      <c r="L22" s="56"/>
      <c r="M22" s="57"/>
      <c r="N22" s="263">
        <v>
24934</v>
      </c>
      <c r="O22" s="263"/>
      <c r="P22" s="263"/>
      <c r="Q22" s="263"/>
      <c r="R22" s="70"/>
      <c r="S22" s="316">
        <f>
IF(N22=0,IF(G22&gt;0,"皆増",0),IF(G22=0,"皆減",ROUND((G22-N22)/N22*100,1)))</f>
        <v>
-3.7</v>
      </c>
      <c r="T22" s="317"/>
      <c r="U22" s="320" t="s">
        <v>
31</v>
      </c>
      <c r="V22" s="320"/>
      <c r="W22" s="320"/>
      <c r="X22" s="320"/>
      <c r="Y22" s="320"/>
      <c r="Z22" s="85"/>
      <c r="AA22" s="328">
        <v>
85.9</v>
      </c>
      <c r="AB22" s="328"/>
      <c r="AC22" s="328"/>
      <c r="AD22" s="86"/>
      <c r="AE22" s="87" t="s">
        <v>
11</v>
      </c>
      <c r="AF22" s="88"/>
      <c r="AG22" s="323">
        <v>
83.3</v>
      </c>
      <c r="AH22" s="323"/>
      <c r="AI22" s="323"/>
      <c r="AJ22" s="89"/>
      <c r="AK22" s="90" t="s">
        <v>
11</v>
      </c>
    </row>
    <row r="23" spans="1:39" ht="25.5" customHeight="1" x14ac:dyDescent="0.15">
      <c r="A23" s="44"/>
      <c r="B23" s="314"/>
      <c r="C23" s="314"/>
      <c r="D23" s="314"/>
      <c r="E23" s="314"/>
      <c r="F23" s="315"/>
      <c r="G23" s="263"/>
      <c r="H23" s="263"/>
      <c r="I23" s="263"/>
      <c r="J23" s="263"/>
      <c r="K23" s="263"/>
      <c r="L23" s="63"/>
      <c r="M23" s="64"/>
      <c r="N23" s="263"/>
      <c r="O23" s="263"/>
      <c r="P23" s="263"/>
      <c r="Q23" s="263"/>
      <c r="R23" s="65"/>
      <c r="S23" s="318"/>
      <c r="T23" s="319"/>
      <c r="U23" s="320"/>
      <c r="V23" s="320"/>
      <c r="W23" s="320"/>
      <c r="X23" s="320"/>
      <c r="Y23" s="320"/>
      <c r="Z23" s="91"/>
      <c r="AA23" s="328"/>
      <c r="AB23" s="328"/>
      <c r="AC23" s="328"/>
      <c r="AD23" s="97"/>
      <c r="AE23" s="93"/>
      <c r="AF23" s="94"/>
      <c r="AG23" s="323"/>
      <c r="AH23" s="323"/>
      <c r="AI23" s="323"/>
      <c r="AJ23" s="98"/>
      <c r="AK23" s="96"/>
    </row>
    <row r="24" spans="1:39" ht="25.5" customHeight="1" x14ac:dyDescent="0.15">
      <c r="A24" s="44"/>
      <c r="B24" s="314" t="s">
        <v>
32</v>
      </c>
      <c r="C24" s="314"/>
      <c r="D24" s="314"/>
      <c r="E24" s="314"/>
      <c r="F24" s="315" t="s">
        <v>
33</v>
      </c>
      <c r="G24" s="263">
        <v>
0</v>
      </c>
      <c r="H24" s="263"/>
      <c r="I24" s="263"/>
      <c r="J24" s="263"/>
      <c r="K24" s="263"/>
      <c r="L24" s="56"/>
      <c r="M24" s="57"/>
      <c r="N24" s="263">
        <v>
0</v>
      </c>
      <c r="O24" s="263"/>
      <c r="P24" s="263"/>
      <c r="Q24" s="263"/>
      <c r="R24" s="70"/>
      <c r="S24" s="316" t="s">
        <v>
23</v>
      </c>
      <c r="T24" s="317"/>
      <c r="U24" s="320" t="s">
        <v>
34</v>
      </c>
      <c r="V24" s="320"/>
      <c r="W24" s="320"/>
      <c r="X24" s="320"/>
      <c r="Y24" s="320"/>
      <c r="Z24" s="321">
        <v>
17987027</v>
      </c>
      <c r="AA24" s="321"/>
      <c r="AB24" s="321"/>
      <c r="AC24" s="321"/>
      <c r="AD24" s="79"/>
      <c r="AE24" s="72" t="s">
        <v>
10</v>
      </c>
      <c r="AF24" s="322">
        <v>
20541567</v>
      </c>
      <c r="AG24" s="322"/>
      <c r="AH24" s="322"/>
      <c r="AI24" s="322"/>
      <c r="AJ24" s="80"/>
      <c r="AK24" s="74" t="s">
        <v>
10</v>
      </c>
      <c r="AL24" s="55"/>
    </row>
    <row r="25" spans="1:39" ht="25.5" customHeight="1" x14ac:dyDescent="0.15">
      <c r="A25" s="44"/>
      <c r="B25" s="314"/>
      <c r="C25" s="314"/>
      <c r="D25" s="314"/>
      <c r="E25" s="314"/>
      <c r="F25" s="315"/>
      <c r="G25" s="263"/>
      <c r="H25" s="263"/>
      <c r="I25" s="263"/>
      <c r="J25" s="263"/>
      <c r="K25" s="263"/>
      <c r="L25" s="63"/>
      <c r="M25" s="64"/>
      <c r="N25" s="263"/>
      <c r="O25" s="263"/>
      <c r="P25" s="263"/>
      <c r="Q25" s="263"/>
      <c r="R25" s="65"/>
      <c r="S25" s="318"/>
      <c r="T25" s="319"/>
      <c r="U25" s="320"/>
      <c r="V25" s="320"/>
      <c r="W25" s="320"/>
      <c r="X25" s="320"/>
      <c r="Y25" s="320"/>
      <c r="Z25" s="321"/>
      <c r="AA25" s="321"/>
      <c r="AB25" s="321"/>
      <c r="AC25" s="321"/>
      <c r="AD25" s="75"/>
      <c r="AE25" s="76"/>
      <c r="AF25" s="322"/>
      <c r="AG25" s="322"/>
      <c r="AH25" s="322"/>
      <c r="AI25" s="322"/>
      <c r="AJ25" s="77"/>
      <c r="AK25" s="78"/>
    </row>
    <row r="26" spans="1:39" ht="25.5" customHeight="1" x14ac:dyDescent="0.15">
      <c r="A26" s="44"/>
      <c r="B26" s="314" t="s">
        <v>
140</v>
      </c>
      <c r="C26" s="314"/>
      <c r="D26" s="314"/>
      <c r="E26" s="314"/>
      <c r="F26" s="315" t="s">
        <v>
35</v>
      </c>
      <c r="G26" s="263">
        <v>
11400000</v>
      </c>
      <c r="H26" s="263"/>
      <c r="I26" s="263"/>
      <c r="J26" s="263"/>
      <c r="K26" s="263"/>
      <c r="L26" s="56"/>
      <c r="M26" s="57"/>
      <c r="N26" s="263">
        <v>
3800000</v>
      </c>
      <c r="O26" s="263"/>
      <c r="P26" s="263"/>
      <c r="Q26" s="263"/>
      <c r="R26" s="70"/>
      <c r="S26" s="316">
        <f>
IF(N26=0,IF(G26&gt;0,"皆増",0),IF(G26=0,"皆減",ROUND((G26-N26)/N26*100,1)))</f>
        <v>
200</v>
      </c>
      <c r="T26" s="317"/>
      <c r="U26" s="320" t="s">
        <v>
36</v>
      </c>
      <c r="V26" s="320"/>
      <c r="W26" s="320"/>
      <c r="X26" s="320"/>
      <c r="Y26" s="320"/>
      <c r="Z26" s="321">
        <v>
31084067</v>
      </c>
      <c r="AA26" s="321"/>
      <c r="AB26" s="321"/>
      <c r="AC26" s="321"/>
      <c r="AD26" s="79"/>
      <c r="AE26" s="72" t="s">
        <v>
10</v>
      </c>
      <c r="AF26" s="322">
        <v>
30498057</v>
      </c>
      <c r="AG26" s="322"/>
      <c r="AH26" s="322"/>
      <c r="AI26" s="322"/>
      <c r="AJ26" s="80"/>
      <c r="AK26" s="74" t="s">
        <v>
10</v>
      </c>
      <c r="AL26" s="55"/>
    </row>
    <row r="27" spans="1:39" ht="25.5" customHeight="1" x14ac:dyDescent="0.15">
      <c r="A27" s="44"/>
      <c r="B27" s="314"/>
      <c r="C27" s="314"/>
      <c r="D27" s="314"/>
      <c r="E27" s="314"/>
      <c r="F27" s="315"/>
      <c r="G27" s="263"/>
      <c r="H27" s="263"/>
      <c r="I27" s="263"/>
      <c r="J27" s="263"/>
      <c r="K27" s="263"/>
      <c r="L27" s="63"/>
      <c r="M27" s="64"/>
      <c r="N27" s="263"/>
      <c r="O27" s="263"/>
      <c r="P27" s="263"/>
      <c r="Q27" s="263"/>
      <c r="R27" s="65"/>
      <c r="S27" s="318"/>
      <c r="T27" s="319"/>
      <c r="U27" s="320"/>
      <c r="V27" s="320"/>
      <c r="W27" s="320"/>
      <c r="X27" s="320"/>
      <c r="Y27" s="320"/>
      <c r="Z27" s="321"/>
      <c r="AA27" s="321"/>
      <c r="AB27" s="321"/>
      <c r="AC27" s="321"/>
      <c r="AD27" s="99"/>
      <c r="AE27" s="100"/>
      <c r="AF27" s="322"/>
      <c r="AG27" s="322"/>
      <c r="AH27" s="322"/>
      <c r="AI27" s="322"/>
      <c r="AJ27" s="101"/>
      <c r="AK27" s="102"/>
    </row>
    <row r="28" spans="1:39" ht="25.5" customHeight="1" thickBot="1" x14ac:dyDescent="0.2">
      <c r="A28" s="44"/>
      <c r="B28" s="307" t="s">
        <v>
37</v>
      </c>
      <c r="C28" s="307"/>
      <c r="D28" s="307"/>
      <c r="E28" s="307"/>
      <c r="F28" s="308" t="s">
        <v>
38</v>
      </c>
      <c r="G28" s="239">
        <f>
G20+G22+G24-G26</f>
        <v>
-12341650</v>
      </c>
      <c r="H28" s="239"/>
      <c r="I28" s="239"/>
      <c r="J28" s="239"/>
      <c r="K28" s="239"/>
      <c r="L28" s="56"/>
      <c r="M28" s="57"/>
      <c r="N28" s="239">
        <v>
-8795551</v>
      </c>
      <c r="O28" s="239"/>
      <c r="P28" s="239"/>
      <c r="Q28" s="239"/>
      <c r="R28" s="70"/>
      <c r="S28" s="309"/>
      <c r="T28" s="310"/>
      <c r="U28" s="313"/>
      <c r="V28" s="313"/>
      <c r="W28" s="313"/>
      <c r="X28" s="313"/>
      <c r="Y28" s="313"/>
      <c r="Z28" s="301"/>
      <c r="AA28" s="301"/>
      <c r="AB28" s="301"/>
      <c r="AC28" s="301"/>
      <c r="AD28" s="301"/>
      <c r="AE28" s="301"/>
      <c r="AF28" s="302"/>
      <c r="AG28" s="302"/>
      <c r="AH28" s="302"/>
      <c r="AI28" s="302"/>
      <c r="AJ28" s="302"/>
      <c r="AK28" s="302"/>
      <c r="AL28" s="55"/>
    </row>
    <row r="29" spans="1:39" ht="25.5" customHeight="1" thickBot="1" x14ac:dyDescent="0.2">
      <c r="A29" s="44"/>
      <c r="B29" s="303" t="s">
        <v>
39</v>
      </c>
      <c r="C29" s="303"/>
      <c r="D29" s="303"/>
      <c r="E29" s="303"/>
      <c r="F29" s="308"/>
      <c r="G29" s="239"/>
      <c r="H29" s="239"/>
      <c r="I29" s="239"/>
      <c r="J29" s="239"/>
      <c r="K29" s="239"/>
      <c r="L29" s="103"/>
      <c r="M29" s="104"/>
      <c r="N29" s="239"/>
      <c r="O29" s="239"/>
      <c r="P29" s="239"/>
      <c r="Q29" s="239"/>
      <c r="R29" s="105"/>
      <c r="S29" s="311"/>
      <c r="T29" s="312"/>
      <c r="U29" s="313"/>
      <c r="V29" s="313"/>
      <c r="W29" s="313"/>
      <c r="X29" s="313"/>
      <c r="Y29" s="313"/>
      <c r="Z29" s="301"/>
      <c r="AA29" s="301"/>
      <c r="AB29" s="301"/>
      <c r="AC29" s="301"/>
      <c r="AD29" s="301"/>
      <c r="AE29" s="301"/>
      <c r="AF29" s="302"/>
      <c r="AG29" s="302"/>
      <c r="AH29" s="302"/>
      <c r="AI29" s="302"/>
      <c r="AJ29" s="302"/>
      <c r="AK29" s="302"/>
    </row>
    <row r="30" spans="1:39" ht="7.5" customHeight="1" thickBot="1" x14ac:dyDescent="0.2">
      <c r="B30" s="106"/>
      <c r="C30" s="106"/>
      <c r="D30" s="106"/>
      <c r="E30" s="106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6"/>
      <c r="U30" s="106"/>
      <c r="V30" s="106"/>
      <c r="W30" s="106"/>
      <c r="X30" s="106"/>
      <c r="Y30" s="106"/>
      <c r="Z30" s="106"/>
      <c r="AA30" s="106"/>
      <c r="AB30" s="106"/>
      <c r="AC30" s="109"/>
      <c r="AD30" s="109"/>
      <c r="AE30" s="109"/>
      <c r="AF30" s="109"/>
      <c r="AG30" s="109"/>
      <c r="AH30" s="304"/>
      <c r="AI30" s="304"/>
      <c r="AJ30" s="109"/>
      <c r="AK30" s="109"/>
    </row>
    <row r="31" spans="1:39" s="6" customFormat="1" ht="13.5" customHeight="1" thickBot="1" x14ac:dyDescent="0.2">
      <c r="A31" s="41"/>
      <c r="B31" s="305" t="s">
        <v>
141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110"/>
      <c r="Y31" s="110"/>
      <c r="Z31" s="306" t="s">
        <v>
142</v>
      </c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42"/>
      <c r="AM31" s="43"/>
    </row>
    <row r="32" spans="1:39" s="6" customFormat="1" ht="13.5" customHeight="1" x14ac:dyDescent="0.15">
      <c r="A32" s="41"/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111"/>
      <c r="Y32" s="111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42"/>
      <c r="AM32" s="43"/>
    </row>
    <row r="33" spans="1:40" s="6" customFormat="1" ht="23.25" customHeight="1" x14ac:dyDescent="0.15">
      <c r="A33" s="41"/>
      <c r="B33" s="296" t="s">
        <v>
7</v>
      </c>
      <c r="C33" s="296"/>
      <c r="D33" s="296"/>
      <c r="E33" s="296"/>
      <c r="F33" s="296"/>
      <c r="G33" s="297" t="s">
        <v>
134</v>
      </c>
      <c r="H33" s="297"/>
      <c r="I33" s="297"/>
      <c r="J33" s="297"/>
      <c r="K33" s="297"/>
      <c r="L33" s="297"/>
      <c r="M33" s="297"/>
      <c r="N33" s="298" t="s">
        <v>
135</v>
      </c>
      <c r="O33" s="298"/>
      <c r="P33" s="298"/>
      <c r="Q33" s="298"/>
      <c r="R33" s="298"/>
      <c r="S33" s="299" t="s">
        <v>
7</v>
      </c>
      <c r="T33" s="299"/>
      <c r="U33" s="299"/>
      <c r="V33" s="299"/>
      <c r="W33" s="299"/>
      <c r="X33" s="299"/>
      <c r="Y33" s="299"/>
      <c r="Z33" s="297" t="s">
        <v>
134</v>
      </c>
      <c r="AA33" s="297"/>
      <c r="AB33" s="297"/>
      <c r="AC33" s="297"/>
      <c r="AD33" s="297"/>
      <c r="AE33" s="297"/>
      <c r="AF33" s="297"/>
      <c r="AG33" s="300" t="s">
        <v>
135</v>
      </c>
      <c r="AH33" s="300"/>
      <c r="AI33" s="300"/>
      <c r="AJ33" s="300"/>
      <c r="AK33" s="300"/>
      <c r="AL33" s="42"/>
      <c r="AM33" s="43"/>
    </row>
    <row r="34" spans="1:40" ht="26.25" customHeight="1" x14ac:dyDescent="0.15">
      <c r="A34" s="44"/>
      <c r="B34" s="250" t="s">
        <v>
143</v>
      </c>
      <c r="C34" s="250"/>
      <c r="D34" s="250"/>
      <c r="E34" s="250"/>
      <c r="F34" s="250"/>
      <c r="G34" s="112"/>
      <c r="H34" s="283" t="s">
        <v>
23</v>
      </c>
      <c r="I34" s="283"/>
      <c r="J34" s="283"/>
      <c r="K34" s="283"/>
      <c r="L34" s="56" t="s">
        <v>
11</v>
      </c>
      <c r="M34" s="57"/>
      <c r="N34" s="113"/>
      <c r="O34" s="284" t="s">
        <v>
23</v>
      </c>
      <c r="P34" s="284"/>
      <c r="Q34" s="284"/>
      <c r="R34" s="114" t="s">
        <v>
11</v>
      </c>
      <c r="S34" s="291" t="s">
        <v>
144</v>
      </c>
      <c r="T34" s="291"/>
      <c r="U34" s="291"/>
      <c r="V34" s="291"/>
      <c r="W34" s="291"/>
      <c r="X34" s="291"/>
      <c r="Y34" s="291"/>
      <c r="Z34" s="85"/>
      <c r="AA34" s="286">
        <v>
-4</v>
      </c>
      <c r="AB34" s="286"/>
      <c r="AC34" s="286"/>
      <c r="AD34" s="86"/>
      <c r="AE34" s="87" t="s">
        <v>
11</v>
      </c>
      <c r="AF34" s="86"/>
      <c r="AG34" s="286">
        <v>
-3.9</v>
      </c>
      <c r="AH34" s="286"/>
      <c r="AI34" s="286"/>
      <c r="AJ34" s="115" t="s">
        <v>
11</v>
      </c>
      <c r="AK34" s="116"/>
      <c r="AL34" s="55"/>
    </row>
    <row r="35" spans="1:40" ht="26.25" customHeight="1" x14ac:dyDescent="0.15">
      <c r="A35" s="44"/>
      <c r="B35" s="250"/>
      <c r="C35" s="250"/>
      <c r="D35" s="250"/>
      <c r="E35" s="250"/>
      <c r="F35" s="250"/>
      <c r="G35" s="91" t="s">
        <v>
145</v>
      </c>
      <c r="H35" s="117"/>
      <c r="I35" s="292">
        <v>
11.25</v>
      </c>
      <c r="J35" s="292"/>
      <c r="K35" s="117"/>
      <c r="L35" s="63" t="s">
        <v>
146</v>
      </c>
      <c r="M35" s="64"/>
      <c r="N35" s="118" t="s">
        <v>
145</v>
      </c>
      <c r="O35" s="293">
        <v>
11.25</v>
      </c>
      <c r="P35" s="293"/>
      <c r="Q35" s="293"/>
      <c r="R35" s="119" t="s">
        <v>
146</v>
      </c>
      <c r="S35" s="291"/>
      <c r="T35" s="291"/>
      <c r="U35" s="291"/>
      <c r="V35" s="291"/>
      <c r="W35" s="291"/>
      <c r="X35" s="291"/>
      <c r="Y35" s="291"/>
      <c r="Z35" s="91" t="s">
        <v>
145</v>
      </c>
      <c r="AA35" s="294">
        <v>
25</v>
      </c>
      <c r="AB35" s="294"/>
      <c r="AC35" s="294"/>
      <c r="AD35" s="97"/>
      <c r="AE35" s="93" t="s">
        <v>
146</v>
      </c>
      <c r="AF35" s="91" t="s">
        <v>
145</v>
      </c>
      <c r="AG35" s="295" t="s">
        <v>
147</v>
      </c>
      <c r="AH35" s="295"/>
      <c r="AI35" s="295"/>
      <c r="AJ35" s="120" t="s">
        <v>
40</v>
      </c>
      <c r="AK35" s="121"/>
    </row>
    <row r="36" spans="1:40" ht="26.25" customHeight="1" thickBot="1" x14ac:dyDescent="0.2">
      <c r="A36" s="44"/>
      <c r="B36" s="255" t="s">
        <v>
148</v>
      </c>
      <c r="C36" s="255"/>
      <c r="D36" s="255"/>
      <c r="E36" s="255"/>
      <c r="F36" s="255"/>
      <c r="G36" s="112"/>
      <c r="H36" s="283" t="s">
        <v>
23</v>
      </c>
      <c r="I36" s="283"/>
      <c r="J36" s="283"/>
      <c r="K36" s="283"/>
      <c r="L36" s="56" t="s">
        <v>
11</v>
      </c>
      <c r="M36" s="57"/>
      <c r="N36" s="113"/>
      <c r="O36" s="284" t="s">
        <v>
23</v>
      </c>
      <c r="P36" s="284"/>
      <c r="Q36" s="284"/>
      <c r="R36" s="114" t="s">
        <v>
11</v>
      </c>
      <c r="S36" s="285" t="s">
        <v>
149</v>
      </c>
      <c r="T36" s="285"/>
      <c r="U36" s="285"/>
      <c r="V36" s="285"/>
      <c r="W36" s="285"/>
      <c r="X36" s="285"/>
      <c r="Y36" s="285"/>
      <c r="Z36" s="85"/>
      <c r="AA36" s="286" t="s">
        <v>
23</v>
      </c>
      <c r="AB36" s="286"/>
      <c r="AC36" s="286"/>
      <c r="AD36" s="86"/>
      <c r="AE36" s="87" t="s">
        <v>
11</v>
      </c>
      <c r="AF36" s="122"/>
      <c r="AG36" s="286" t="s">
        <v>
23</v>
      </c>
      <c r="AH36" s="286"/>
      <c r="AI36" s="286"/>
      <c r="AJ36" s="123" t="s">
        <v>
11</v>
      </c>
      <c r="AK36" s="124"/>
      <c r="AL36" s="55"/>
    </row>
    <row r="37" spans="1:40" ht="26.25" customHeight="1" thickBot="1" x14ac:dyDescent="0.2">
      <c r="A37" s="44"/>
      <c r="B37" s="255"/>
      <c r="C37" s="255"/>
      <c r="D37" s="255"/>
      <c r="E37" s="255"/>
      <c r="F37" s="255"/>
      <c r="G37" s="125" t="s">
        <v>
145</v>
      </c>
      <c r="H37" s="126"/>
      <c r="I37" s="287">
        <v>
16.25</v>
      </c>
      <c r="J37" s="287"/>
      <c r="K37" s="126"/>
      <c r="L37" s="103" t="s">
        <v>
146</v>
      </c>
      <c r="M37" s="104"/>
      <c r="N37" s="127" t="s">
        <v>
145</v>
      </c>
      <c r="O37" s="288">
        <v>
16.25</v>
      </c>
      <c r="P37" s="288"/>
      <c r="Q37" s="288"/>
      <c r="R37" s="128" t="s">
        <v>
146</v>
      </c>
      <c r="S37" s="285"/>
      <c r="T37" s="285"/>
      <c r="U37" s="285"/>
      <c r="V37" s="285"/>
      <c r="W37" s="285"/>
      <c r="X37" s="285"/>
      <c r="Y37" s="285"/>
      <c r="Z37" s="125" t="s">
        <v>
145</v>
      </c>
      <c r="AA37" s="289">
        <v>
350</v>
      </c>
      <c r="AB37" s="289"/>
      <c r="AC37" s="289"/>
      <c r="AD37" s="129"/>
      <c r="AE37" s="130" t="s">
        <v>
146</v>
      </c>
      <c r="AF37" s="125" t="s">
        <v>
145</v>
      </c>
      <c r="AG37" s="290" t="s">
        <v>
150</v>
      </c>
      <c r="AH37" s="290"/>
      <c r="AI37" s="290"/>
      <c r="AJ37" s="131" t="s">
        <v>
40</v>
      </c>
      <c r="AK37" s="132"/>
    </row>
    <row r="38" spans="1:40" s="2" customFormat="1" ht="8.25" customHeight="1" thickBot="1" x14ac:dyDescent="0.2">
      <c r="A38" s="16"/>
      <c r="B38" s="133"/>
      <c r="C38" s="133"/>
      <c r="D38" s="133"/>
      <c r="E38" s="133"/>
      <c r="F38" s="133"/>
      <c r="G38" s="35"/>
      <c r="H38" s="35"/>
      <c r="I38" s="134"/>
      <c r="J38" s="134"/>
      <c r="K38" s="35"/>
      <c r="L38" s="56"/>
      <c r="M38" s="56"/>
      <c r="N38" s="135"/>
      <c r="O38" s="135"/>
      <c r="P38" s="135"/>
      <c r="Q38" s="135"/>
      <c r="R38" s="135"/>
      <c r="S38" s="136"/>
      <c r="T38" s="136"/>
      <c r="U38" s="136"/>
      <c r="V38" s="136"/>
      <c r="W38" s="136"/>
      <c r="X38" s="136"/>
      <c r="Y38" s="136"/>
      <c r="Z38" s="35"/>
      <c r="AA38" s="137"/>
      <c r="AB38" s="137"/>
      <c r="AC38" s="137"/>
      <c r="AD38" s="86"/>
      <c r="AE38" s="86"/>
      <c r="AF38" s="59"/>
      <c r="AG38" s="59"/>
      <c r="AH38" s="59"/>
      <c r="AI38" s="59"/>
      <c r="AJ38" s="59"/>
      <c r="AK38" s="59"/>
      <c r="AL38" s="17"/>
      <c r="AM38" s="17"/>
    </row>
    <row r="39" spans="1:40" ht="27" customHeight="1" thickBot="1" x14ac:dyDescent="0.2">
      <c r="A39" s="44"/>
      <c r="B39" s="274" t="s">
        <v>
41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5" t="s">
        <v>
42</v>
      </c>
      <c r="U39" s="276" t="s">
        <v>
7</v>
      </c>
      <c r="V39" s="276"/>
      <c r="W39" s="276"/>
      <c r="X39" s="277" t="s">
        <v>
151</v>
      </c>
      <c r="Y39" s="277"/>
      <c r="Z39" s="277"/>
      <c r="AA39" s="277" t="s">
        <v>
152</v>
      </c>
      <c r="AB39" s="277"/>
      <c r="AC39" s="277"/>
      <c r="AD39" s="277" t="s">
        <v>
153</v>
      </c>
      <c r="AE39" s="278"/>
      <c r="AF39" s="278"/>
      <c r="AG39" s="278"/>
      <c r="AH39" s="267" t="s">
        <v>
43</v>
      </c>
      <c r="AI39" s="267"/>
      <c r="AJ39" s="267"/>
      <c r="AK39" s="267"/>
    </row>
    <row r="40" spans="1:40" ht="23.25" customHeight="1" thickBot="1" x14ac:dyDescent="0.2">
      <c r="A40" s="44"/>
      <c r="B40" s="250" t="s">
        <v>
7</v>
      </c>
      <c r="C40" s="250"/>
      <c r="D40" s="250"/>
      <c r="E40" s="268" t="s">
        <v>
154</v>
      </c>
      <c r="F40" s="268"/>
      <c r="G40" s="268"/>
      <c r="H40" s="268"/>
      <c r="I40" s="268"/>
      <c r="J40" s="268"/>
      <c r="K40" s="268"/>
      <c r="L40" s="268"/>
      <c r="M40" s="268"/>
      <c r="N40" s="268"/>
      <c r="O40" s="269" t="s">
        <v>
155</v>
      </c>
      <c r="P40" s="269"/>
      <c r="Q40" s="269"/>
      <c r="R40" s="269"/>
      <c r="S40" s="269"/>
      <c r="T40" s="275"/>
      <c r="U40" s="276"/>
      <c r="V40" s="276"/>
      <c r="W40" s="276"/>
      <c r="X40" s="277"/>
      <c r="Y40" s="277"/>
      <c r="Z40" s="277"/>
      <c r="AA40" s="277"/>
      <c r="AB40" s="277"/>
      <c r="AC40" s="277"/>
      <c r="AD40" s="278"/>
      <c r="AE40" s="278"/>
      <c r="AF40" s="278"/>
      <c r="AG40" s="278"/>
      <c r="AH40" s="267"/>
      <c r="AI40" s="267"/>
      <c r="AJ40" s="267"/>
      <c r="AK40" s="267"/>
    </row>
    <row r="41" spans="1:40" ht="18" customHeight="1" thickBot="1" x14ac:dyDescent="0.2">
      <c r="A41" s="44"/>
      <c r="B41" s="250"/>
      <c r="C41" s="250"/>
      <c r="D41" s="250"/>
      <c r="E41" s="251" t="s">
        <v>
44</v>
      </c>
      <c r="F41" s="251"/>
      <c r="G41" s="251"/>
      <c r="H41" s="270" t="s">
        <v>
46</v>
      </c>
      <c r="I41" s="270"/>
      <c r="J41" s="270"/>
      <c r="K41" s="270"/>
      <c r="L41" s="271" t="s">
        <v>
45</v>
      </c>
      <c r="M41" s="271"/>
      <c r="N41" s="271"/>
      <c r="O41" s="251" t="s">
        <v>
44</v>
      </c>
      <c r="P41" s="251"/>
      <c r="Q41" s="272" t="s">
        <v>
46</v>
      </c>
      <c r="R41" s="272"/>
      <c r="S41" s="272"/>
      <c r="T41" s="275"/>
      <c r="U41" s="276"/>
      <c r="V41" s="276"/>
      <c r="W41" s="276"/>
      <c r="X41" s="277"/>
      <c r="Y41" s="277"/>
      <c r="Z41" s="277"/>
      <c r="AA41" s="277"/>
      <c r="AB41" s="277"/>
      <c r="AC41" s="277"/>
      <c r="AD41" s="278"/>
      <c r="AE41" s="278"/>
      <c r="AF41" s="278"/>
      <c r="AG41" s="278"/>
      <c r="AH41" s="267"/>
      <c r="AI41" s="267"/>
      <c r="AJ41" s="267"/>
      <c r="AK41" s="267"/>
    </row>
    <row r="42" spans="1:40" ht="18" customHeight="1" thickBot="1" x14ac:dyDescent="0.2">
      <c r="A42" s="44"/>
      <c r="B42" s="250"/>
      <c r="C42" s="250"/>
      <c r="D42" s="250"/>
      <c r="E42" s="251"/>
      <c r="F42" s="251"/>
      <c r="G42" s="251"/>
      <c r="H42" s="273" t="s">
        <v>
156</v>
      </c>
      <c r="I42" s="273"/>
      <c r="J42" s="273"/>
      <c r="K42" s="273"/>
      <c r="L42" s="279" t="s">
        <v>
44</v>
      </c>
      <c r="M42" s="279"/>
      <c r="N42" s="279"/>
      <c r="O42" s="251"/>
      <c r="P42" s="251"/>
      <c r="Q42" s="280" t="s">
        <v>
156</v>
      </c>
      <c r="R42" s="280"/>
      <c r="S42" s="280"/>
      <c r="T42" s="275"/>
      <c r="U42" s="281" t="s">
        <v>
157</v>
      </c>
      <c r="V42" s="281"/>
      <c r="W42" s="281"/>
      <c r="X42" s="138"/>
      <c r="Y42" s="139"/>
      <c r="Z42" s="140" t="s">
        <v>
10</v>
      </c>
      <c r="AA42" s="138"/>
      <c r="AB42" s="139"/>
      <c r="AC42" s="140" t="s">
        <v>
10</v>
      </c>
      <c r="AD42" s="122"/>
      <c r="AE42" s="71"/>
      <c r="AF42" s="71"/>
      <c r="AG42" s="140" t="s">
        <v>
10</v>
      </c>
      <c r="AH42" s="138"/>
      <c r="AI42" s="54"/>
      <c r="AJ42" s="54"/>
      <c r="AK42" s="141" t="s">
        <v>
10</v>
      </c>
    </row>
    <row r="43" spans="1:40" ht="12.6" customHeight="1" thickBot="1" x14ac:dyDescent="0.2">
      <c r="A43" s="44"/>
      <c r="B43" s="282" t="s">
        <v>
47</v>
      </c>
      <c r="C43" s="142"/>
      <c r="D43" s="54"/>
      <c r="E43" s="142"/>
      <c r="F43" s="54"/>
      <c r="G43" s="51" t="s">
        <v>
4</v>
      </c>
      <c r="H43" s="50"/>
      <c r="I43" s="49"/>
      <c r="J43" s="49"/>
      <c r="K43" s="51" t="s">
        <v>
158</v>
      </c>
      <c r="L43" s="49"/>
      <c r="M43" s="49"/>
      <c r="N43" s="51" t="s">
        <v>
4</v>
      </c>
      <c r="O43" s="50"/>
      <c r="P43" s="51" t="s">
        <v>
4</v>
      </c>
      <c r="Q43" s="50"/>
      <c r="R43" s="49"/>
      <c r="S43" s="49" t="s">
        <v>
158</v>
      </c>
      <c r="T43" s="275"/>
      <c r="U43" s="281"/>
      <c r="V43" s="281"/>
      <c r="W43" s="281"/>
      <c r="X43" s="256">
        <v>
66016530</v>
      </c>
      <c r="Y43" s="256"/>
      <c r="Z43" s="256"/>
      <c r="AA43" s="256">
        <v>
4740779</v>
      </c>
      <c r="AB43" s="256"/>
      <c r="AC43" s="256"/>
      <c r="AD43" s="256">
        <v>
44933372</v>
      </c>
      <c r="AE43" s="256"/>
      <c r="AF43" s="256"/>
      <c r="AG43" s="256"/>
      <c r="AH43" s="257">
        <v>
115690681</v>
      </c>
      <c r="AI43" s="257"/>
      <c r="AJ43" s="257"/>
      <c r="AK43" s="257"/>
    </row>
    <row r="44" spans="1:40" ht="39" customHeight="1" thickBot="1" x14ac:dyDescent="0.2">
      <c r="A44" s="44"/>
      <c r="B44" s="282"/>
      <c r="C44" s="262" t="s">
        <v>
48</v>
      </c>
      <c r="D44" s="262"/>
      <c r="E44" s="263">
        <v>
4119</v>
      </c>
      <c r="F44" s="263"/>
      <c r="G44" s="64"/>
      <c r="H44" s="264">
        <v>
299728</v>
      </c>
      <c r="I44" s="264"/>
      <c r="J44" s="264"/>
      <c r="K44" s="264"/>
      <c r="L44" s="263">
        <v>
205</v>
      </c>
      <c r="M44" s="263"/>
      <c r="N44" s="64"/>
      <c r="O44" s="265">
        <v>
4060</v>
      </c>
      <c r="P44" s="265"/>
      <c r="Q44" s="266">
        <v>
305920</v>
      </c>
      <c r="R44" s="266"/>
      <c r="S44" s="266"/>
      <c r="T44" s="275"/>
      <c r="U44" s="281"/>
      <c r="V44" s="281"/>
      <c r="W44" s="281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7"/>
      <c r="AI44" s="257"/>
      <c r="AJ44" s="257"/>
      <c r="AK44" s="257"/>
      <c r="AM44" s="16"/>
      <c r="AN44" s="1"/>
    </row>
    <row r="45" spans="1:40" ht="39" customHeight="1" thickBot="1" x14ac:dyDescent="0.2">
      <c r="A45" s="44"/>
      <c r="B45" s="282"/>
      <c r="C45" s="143"/>
      <c r="D45" s="144" t="s">
        <v>
49</v>
      </c>
      <c r="E45" s="244">
        <v>
451</v>
      </c>
      <c r="F45" s="244"/>
      <c r="G45" s="64"/>
      <c r="H45" s="243">
        <v>
293230</v>
      </c>
      <c r="I45" s="243"/>
      <c r="J45" s="243"/>
      <c r="K45" s="243"/>
      <c r="L45" s="244">
        <v>
0</v>
      </c>
      <c r="M45" s="244"/>
      <c r="N45" s="64"/>
      <c r="O45" s="245">
        <v>
473</v>
      </c>
      <c r="P45" s="245"/>
      <c r="Q45" s="252">
        <v>
301734</v>
      </c>
      <c r="R45" s="252"/>
      <c r="S45" s="252"/>
      <c r="T45" s="275"/>
      <c r="U45" s="258" t="s">
        <v>
159</v>
      </c>
      <c r="V45" s="260" t="s">
        <v>
160</v>
      </c>
      <c r="W45" s="260"/>
      <c r="X45" s="256">
        <v>
2334006</v>
      </c>
      <c r="Y45" s="256"/>
      <c r="Z45" s="256"/>
      <c r="AA45" s="256">
        <v>
2703</v>
      </c>
      <c r="AB45" s="256"/>
      <c r="AC45" s="256"/>
      <c r="AD45" s="256">
        <v>
10299694</v>
      </c>
      <c r="AE45" s="256"/>
      <c r="AF45" s="256"/>
      <c r="AG45" s="256"/>
      <c r="AH45" s="257">
        <v>
12636403</v>
      </c>
      <c r="AI45" s="257"/>
      <c r="AJ45" s="257"/>
      <c r="AK45" s="257"/>
    </row>
    <row r="46" spans="1:40" ht="18.75" customHeight="1" thickBot="1" x14ac:dyDescent="0.2">
      <c r="A46" s="44"/>
      <c r="B46" s="282"/>
      <c r="C46" s="251" t="s">
        <v>
50</v>
      </c>
      <c r="D46" s="251"/>
      <c r="E46" s="244">
        <v>
10</v>
      </c>
      <c r="F46" s="244"/>
      <c r="G46" s="145"/>
      <c r="H46" s="243">
        <v>
404450</v>
      </c>
      <c r="I46" s="243"/>
      <c r="J46" s="243"/>
      <c r="K46" s="243"/>
      <c r="L46" s="244">
        <v>
0</v>
      </c>
      <c r="M46" s="244"/>
      <c r="N46" s="145"/>
      <c r="O46" s="245">
        <v>
10</v>
      </c>
      <c r="P46" s="245"/>
      <c r="Q46" s="252">
        <v>
396160</v>
      </c>
      <c r="R46" s="252"/>
      <c r="S46" s="252"/>
      <c r="T46" s="275"/>
      <c r="U46" s="258"/>
      <c r="V46" s="260"/>
      <c r="W46" s="260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7"/>
      <c r="AI46" s="257"/>
      <c r="AJ46" s="257"/>
      <c r="AK46" s="257"/>
    </row>
    <row r="47" spans="1:40" ht="18.75" customHeight="1" thickBot="1" x14ac:dyDescent="0.2">
      <c r="A47" s="44"/>
      <c r="B47" s="282"/>
      <c r="C47" s="251"/>
      <c r="D47" s="251"/>
      <c r="E47" s="244"/>
      <c r="F47" s="244"/>
      <c r="G47" s="64"/>
      <c r="H47" s="243"/>
      <c r="I47" s="243"/>
      <c r="J47" s="243"/>
      <c r="K47" s="243"/>
      <c r="L47" s="244"/>
      <c r="M47" s="244"/>
      <c r="N47" s="64"/>
      <c r="O47" s="245"/>
      <c r="P47" s="245"/>
      <c r="Q47" s="252"/>
      <c r="R47" s="252"/>
      <c r="S47" s="252"/>
      <c r="T47" s="275"/>
      <c r="U47" s="258"/>
      <c r="V47" s="260" t="s">
        <v>
51</v>
      </c>
      <c r="W47" s="260"/>
      <c r="X47" s="248">
        <v>
11400000</v>
      </c>
      <c r="Y47" s="248"/>
      <c r="Z47" s="248"/>
      <c r="AA47" s="248">
        <v>
2000000</v>
      </c>
      <c r="AB47" s="248"/>
      <c r="AC47" s="248"/>
      <c r="AD47" s="248">
        <v>
733404</v>
      </c>
      <c r="AE47" s="248"/>
      <c r="AF47" s="248"/>
      <c r="AG47" s="248"/>
      <c r="AH47" s="261">
        <v>
14133404</v>
      </c>
      <c r="AI47" s="261"/>
      <c r="AJ47" s="261"/>
      <c r="AK47" s="261"/>
    </row>
    <row r="48" spans="1:40" ht="39" customHeight="1" thickBot="1" x14ac:dyDescent="0.2">
      <c r="A48" s="44"/>
      <c r="B48" s="282"/>
      <c r="C48" s="251" t="s">
        <v>
52</v>
      </c>
      <c r="D48" s="251"/>
      <c r="E48" s="244">
        <v>
0</v>
      </c>
      <c r="F48" s="244"/>
      <c r="G48" s="64"/>
      <c r="H48" s="243" t="s">
        <v>
23</v>
      </c>
      <c r="I48" s="243"/>
      <c r="J48" s="243"/>
      <c r="K48" s="243"/>
      <c r="L48" s="244">
        <v>
0</v>
      </c>
      <c r="M48" s="244"/>
      <c r="N48" s="64"/>
      <c r="O48" s="245">
        <v>
0</v>
      </c>
      <c r="P48" s="245"/>
      <c r="Q48" s="252" t="s">
        <v>
23</v>
      </c>
      <c r="R48" s="252"/>
      <c r="S48" s="252"/>
      <c r="T48" s="275"/>
      <c r="U48" s="258"/>
      <c r="V48" s="260"/>
      <c r="W48" s="260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61"/>
      <c r="AI48" s="261"/>
      <c r="AJ48" s="261"/>
      <c r="AK48" s="261"/>
    </row>
    <row r="49" spans="1:40" ht="39" customHeight="1" thickBot="1" x14ac:dyDescent="0.2">
      <c r="A49" s="44"/>
      <c r="B49" s="282"/>
      <c r="C49" s="251" t="s">
        <v>
53</v>
      </c>
      <c r="D49" s="251"/>
      <c r="E49" s="244">
        <f>
E44+E46+E48</f>
        <v>
4129</v>
      </c>
      <c r="F49" s="244"/>
      <c r="G49" s="64"/>
      <c r="H49" s="243">
        <v>
299982</v>
      </c>
      <c r="I49" s="243"/>
      <c r="J49" s="243"/>
      <c r="K49" s="243"/>
      <c r="L49" s="244">
        <f>
L44+L46+L48</f>
        <v>
205</v>
      </c>
      <c r="M49" s="244"/>
      <c r="N49" s="64"/>
      <c r="O49" s="245">
        <f>
O44+O46+O48</f>
        <v>
4070</v>
      </c>
      <c r="P49" s="245"/>
      <c r="Q49" s="252">
        <v>
306142</v>
      </c>
      <c r="R49" s="252"/>
      <c r="S49" s="252"/>
      <c r="T49" s="275"/>
      <c r="U49" s="258"/>
      <c r="V49" s="246" t="s">
        <v>
161</v>
      </c>
      <c r="W49" s="246"/>
      <c r="X49" s="247">
        <v>
0</v>
      </c>
      <c r="Y49" s="247"/>
      <c r="Z49" s="247"/>
      <c r="AA49" s="248">
        <v>
0</v>
      </c>
      <c r="AB49" s="248"/>
      <c r="AC49" s="248"/>
      <c r="AD49" s="247">
        <v>
0</v>
      </c>
      <c r="AE49" s="247"/>
      <c r="AF49" s="247"/>
      <c r="AG49" s="247"/>
      <c r="AH49" s="249">
        <v>
0</v>
      </c>
      <c r="AI49" s="249"/>
      <c r="AJ49" s="249"/>
      <c r="AK49" s="249"/>
    </row>
    <row r="50" spans="1:40" ht="18.75" customHeight="1" thickBot="1" x14ac:dyDescent="0.2">
      <c r="A50" s="44"/>
      <c r="B50" s="250" t="s">
        <v>
54</v>
      </c>
      <c r="C50" s="250"/>
      <c r="D50" s="250"/>
      <c r="E50" s="244">
        <v>
141</v>
      </c>
      <c r="F50" s="244"/>
      <c r="G50" s="145"/>
      <c r="H50" s="243">
        <v>
281977</v>
      </c>
      <c r="I50" s="243"/>
      <c r="J50" s="243"/>
      <c r="K50" s="243"/>
      <c r="L50" s="244">
        <v>
10</v>
      </c>
      <c r="M50" s="244"/>
      <c r="N50" s="145"/>
      <c r="O50" s="245">
        <v>
143</v>
      </c>
      <c r="P50" s="245"/>
      <c r="Q50" s="252">
        <v>
291714</v>
      </c>
      <c r="R50" s="252"/>
      <c r="S50" s="252"/>
      <c r="T50" s="275"/>
      <c r="U50" s="258"/>
      <c r="V50" s="246"/>
      <c r="W50" s="246"/>
      <c r="X50" s="247"/>
      <c r="Y50" s="247"/>
      <c r="Z50" s="247"/>
      <c r="AA50" s="248"/>
      <c r="AB50" s="248"/>
      <c r="AC50" s="248"/>
      <c r="AD50" s="247"/>
      <c r="AE50" s="247"/>
      <c r="AF50" s="247"/>
      <c r="AG50" s="247"/>
      <c r="AH50" s="249"/>
      <c r="AI50" s="249"/>
      <c r="AJ50" s="249"/>
      <c r="AK50" s="249"/>
    </row>
    <row r="51" spans="1:40" ht="18.75" customHeight="1" thickBot="1" x14ac:dyDescent="0.2">
      <c r="A51" s="44"/>
      <c r="B51" s="250"/>
      <c r="C51" s="250"/>
      <c r="D51" s="250"/>
      <c r="E51" s="244"/>
      <c r="F51" s="244"/>
      <c r="G51" s="64"/>
      <c r="H51" s="243"/>
      <c r="I51" s="243"/>
      <c r="J51" s="243"/>
      <c r="K51" s="243"/>
      <c r="L51" s="244"/>
      <c r="M51" s="244"/>
      <c r="N51" s="64"/>
      <c r="O51" s="245"/>
      <c r="P51" s="245"/>
      <c r="Q51" s="252"/>
      <c r="R51" s="252"/>
      <c r="S51" s="252"/>
      <c r="T51" s="275"/>
      <c r="U51" s="259" t="s">
        <v>
162</v>
      </c>
      <c r="V51" s="259"/>
      <c r="W51" s="259"/>
      <c r="X51" s="253">
        <f>
X43+X45-X47+X49</f>
        <v>
56950536</v>
      </c>
      <c r="Y51" s="253"/>
      <c r="Z51" s="253"/>
      <c r="AA51" s="253">
        <f>
AA43+AA45-AA47+AA49</f>
        <v>
2743482</v>
      </c>
      <c r="AB51" s="253"/>
      <c r="AC51" s="253"/>
      <c r="AD51" s="253">
        <f>
AD43+AD45-AD47+AD49</f>
        <v>
54499662</v>
      </c>
      <c r="AE51" s="253"/>
      <c r="AF51" s="253"/>
      <c r="AG51" s="253"/>
      <c r="AH51" s="254">
        <f>
AH43+AH45-AH47+AH49</f>
        <v>
114193680</v>
      </c>
      <c r="AI51" s="254"/>
      <c r="AJ51" s="254"/>
      <c r="AK51" s="254"/>
      <c r="AM51" s="16"/>
      <c r="AN51" s="1"/>
    </row>
    <row r="52" spans="1:40" ht="39.75" customHeight="1" thickBot="1" x14ac:dyDescent="0.2">
      <c r="A52" s="44"/>
      <c r="B52" s="255" t="s">
        <v>
43</v>
      </c>
      <c r="C52" s="255"/>
      <c r="D52" s="255"/>
      <c r="E52" s="239">
        <f>
E49+E50</f>
        <v>
4270</v>
      </c>
      <c r="F52" s="239"/>
      <c r="G52" s="104"/>
      <c r="H52" s="240">
        <v>
299388</v>
      </c>
      <c r="I52" s="240"/>
      <c r="J52" s="240"/>
      <c r="K52" s="240"/>
      <c r="L52" s="239">
        <f>
L49+L50</f>
        <v>
215</v>
      </c>
      <c r="M52" s="239"/>
      <c r="N52" s="104"/>
      <c r="O52" s="241">
        <f>
O49+O50</f>
        <v>
4213</v>
      </c>
      <c r="P52" s="241"/>
      <c r="Q52" s="242">
        <v>
305652</v>
      </c>
      <c r="R52" s="242"/>
      <c r="S52" s="242"/>
      <c r="T52" s="275"/>
      <c r="U52" s="259"/>
      <c r="V52" s="259"/>
      <c r="W52" s="259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4"/>
      <c r="AI52" s="254"/>
      <c r="AJ52" s="254"/>
      <c r="AK52" s="254"/>
    </row>
    <row r="53" spans="1:40" ht="14.25" x14ac:dyDescent="0.1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</row>
    <row r="54" spans="1:40" ht="14.25" x14ac:dyDescent="0.15">
      <c r="A54" s="147"/>
      <c r="B54" s="147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</row>
    <row r="55" spans="1:40" ht="14.25" x14ac:dyDescent="0.15">
      <c r="A55" s="147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40" ht="14.25" x14ac:dyDescent="0.15">
      <c r="A56" s="147"/>
      <c r="B56" s="46"/>
      <c r="C56" s="46"/>
      <c r="D56" s="147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pans="1:40" s="8" customFormat="1" x14ac:dyDescent="0.15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8"/>
      <c r="AM57" s="148"/>
    </row>
    <row r="58" spans="1:40" ht="14.25" x14ac:dyDescent="0.15">
      <c r="A58" s="14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B8:F8"/>
    <mergeCell ref="G8:M8"/>
    <mergeCell ref="N8:R8"/>
    <mergeCell ref="S8:T8"/>
    <mergeCell ref="U8:Y8"/>
    <mergeCell ref="Z8:AF8"/>
    <mergeCell ref="B14:E14"/>
    <mergeCell ref="F14:F15"/>
    <mergeCell ref="G14:K15"/>
    <mergeCell ref="N14:Q15"/>
    <mergeCell ref="S14:T15"/>
    <mergeCell ref="U14:Y15"/>
    <mergeCell ref="Z14:AC15"/>
    <mergeCell ref="AF14:AI15"/>
    <mergeCell ref="AF10:AI11"/>
    <mergeCell ref="B12:E13"/>
    <mergeCell ref="F12:F13"/>
    <mergeCell ref="G12:K13"/>
    <mergeCell ref="N12:Q13"/>
    <mergeCell ref="S12:T13"/>
    <mergeCell ref="U12:Y13"/>
    <mergeCell ref="Z12:AC13"/>
    <mergeCell ref="AF12:AI13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6:E16"/>
    <mergeCell ref="F16:F17"/>
    <mergeCell ref="G16:K17"/>
    <mergeCell ref="N16:Q17"/>
    <mergeCell ref="S16:T17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B26:E27"/>
    <mergeCell ref="F26:F27"/>
    <mergeCell ref="G26:K27"/>
    <mergeCell ref="N26:Q27"/>
    <mergeCell ref="S26:T27"/>
    <mergeCell ref="U26:Y27"/>
    <mergeCell ref="Z26:AC27"/>
    <mergeCell ref="AF26:AI27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33:F33"/>
    <mergeCell ref="G33:M33"/>
    <mergeCell ref="N33:R33"/>
    <mergeCell ref="S33:Y33"/>
    <mergeCell ref="Z33:AF33"/>
    <mergeCell ref="AG33:AK33"/>
    <mergeCell ref="Z28:AE29"/>
    <mergeCell ref="AF28:AK29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H48:K48"/>
    <mergeCell ref="L48:M48"/>
    <mergeCell ref="O48:P48"/>
    <mergeCell ref="V49:W50"/>
  </mergeCells>
  <phoneticPr fontId="2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55A11"/>
    <pageSetUpPr fitToPage="1"/>
  </sheetPr>
  <dimension ref="A1:AMK68"/>
  <sheetViews>
    <sheetView zoomScale="85" zoomScaleNormal="85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3.5" x14ac:dyDescent="0.15"/>
  <cols>
    <col min="1" max="1" width="1" style="17" customWidth="1"/>
    <col min="2" max="2" width="1.375" style="17" customWidth="1"/>
    <col min="3" max="3" width="17.5" style="17" customWidth="1"/>
    <col min="4" max="4" width="15" style="17" customWidth="1"/>
    <col min="5" max="5" width="9.125" style="17" customWidth="1"/>
    <col min="6" max="6" width="7.875" style="17" customWidth="1"/>
    <col min="7" max="8" width="1.375" style="17" customWidth="1"/>
    <col min="9" max="9" width="14.125" style="17" customWidth="1"/>
    <col min="10" max="10" width="8.5" style="17" customWidth="1"/>
    <col min="11" max="11" width="7.125" style="17" customWidth="1"/>
    <col min="12" max="12" width="9.625" style="17" customWidth="1"/>
    <col min="13" max="14" width="5.625" style="17" customWidth="1"/>
    <col min="15" max="15" width="14.875" style="17" customWidth="1"/>
    <col min="16" max="16" width="10.75" style="17" customWidth="1"/>
    <col min="17" max="17" width="4.625" style="17" customWidth="1"/>
    <col min="18" max="18" width="9" style="17" customWidth="1"/>
    <col min="19" max="19" width="1.125" style="17" customWidth="1"/>
    <col min="20" max="20" width="6.625" style="17" customWidth="1"/>
    <col min="21" max="1025" width="10" style="2" customWidth="1"/>
    <col min="1026" max="16384" width="10" style="15"/>
  </cols>
  <sheetData>
    <row r="1" spans="1:20" ht="24" customHeight="1" thickBot="1" x14ac:dyDescent="0.25">
      <c r="A1" s="17" t="s">
        <v>
55</v>
      </c>
      <c r="N1" s="149" t="s">
        <v>
56</v>
      </c>
      <c r="O1" s="150"/>
      <c r="P1" s="428" t="s">
        <v>
163</v>
      </c>
      <c r="Q1" s="428"/>
      <c r="R1" s="428"/>
    </row>
    <row r="2" spans="1:20" ht="6" customHeight="1" thickBot="1" x14ac:dyDescent="0.2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20" s="10" customFormat="1" ht="27" customHeight="1" x14ac:dyDescent="0.15">
      <c r="A3" s="151"/>
      <c r="B3" s="429" t="s">
        <v>
57</v>
      </c>
      <c r="C3" s="429"/>
      <c r="D3" s="429"/>
      <c r="E3" s="429"/>
      <c r="F3" s="429"/>
      <c r="G3" s="430" t="s">
        <v>
58</v>
      </c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152"/>
      <c r="T3" s="152"/>
    </row>
    <row r="4" spans="1:20" ht="26.25" customHeight="1" x14ac:dyDescent="0.15">
      <c r="A4" s="153"/>
      <c r="B4" s="431" t="s">
        <v>
7</v>
      </c>
      <c r="C4" s="431"/>
      <c r="D4" s="154" t="s">
        <v>
59</v>
      </c>
      <c r="E4" s="154" t="s">
        <v>
60</v>
      </c>
      <c r="F4" s="155" t="s">
        <v>
61</v>
      </c>
      <c r="G4" s="409" t="s">
        <v>
7</v>
      </c>
      <c r="H4" s="409"/>
      <c r="I4" s="409"/>
      <c r="J4" s="432" t="s">
        <v>
59</v>
      </c>
      <c r="K4" s="432"/>
      <c r="L4" s="154" t="s">
        <v>
60</v>
      </c>
      <c r="M4" s="432" t="s">
        <v>
61</v>
      </c>
      <c r="N4" s="432"/>
      <c r="O4" s="154" t="s">
        <v>
62</v>
      </c>
      <c r="P4" s="432" t="s">
        <v>
63</v>
      </c>
      <c r="Q4" s="432"/>
      <c r="R4" s="156" t="s">
        <v>
31</v>
      </c>
      <c r="S4" s="157"/>
      <c r="T4" s="157"/>
    </row>
    <row r="5" spans="1:20" s="11" customFormat="1" ht="12" customHeight="1" x14ac:dyDescent="0.15">
      <c r="A5" s="158"/>
      <c r="B5" s="159"/>
      <c r="C5" s="160"/>
      <c r="D5" s="161" t="s">
        <v>
10</v>
      </c>
      <c r="E5" s="161" t="s">
        <v>
11</v>
      </c>
      <c r="F5" s="160" t="s">
        <v>
11</v>
      </c>
      <c r="G5" s="162"/>
      <c r="H5" s="160"/>
      <c r="I5" s="160"/>
      <c r="J5" s="424" t="s">
        <v>
10</v>
      </c>
      <c r="K5" s="424"/>
      <c r="L5" s="161" t="s">
        <v>
11</v>
      </c>
      <c r="M5" s="424" t="s">
        <v>
11</v>
      </c>
      <c r="N5" s="424"/>
      <c r="O5" s="161" t="s">
        <v>
10</v>
      </c>
      <c r="P5" s="424" t="s">
        <v>
10</v>
      </c>
      <c r="Q5" s="424"/>
      <c r="R5" s="163" t="s">
        <v>
11</v>
      </c>
      <c r="S5" s="164"/>
      <c r="T5" s="164"/>
    </row>
    <row r="6" spans="1:20" ht="21" customHeight="1" x14ac:dyDescent="0.15">
      <c r="A6" s="153"/>
      <c r="B6" s="425" t="s">
        <v>
64</v>
      </c>
      <c r="C6" s="426"/>
      <c r="D6" s="165">
        <v>
77473951</v>
      </c>
      <c r="E6" s="166">
        <f t="shared" ref="E6:E33" si="0">
ROUND(D6/$D$33*100,1)</f>
        <v>
27.6</v>
      </c>
      <c r="F6" s="167">
        <v>
3.1</v>
      </c>
      <c r="G6" s="427" t="s">
        <v>
65</v>
      </c>
      <c r="H6" s="427"/>
      <c r="I6" s="427"/>
      <c r="J6" s="364">
        <v>
41366403</v>
      </c>
      <c r="K6" s="364"/>
      <c r="L6" s="168">
        <f t="shared" ref="L6:L13" si="1">
ROUND(J6/$J$33*100,1)</f>
        <v>
15</v>
      </c>
      <c r="M6" s="418">
        <v>
3.1</v>
      </c>
      <c r="N6" s="418"/>
      <c r="O6" s="165">
        <v>
39021488</v>
      </c>
      <c r="P6" s="364">
        <v>
38261111</v>
      </c>
      <c r="Q6" s="364"/>
      <c r="R6" s="169">
        <f t="shared" ref="R6:R13" si="2">
ROUND(P6/$P$28*100,1)</f>
        <v>
22.1</v>
      </c>
    </row>
    <row r="7" spans="1:20" ht="21.95" customHeight="1" x14ac:dyDescent="0.15">
      <c r="A7" s="153"/>
      <c r="B7" s="401" t="s">
        <v>
66</v>
      </c>
      <c r="C7" s="402"/>
      <c r="D7" s="165">
        <v>
1932904</v>
      </c>
      <c r="E7" s="170">
        <f t="shared" si="0"/>
        <v>
0.7</v>
      </c>
      <c r="F7" s="167">
        <v>
-1.6</v>
      </c>
      <c r="G7" s="171"/>
      <c r="H7" s="423" t="s">
        <v>
67</v>
      </c>
      <c r="I7" s="423"/>
      <c r="J7" s="383">
        <v>
27710086</v>
      </c>
      <c r="K7" s="383"/>
      <c r="L7" s="168">
        <f t="shared" si="1"/>
        <v>
10.1</v>
      </c>
      <c r="M7" s="418">
        <v>
1.5</v>
      </c>
      <c r="N7" s="418"/>
      <c r="O7" s="165">
        <v>
26023082</v>
      </c>
      <c r="P7" s="383">
        <v>
26005149</v>
      </c>
      <c r="Q7" s="383"/>
      <c r="R7" s="172">
        <f t="shared" si="2"/>
        <v>
15</v>
      </c>
    </row>
    <row r="8" spans="1:20" ht="21.95" customHeight="1" x14ac:dyDescent="0.15">
      <c r="A8" s="153"/>
      <c r="B8" s="401" t="s">
        <v>
68</v>
      </c>
      <c r="C8" s="402"/>
      <c r="D8" s="165">
        <v>
229953</v>
      </c>
      <c r="E8" s="170">
        <f t="shared" si="0"/>
        <v>
0.1</v>
      </c>
      <c r="F8" s="167">
        <v>
-24.9</v>
      </c>
      <c r="G8" s="173"/>
      <c r="H8" s="423" t="s">
        <v>
164</v>
      </c>
      <c r="I8" s="423"/>
      <c r="J8" s="383">
        <v>
3905113</v>
      </c>
      <c r="K8" s="383"/>
      <c r="L8" s="168">
        <f t="shared" si="1"/>
        <v>
1.4</v>
      </c>
      <c r="M8" s="418">
        <v>
23.2</v>
      </c>
      <c r="N8" s="418"/>
      <c r="O8" s="165">
        <v>
3905113</v>
      </c>
      <c r="P8" s="383">
        <v>
3184169</v>
      </c>
      <c r="Q8" s="383"/>
      <c r="R8" s="172">
        <f t="shared" si="2"/>
        <v>
1.8</v>
      </c>
    </row>
    <row r="9" spans="1:20" ht="21.95" customHeight="1" x14ac:dyDescent="0.15">
      <c r="A9" s="153"/>
      <c r="B9" s="401" t="s">
        <v>
69</v>
      </c>
      <c r="C9" s="402"/>
      <c r="D9" s="165">
        <v>
1140527</v>
      </c>
      <c r="E9" s="170">
        <f t="shared" si="0"/>
        <v>
0.4</v>
      </c>
      <c r="F9" s="167">
        <v>
11.7</v>
      </c>
      <c r="G9" s="409" t="s">
        <v>
70</v>
      </c>
      <c r="H9" s="409"/>
      <c r="I9" s="409"/>
      <c r="J9" s="383">
        <v>
97109462</v>
      </c>
      <c r="K9" s="383"/>
      <c r="L9" s="168">
        <f t="shared" si="1"/>
        <v>
35.200000000000003</v>
      </c>
      <c r="M9" s="418">
        <v>
6.9</v>
      </c>
      <c r="N9" s="418"/>
      <c r="O9" s="165">
        <v>
41310704</v>
      </c>
      <c r="P9" s="383">
        <v>
38774152</v>
      </c>
      <c r="Q9" s="383"/>
      <c r="R9" s="172">
        <f t="shared" si="2"/>
        <v>
22.4</v>
      </c>
    </row>
    <row r="10" spans="1:20" ht="28.5" customHeight="1" x14ac:dyDescent="0.15">
      <c r="A10" s="153"/>
      <c r="B10" s="416" t="s">
        <v>
165</v>
      </c>
      <c r="C10" s="417"/>
      <c r="D10" s="165">
        <v>
700614</v>
      </c>
      <c r="E10" s="170">
        <f t="shared" si="0"/>
        <v>
0.3</v>
      </c>
      <c r="F10" s="167">
        <v>
-16.2</v>
      </c>
      <c r="G10" s="409" t="s">
        <v>
71</v>
      </c>
      <c r="H10" s="409"/>
      <c r="I10" s="409"/>
      <c r="J10" s="383">
        <v>
3264359</v>
      </c>
      <c r="K10" s="383"/>
      <c r="L10" s="168">
        <f t="shared" si="1"/>
        <v>
1.2</v>
      </c>
      <c r="M10" s="418">
        <v>
-8.4</v>
      </c>
      <c r="N10" s="418"/>
      <c r="O10" s="165">
        <v>
3220253</v>
      </c>
      <c r="P10" s="383">
        <v>
3220253</v>
      </c>
      <c r="Q10" s="383"/>
      <c r="R10" s="172">
        <f t="shared" si="2"/>
        <v>
1.9</v>
      </c>
    </row>
    <row r="11" spans="1:20" ht="21.95" customHeight="1" x14ac:dyDescent="0.15">
      <c r="A11" s="153"/>
      <c r="B11" s="416" t="s">
        <v>
72</v>
      </c>
      <c r="C11" s="417"/>
      <c r="D11" s="165">
        <v>
12921246</v>
      </c>
      <c r="E11" s="170">
        <f t="shared" si="0"/>
        <v>
4.5999999999999996</v>
      </c>
      <c r="F11" s="167">
        <v>
-4.3</v>
      </c>
      <c r="G11" s="174"/>
      <c r="H11" s="420" t="s">
        <v>
166</v>
      </c>
      <c r="I11" s="420"/>
      <c r="J11" s="383">
        <v>
3264359</v>
      </c>
      <c r="K11" s="383"/>
      <c r="L11" s="168">
        <f t="shared" si="1"/>
        <v>
1.2</v>
      </c>
      <c r="M11" s="418">
        <v>
-8.4</v>
      </c>
      <c r="N11" s="418"/>
      <c r="O11" s="165">
        <v>
3220253</v>
      </c>
      <c r="P11" s="383">
        <v>
3220253</v>
      </c>
      <c r="Q11" s="383"/>
      <c r="R11" s="172">
        <f t="shared" si="2"/>
        <v>
1.9</v>
      </c>
    </row>
    <row r="12" spans="1:20" ht="21.95" customHeight="1" x14ac:dyDescent="0.15">
      <c r="A12" s="153"/>
      <c r="B12" s="421" t="s">
        <v>
73</v>
      </c>
      <c r="C12" s="422"/>
      <c r="D12" s="165">
        <v>
0</v>
      </c>
      <c r="E12" s="170">
        <f t="shared" si="0"/>
        <v>
0</v>
      </c>
      <c r="F12" s="167" t="s">
        <v>
23</v>
      </c>
      <c r="G12" s="173"/>
      <c r="H12" s="420" t="s">
        <v>
167</v>
      </c>
      <c r="I12" s="420"/>
      <c r="J12" s="383">
        <v>
0</v>
      </c>
      <c r="K12" s="383"/>
      <c r="L12" s="168">
        <f t="shared" si="1"/>
        <v>
0</v>
      </c>
      <c r="M12" s="418" t="s">
        <v>
23</v>
      </c>
      <c r="N12" s="418"/>
      <c r="O12" s="165">
        <v>
0</v>
      </c>
      <c r="P12" s="383">
        <v>
0</v>
      </c>
      <c r="Q12" s="383"/>
      <c r="R12" s="172">
        <f t="shared" si="2"/>
        <v>
0</v>
      </c>
    </row>
    <row r="13" spans="1:20" ht="21.95" customHeight="1" x14ac:dyDescent="0.15">
      <c r="A13" s="153"/>
      <c r="B13" s="416" t="s">
        <v>
168</v>
      </c>
      <c r="C13" s="417"/>
      <c r="D13" s="165">
        <v>
301711</v>
      </c>
      <c r="E13" s="166">
        <f t="shared" si="0"/>
        <v>
0.1</v>
      </c>
      <c r="F13" s="167">
        <v>
-49.8</v>
      </c>
      <c r="G13" s="409" t="s">
        <v>
74</v>
      </c>
      <c r="H13" s="409"/>
      <c r="I13" s="409"/>
      <c r="J13" s="383">
        <f>
J6+J9+J10</f>
        <v>
141740224</v>
      </c>
      <c r="K13" s="383"/>
      <c r="L13" s="168">
        <f t="shared" si="1"/>
        <v>
51.4</v>
      </c>
      <c r="M13" s="418">
        <v>
5.4</v>
      </c>
      <c r="N13" s="418"/>
      <c r="O13" s="175">
        <f>
O6+O9+O10</f>
        <v>
83552445</v>
      </c>
      <c r="P13" s="383">
        <f>
P6+P9+P10</f>
        <v>
80255516</v>
      </c>
      <c r="Q13" s="383"/>
      <c r="R13" s="172">
        <f t="shared" si="2"/>
        <v>
46.3</v>
      </c>
    </row>
    <row r="14" spans="1:20" ht="27.75" customHeight="1" x14ac:dyDescent="0.15">
      <c r="A14" s="153"/>
      <c r="B14" s="416" t="s">
        <v>
169</v>
      </c>
      <c r="C14" s="417"/>
      <c r="D14" s="165">
        <v>
106612</v>
      </c>
      <c r="E14" s="166">
        <f t="shared" si="0"/>
        <v>
0</v>
      </c>
      <c r="F14" s="167" t="s">
        <v>
170</v>
      </c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</row>
    <row r="15" spans="1:20" ht="21.95" customHeight="1" x14ac:dyDescent="0.15">
      <c r="A15" s="153"/>
      <c r="B15" s="416" t="s">
        <v>
171</v>
      </c>
      <c r="C15" s="417"/>
      <c r="D15" s="165">
        <v>
1519976</v>
      </c>
      <c r="E15" s="170">
        <f t="shared" si="0"/>
        <v>
0.5</v>
      </c>
      <c r="F15" s="167">
        <v>
251.5</v>
      </c>
      <c r="G15" s="409" t="s">
        <v>
75</v>
      </c>
      <c r="H15" s="409"/>
      <c r="I15" s="409"/>
      <c r="J15" s="383">
        <v>
47291432</v>
      </c>
      <c r="K15" s="383"/>
      <c r="L15" s="168">
        <f t="shared" ref="L15:L30" si="3">
ROUND(J15/$J$33*100,1)</f>
        <v>
17.2</v>
      </c>
      <c r="M15" s="410">
        <v>
9.9</v>
      </c>
      <c r="N15" s="410"/>
      <c r="O15" s="165">
        <v>
39427040</v>
      </c>
      <c r="P15" s="383">
        <v>
37670305</v>
      </c>
      <c r="Q15" s="383"/>
      <c r="R15" s="176">
        <f>
ROUND(P15/$P$28*100,1)</f>
        <v>
21.7</v>
      </c>
    </row>
    <row r="16" spans="1:20" ht="21.95" customHeight="1" x14ac:dyDescent="0.15">
      <c r="A16" s="153"/>
      <c r="B16" s="401" t="s">
        <v>
76</v>
      </c>
      <c r="C16" s="402"/>
      <c r="D16" s="165">
        <v>
76357016</v>
      </c>
      <c r="E16" s="170">
        <f t="shared" si="0"/>
        <v>
27.3</v>
      </c>
      <c r="F16" s="167">
        <v>
1.6</v>
      </c>
      <c r="G16" s="409" t="s">
        <v>
77</v>
      </c>
      <c r="H16" s="409"/>
      <c r="I16" s="409"/>
      <c r="J16" s="383">
        <v>
7630123</v>
      </c>
      <c r="K16" s="383"/>
      <c r="L16" s="168">
        <f t="shared" si="3"/>
        <v>
2.8</v>
      </c>
      <c r="M16" s="410">
        <v>
41.1</v>
      </c>
      <c r="N16" s="410"/>
      <c r="O16" s="165">
        <v>
6179878</v>
      </c>
      <c r="P16" s="383">
        <v>
6179878</v>
      </c>
      <c r="Q16" s="383"/>
      <c r="R16" s="172">
        <f>
ROUND(P16/$P$28*100,1)</f>
        <v>
3.6</v>
      </c>
    </row>
    <row r="17" spans="1:21" ht="21.95" customHeight="1" x14ac:dyDescent="0.15">
      <c r="A17" s="153"/>
      <c r="B17" s="177"/>
      <c r="C17" s="178" t="s">
        <v>
78</v>
      </c>
      <c r="D17" s="165">
        <v>
73748500</v>
      </c>
      <c r="E17" s="170">
        <f t="shared" si="0"/>
        <v>
26.3</v>
      </c>
      <c r="F17" s="167">
        <v>
2.2999999999999998</v>
      </c>
      <c r="G17" s="409" t="s">
        <v>
79</v>
      </c>
      <c r="H17" s="409"/>
      <c r="I17" s="409"/>
      <c r="J17" s="383">
        <v>
14620432</v>
      </c>
      <c r="K17" s="383"/>
      <c r="L17" s="168">
        <f t="shared" si="3"/>
        <v>
5.3</v>
      </c>
      <c r="M17" s="410">
        <v>
-2.2999999999999998</v>
      </c>
      <c r="N17" s="410"/>
      <c r="O17" s="165">
        <v>
9947290</v>
      </c>
      <c r="P17" s="383">
        <v>
7665969</v>
      </c>
      <c r="Q17" s="383"/>
      <c r="R17" s="172">
        <f>
ROUND(P17/$P$28*100,1)</f>
        <v>
4.4000000000000004</v>
      </c>
    </row>
    <row r="18" spans="1:21" ht="21.95" customHeight="1" x14ac:dyDescent="0.15">
      <c r="A18" s="153"/>
      <c r="B18" s="179"/>
      <c r="C18" s="178" t="s">
        <v>
80</v>
      </c>
      <c r="D18" s="165">
        <v>
2608516</v>
      </c>
      <c r="E18" s="170">
        <f t="shared" si="0"/>
        <v>
0.9</v>
      </c>
      <c r="F18" s="167">
        <v>
-14</v>
      </c>
      <c r="G18" s="409" t="s">
        <v>
29</v>
      </c>
      <c r="H18" s="409"/>
      <c r="I18" s="409"/>
      <c r="J18" s="383">
        <v>
10326409</v>
      </c>
      <c r="K18" s="383"/>
      <c r="L18" s="168">
        <f t="shared" si="3"/>
        <v>
3.7</v>
      </c>
      <c r="M18" s="410">
        <v>
229</v>
      </c>
      <c r="N18" s="410"/>
      <c r="O18" s="165">
        <v>
10285265</v>
      </c>
      <c r="P18" s="415"/>
      <c r="Q18" s="415"/>
      <c r="R18" s="415"/>
    </row>
    <row r="19" spans="1:21" ht="28.5" customHeight="1" x14ac:dyDescent="0.15">
      <c r="A19" s="153"/>
      <c r="B19" s="413" t="s">
        <v>
172</v>
      </c>
      <c r="C19" s="414"/>
      <c r="D19" s="165">
        <v>
61729</v>
      </c>
      <c r="E19" s="170">
        <f t="shared" si="0"/>
        <v>
0</v>
      </c>
      <c r="F19" s="167">
        <v>
1.4</v>
      </c>
      <c r="G19" s="409" t="s">
        <v>
81</v>
      </c>
      <c r="H19" s="409"/>
      <c r="I19" s="409"/>
      <c r="J19" s="383">
        <v>
0</v>
      </c>
      <c r="K19" s="383"/>
      <c r="L19" s="168">
        <f t="shared" si="3"/>
        <v>
0</v>
      </c>
      <c r="M19" s="410" t="s">
        <v>
23</v>
      </c>
      <c r="N19" s="410"/>
      <c r="O19" s="165">
        <v>
0</v>
      </c>
      <c r="P19" s="415"/>
      <c r="Q19" s="415"/>
      <c r="R19" s="415"/>
    </row>
    <row r="20" spans="1:21" ht="21.95" customHeight="1" x14ac:dyDescent="0.15">
      <c r="A20" s="153" t="s">
        <v>
82</v>
      </c>
      <c r="B20" s="401" t="s">
        <v>
83</v>
      </c>
      <c r="C20" s="402"/>
      <c r="D20" s="175">
        <f>
SUM(D6:D16)+D19</f>
        <v>
172746239</v>
      </c>
      <c r="E20" s="170">
        <f t="shared" si="0"/>
        <v>
61.6</v>
      </c>
      <c r="F20" s="167">
        <v>
2.2000000000000002</v>
      </c>
      <c r="G20" s="409" t="s">
        <v>
84</v>
      </c>
      <c r="H20" s="409"/>
      <c r="I20" s="409"/>
      <c r="J20" s="383">
        <v>
5234888</v>
      </c>
      <c r="K20" s="383"/>
      <c r="L20" s="168">
        <f t="shared" si="3"/>
        <v>
1.9</v>
      </c>
      <c r="M20" s="410">
        <v>
16.3</v>
      </c>
      <c r="N20" s="410"/>
      <c r="O20" s="165">
        <v>
4787314</v>
      </c>
      <c r="P20" s="383">
        <v>
0</v>
      </c>
      <c r="Q20" s="383"/>
      <c r="R20" s="172">
        <f>
ROUND(P20/$P$28*100,1)</f>
        <v>
0</v>
      </c>
    </row>
    <row r="21" spans="1:21" ht="21.95" customHeight="1" x14ac:dyDescent="0.15">
      <c r="A21" s="153"/>
      <c r="B21" s="401" t="s">
        <v>
85</v>
      </c>
      <c r="C21" s="402"/>
      <c r="D21" s="165">
        <v>
3295116</v>
      </c>
      <c r="E21" s="170">
        <f t="shared" si="0"/>
        <v>
1.2</v>
      </c>
      <c r="F21" s="167">
        <v>
-2.4</v>
      </c>
      <c r="G21" s="409" t="s">
        <v>
86</v>
      </c>
      <c r="H21" s="409"/>
      <c r="I21" s="409"/>
      <c r="J21" s="383">
        <v>
23194374</v>
      </c>
      <c r="K21" s="383"/>
      <c r="L21" s="168">
        <f t="shared" si="3"/>
        <v>
8.4</v>
      </c>
      <c r="M21" s="410">
        <v>
1</v>
      </c>
      <c r="N21" s="410"/>
      <c r="O21" s="165">
        <v>
19867487</v>
      </c>
      <c r="P21" s="383">
        <v>
17184354</v>
      </c>
      <c r="Q21" s="383"/>
      <c r="R21" s="172">
        <f>
ROUND(P21/$P$28*100,1)</f>
        <v>
9.9</v>
      </c>
    </row>
    <row r="22" spans="1:21" ht="21.95" customHeight="1" x14ac:dyDescent="0.15">
      <c r="A22" s="153"/>
      <c r="B22" s="401" t="s">
        <v>
87</v>
      </c>
      <c r="C22" s="402"/>
      <c r="D22" s="165">
        <v>
6851759</v>
      </c>
      <c r="E22" s="170">
        <f t="shared" si="0"/>
        <v>
2.4</v>
      </c>
      <c r="F22" s="167">
        <v>
-2.9</v>
      </c>
      <c r="G22" s="409" t="s">
        <v>
88</v>
      </c>
      <c r="H22" s="409"/>
      <c r="I22" s="409"/>
      <c r="J22" s="383">
        <v>
0</v>
      </c>
      <c r="K22" s="383"/>
      <c r="L22" s="168">
        <f t="shared" si="3"/>
        <v>
0</v>
      </c>
      <c r="M22" s="410" t="s">
        <v>
23</v>
      </c>
      <c r="N22" s="410"/>
      <c r="O22" s="165">
        <v>
0</v>
      </c>
      <c r="P22" s="383">
        <v>
0</v>
      </c>
      <c r="Q22" s="383"/>
      <c r="R22" s="172">
        <f>
ROUND(P22/$P$28*100,1)</f>
        <v>
0</v>
      </c>
    </row>
    <row r="23" spans="1:21" ht="21.95" customHeight="1" x14ac:dyDescent="0.15">
      <c r="A23" s="153"/>
      <c r="B23" s="401" t="s">
        <v>
89</v>
      </c>
      <c r="C23" s="402"/>
      <c r="D23" s="165">
        <v>
1088365</v>
      </c>
      <c r="E23" s="170">
        <f t="shared" si="0"/>
        <v>
0.4</v>
      </c>
      <c r="F23" s="167">
        <v>
-1.7</v>
      </c>
      <c r="G23" s="409" t="s">
        <v>
90</v>
      </c>
      <c r="H23" s="409"/>
      <c r="I23" s="409"/>
      <c r="J23" s="383">
        <f>
SUM(J15:K22)</f>
        <v>
108297658</v>
      </c>
      <c r="K23" s="383"/>
      <c r="L23" s="168">
        <f t="shared" si="3"/>
        <v>
39.299999999999997</v>
      </c>
      <c r="M23" s="410">
        <v>
15.2</v>
      </c>
      <c r="N23" s="410"/>
      <c r="O23" s="175">
        <f>
SUM(O15:O22)</f>
        <v>
90494274</v>
      </c>
      <c r="P23" s="383">
        <f>
SUM(P15:Q22)</f>
        <v>
68700506</v>
      </c>
      <c r="Q23" s="383"/>
      <c r="R23" s="172">
        <f>
ROUND(P23/$P$28*100,1)</f>
        <v>
39.6</v>
      </c>
    </row>
    <row r="24" spans="1:21" ht="21.95" customHeight="1" x14ac:dyDescent="0.15">
      <c r="A24" s="153"/>
      <c r="B24" s="401" t="s">
        <v>
91</v>
      </c>
      <c r="C24" s="402"/>
      <c r="D24" s="165">
        <v>
50048765</v>
      </c>
      <c r="E24" s="170">
        <f t="shared" si="0"/>
        <v>
17.899999999999999</v>
      </c>
      <c r="F24" s="167">
        <v>
4.2</v>
      </c>
      <c r="G24" s="409" t="s">
        <v>
173</v>
      </c>
      <c r="H24" s="409"/>
      <c r="I24" s="409"/>
      <c r="J24" s="383">
        <v>
25502600</v>
      </c>
      <c r="K24" s="383"/>
      <c r="L24" s="168">
        <f t="shared" si="3"/>
        <v>
9.3000000000000007</v>
      </c>
      <c r="M24" s="410">
        <v>
-46.8</v>
      </c>
      <c r="N24" s="410"/>
      <c r="O24" s="165">
        <v>
17558072</v>
      </c>
      <c r="P24" s="180" t="s">
        <v>
174</v>
      </c>
      <c r="Q24" s="181"/>
      <c r="R24" s="182"/>
    </row>
    <row r="25" spans="1:21" ht="21.95" customHeight="1" x14ac:dyDescent="0.15">
      <c r="A25" s="153"/>
      <c r="B25" s="401" t="s">
        <v>
92</v>
      </c>
      <c r="C25" s="402"/>
      <c r="D25" s="165">
        <v>
21800070</v>
      </c>
      <c r="E25" s="170">
        <f t="shared" si="0"/>
        <v>
7.8</v>
      </c>
      <c r="F25" s="167">
        <v>
7.9</v>
      </c>
      <c r="G25" s="171"/>
      <c r="H25" s="183"/>
      <c r="I25" s="184" t="s">
        <v>
175</v>
      </c>
      <c r="J25" s="383">
        <v>
5051562</v>
      </c>
      <c r="K25" s="383"/>
      <c r="L25" s="168">
        <f t="shared" si="3"/>
        <v>
1.8</v>
      </c>
      <c r="M25" s="410">
        <v>
-31.6</v>
      </c>
      <c r="N25" s="410"/>
      <c r="O25" s="165">
        <v>
856449</v>
      </c>
      <c r="P25" s="185" t="s">
        <v>
176</v>
      </c>
      <c r="Q25" s="186"/>
      <c r="R25" s="187"/>
    </row>
    <row r="26" spans="1:21" ht="21.95" customHeight="1" x14ac:dyDescent="0.15">
      <c r="A26" s="153"/>
      <c r="B26" s="401" t="s">
        <v>
93</v>
      </c>
      <c r="C26" s="402"/>
      <c r="D26" s="165">
        <v>
741099</v>
      </c>
      <c r="E26" s="170">
        <f t="shared" si="0"/>
        <v>
0.3</v>
      </c>
      <c r="F26" s="167">
        <v>
25.1</v>
      </c>
      <c r="G26" s="174"/>
      <c r="H26" s="188"/>
      <c r="I26" s="189" t="s">
        <v>
177</v>
      </c>
      <c r="J26" s="383">
        <v>
20451038</v>
      </c>
      <c r="K26" s="383"/>
      <c r="L26" s="168">
        <f t="shared" si="3"/>
        <v>
7.4</v>
      </c>
      <c r="M26" s="410">
        <v>
-49.6</v>
      </c>
      <c r="N26" s="410"/>
      <c r="O26" s="165">
        <v>
16701623</v>
      </c>
      <c r="P26" s="412">
        <v>
148956022</v>
      </c>
      <c r="Q26" s="412"/>
      <c r="R26" s="187" t="s">
        <v>
10</v>
      </c>
    </row>
    <row r="27" spans="1:21" ht="21.95" customHeight="1" x14ac:dyDescent="0.15">
      <c r="A27" s="153"/>
      <c r="B27" s="401" t="s">
        <v>
94</v>
      </c>
      <c r="C27" s="402"/>
      <c r="D27" s="165">
        <v>
52874</v>
      </c>
      <c r="E27" s="170">
        <f t="shared" si="0"/>
        <v>
0</v>
      </c>
      <c r="F27" s="167">
        <v>
17.3</v>
      </c>
      <c r="G27" s="190"/>
      <c r="H27" s="191" t="s">
        <v>
178</v>
      </c>
      <c r="I27" s="192"/>
      <c r="J27" s="383">
        <v>
1016310</v>
      </c>
      <c r="K27" s="383"/>
      <c r="L27" s="168">
        <f t="shared" si="3"/>
        <v>
0.4</v>
      </c>
      <c r="M27" s="410">
        <v>
-6.5</v>
      </c>
      <c r="N27" s="410"/>
      <c r="O27" s="165">
        <v>
990357</v>
      </c>
      <c r="P27" s="193" t="s">
        <v>
179</v>
      </c>
      <c r="Q27" s="194"/>
      <c r="R27" s="187"/>
      <c r="U27" s="1"/>
    </row>
    <row r="28" spans="1:21" ht="21.95" customHeight="1" x14ac:dyDescent="0.15">
      <c r="A28" s="153"/>
      <c r="B28" s="401" t="s">
        <v>
95</v>
      </c>
      <c r="C28" s="402"/>
      <c r="D28" s="165">
        <v>
14841215</v>
      </c>
      <c r="E28" s="166">
        <f t="shared" si="0"/>
        <v>
5.3</v>
      </c>
      <c r="F28" s="167">
        <v>
-36.1</v>
      </c>
      <c r="G28" s="409" t="s">
        <v>
180</v>
      </c>
      <c r="H28" s="409"/>
      <c r="I28" s="409"/>
      <c r="J28" s="383">
        <v>
0</v>
      </c>
      <c r="K28" s="383"/>
      <c r="L28" s="168">
        <f t="shared" si="3"/>
        <v>
0</v>
      </c>
      <c r="M28" s="410" t="s">
        <v>
23</v>
      </c>
      <c r="N28" s="410"/>
      <c r="O28" s="165">
        <v>
0</v>
      </c>
      <c r="P28" s="412">
        <v>
173459227</v>
      </c>
      <c r="Q28" s="412"/>
      <c r="R28" s="187" t="s">
        <v>
10</v>
      </c>
      <c r="U28" s="7"/>
    </row>
    <row r="29" spans="1:21" ht="21.95" customHeight="1" x14ac:dyDescent="0.15">
      <c r="A29" s="153"/>
      <c r="B29" s="401" t="s">
        <v>
96</v>
      </c>
      <c r="C29" s="402"/>
      <c r="D29" s="165">
        <v>
3725380</v>
      </c>
      <c r="E29" s="170">
        <f t="shared" si="0"/>
        <v>
1.3</v>
      </c>
      <c r="F29" s="167">
        <v>
-30.7</v>
      </c>
      <c r="G29" s="409" t="s">
        <v>
181</v>
      </c>
      <c r="H29" s="409"/>
      <c r="I29" s="409"/>
      <c r="J29" s="383">
        <v>
0</v>
      </c>
      <c r="K29" s="383"/>
      <c r="L29" s="168">
        <f t="shared" si="3"/>
        <v>
0</v>
      </c>
      <c r="M29" s="410" t="s">
        <v>
23</v>
      </c>
      <c r="N29" s="410"/>
      <c r="O29" s="165">
        <v>
0</v>
      </c>
      <c r="P29" s="195"/>
      <c r="Q29" s="196"/>
      <c r="R29" s="197"/>
      <c r="U29" s="1"/>
    </row>
    <row r="30" spans="1:21" ht="21.95" customHeight="1" x14ac:dyDescent="0.15">
      <c r="A30" s="153"/>
      <c r="B30" s="401" t="s">
        <v>
97</v>
      </c>
      <c r="C30" s="402"/>
      <c r="D30" s="165">
        <v>
4583980</v>
      </c>
      <c r="E30" s="170">
        <f t="shared" si="0"/>
        <v>
1.6</v>
      </c>
      <c r="F30" s="167">
        <v>
10.1</v>
      </c>
      <c r="G30" s="409" t="s">
        <v>
98</v>
      </c>
      <c r="H30" s="409"/>
      <c r="I30" s="409"/>
      <c r="J30" s="383">
        <f>
J24+J28+J29</f>
        <v>
25502600</v>
      </c>
      <c r="K30" s="383"/>
      <c r="L30" s="168">
        <f t="shared" si="3"/>
        <v>
9.3000000000000007</v>
      </c>
      <c r="M30" s="410">
        <v>
-46.8</v>
      </c>
      <c r="N30" s="410"/>
      <c r="O30" s="175">
        <f>
O24+O28+O29</f>
        <v>
17558072</v>
      </c>
      <c r="P30" s="411"/>
      <c r="Q30" s="411"/>
      <c r="R30" s="197"/>
      <c r="U30" s="1"/>
    </row>
    <row r="31" spans="1:21" ht="21.95" customHeight="1" x14ac:dyDescent="0.15">
      <c r="A31" s="153"/>
      <c r="B31" s="401" t="s">
        <v>
99</v>
      </c>
      <c r="C31" s="402"/>
      <c r="D31" s="165">
        <v>
433400</v>
      </c>
      <c r="E31" s="170">
        <f t="shared" si="0"/>
        <v>
0.2</v>
      </c>
      <c r="F31" s="167">
        <v>
30.2</v>
      </c>
      <c r="M31" s="55"/>
      <c r="N31" s="55"/>
      <c r="O31" s="198"/>
      <c r="P31" s="199"/>
      <c r="R31" s="153"/>
      <c r="U31" s="12"/>
    </row>
    <row r="32" spans="1:21" ht="21.95" customHeight="1" x14ac:dyDescent="0.15">
      <c r="A32" s="153"/>
      <c r="B32" s="401" t="s">
        <v>
100</v>
      </c>
      <c r="C32" s="402"/>
      <c r="D32" s="165">
        <f>
SUM(D21:D31)</f>
        <v>
107462023</v>
      </c>
      <c r="E32" s="166">
        <f t="shared" si="0"/>
        <v>
38.4</v>
      </c>
      <c r="F32" s="167">
        <v>
-5.3</v>
      </c>
      <c r="M32" s="55"/>
      <c r="N32" s="55"/>
      <c r="O32" s="200"/>
      <c r="P32" s="403"/>
      <c r="Q32" s="403"/>
      <c r="R32" s="153"/>
    </row>
    <row r="33" spans="1:20" ht="21.95" customHeight="1" thickBot="1" x14ac:dyDescent="0.2">
      <c r="A33" s="153"/>
      <c r="B33" s="404" t="s">
        <v>
43</v>
      </c>
      <c r="C33" s="405"/>
      <c r="D33" s="201">
        <f>
D20+D32</f>
        <v>
280208262</v>
      </c>
      <c r="E33" s="202">
        <f t="shared" si="0"/>
        <v>
100</v>
      </c>
      <c r="F33" s="167">
        <v>
-0.8</v>
      </c>
      <c r="G33" s="406" t="s">
        <v>
43</v>
      </c>
      <c r="H33" s="406"/>
      <c r="I33" s="406"/>
      <c r="J33" s="379">
        <f>
J13+J23+J30</f>
        <v>
275540482</v>
      </c>
      <c r="K33" s="379"/>
      <c r="L33" s="203">
        <f>
ROUND(J33/$J$33*100,1)</f>
        <v>
100</v>
      </c>
      <c r="M33" s="407">
        <v>
-0.4</v>
      </c>
      <c r="N33" s="407"/>
      <c r="O33" s="204">
        <f>
O13+O23+O30</f>
        <v>
191604791</v>
      </c>
      <c r="P33" s="408"/>
      <c r="Q33" s="408"/>
      <c r="R33" s="205"/>
    </row>
    <row r="34" spans="1:20" ht="12.75" customHeight="1" thickBot="1" x14ac:dyDescent="0.2">
      <c r="B34" s="206"/>
      <c r="C34" s="206"/>
      <c r="D34" s="207"/>
      <c r="E34" s="207"/>
      <c r="F34" s="207"/>
      <c r="G34" s="208"/>
      <c r="H34" s="208"/>
      <c r="I34" s="208"/>
      <c r="J34" s="209"/>
      <c r="K34" s="31"/>
      <c r="L34" s="210"/>
      <c r="M34" s="164"/>
      <c r="N34" s="164"/>
      <c r="O34" s="210"/>
      <c r="P34" s="210"/>
      <c r="Q34" s="210"/>
      <c r="R34" s="210"/>
    </row>
    <row r="35" spans="1:20" s="13" customFormat="1" ht="22.9" customHeight="1" x14ac:dyDescent="0.15">
      <c r="A35" s="210"/>
      <c r="B35" s="398" t="s">
        <v>
101</v>
      </c>
      <c r="C35" s="398"/>
      <c r="D35" s="398"/>
      <c r="E35" s="398"/>
      <c r="F35" s="398"/>
      <c r="G35" s="398"/>
      <c r="H35" s="398"/>
      <c r="I35" s="398"/>
      <c r="J35" s="398"/>
      <c r="K35" s="399" t="s">
        <v>
102</v>
      </c>
      <c r="L35" s="399"/>
      <c r="M35" s="399"/>
      <c r="N35" s="399"/>
      <c r="O35" s="399"/>
      <c r="P35" s="399"/>
      <c r="Q35" s="399"/>
      <c r="R35" s="399"/>
      <c r="S35" s="210"/>
      <c r="T35" s="210"/>
    </row>
    <row r="36" spans="1:20" s="13" customFormat="1" ht="20.100000000000001" customHeight="1" x14ac:dyDescent="0.15">
      <c r="A36" s="210"/>
      <c r="B36" s="385" t="s">
        <v>
7</v>
      </c>
      <c r="C36" s="385"/>
      <c r="D36" s="211" t="s">
        <v>
59</v>
      </c>
      <c r="E36" s="211" t="s">
        <v>
60</v>
      </c>
      <c r="F36" s="211" t="s">
        <v>
61</v>
      </c>
      <c r="G36" s="391" t="s">
        <v>
62</v>
      </c>
      <c r="H36" s="391"/>
      <c r="I36" s="391"/>
      <c r="J36" s="212" t="s">
        <v>
60</v>
      </c>
      <c r="K36" s="387" t="s">
        <v>
7</v>
      </c>
      <c r="L36" s="387"/>
      <c r="M36" s="387"/>
      <c r="N36" s="391" t="s">
        <v>
182</v>
      </c>
      <c r="O36" s="391"/>
      <c r="P36" s="213" t="s">
        <v>
103</v>
      </c>
      <c r="Q36" s="400" t="s">
        <v>
104</v>
      </c>
      <c r="R36" s="400"/>
      <c r="S36" s="210"/>
      <c r="T36" s="210"/>
    </row>
    <row r="37" spans="1:20" s="14" customFormat="1" ht="20.100000000000001" customHeight="1" x14ac:dyDescent="0.2">
      <c r="A37" s="214"/>
      <c r="B37" s="215"/>
      <c r="C37" s="216"/>
      <c r="D37" s="217" t="s">
        <v>
10</v>
      </c>
      <c r="E37" s="218" t="s">
        <v>
11</v>
      </c>
      <c r="F37" s="218" t="s">
        <v>
11</v>
      </c>
      <c r="G37" s="196"/>
      <c r="H37" s="196"/>
      <c r="I37" s="219" t="s">
        <v>
10</v>
      </c>
      <c r="J37" s="220" t="s">
        <v>
11</v>
      </c>
      <c r="K37" s="387" t="s">
        <v>
105</v>
      </c>
      <c r="L37" s="387"/>
      <c r="M37" s="387"/>
      <c r="N37" s="383">
        <v>
72293279</v>
      </c>
      <c r="O37" s="383"/>
      <c r="P37" s="221">
        <f t="shared" ref="P37:P43" si="4">
ROUND(N37/$N$43*100,1)</f>
        <v>
93.3</v>
      </c>
      <c r="Q37" s="396">
        <v>
3.2</v>
      </c>
      <c r="R37" s="396"/>
      <c r="S37" s="222"/>
      <c r="T37" s="222"/>
    </row>
    <row r="38" spans="1:20" ht="20.100000000000001" customHeight="1" x14ac:dyDescent="0.15">
      <c r="A38" s="153"/>
      <c r="B38" s="372" t="s">
        <v>
106</v>
      </c>
      <c r="C38" s="372"/>
      <c r="D38" s="223">
        <v>
1073664</v>
      </c>
      <c r="E38" s="166">
        <f t="shared" ref="E38:E52" si="5">
ROUND(D38/$D$51*100,1)</f>
        <v>
0.4</v>
      </c>
      <c r="F38" s="224">
        <v>
2.4</v>
      </c>
      <c r="G38" s="364">
        <v>
1072878</v>
      </c>
      <c r="H38" s="364"/>
      <c r="I38" s="364"/>
      <c r="J38" s="225">
        <f t="shared" ref="J38:J52" si="6">
ROUND(G38/$G$51*100,1)</f>
        <v>
0.6</v>
      </c>
      <c r="K38" s="387" t="s">
        <v>
107</v>
      </c>
      <c r="L38" s="387"/>
      <c r="M38" s="387"/>
      <c r="N38" s="383">
        <v>
329714</v>
      </c>
      <c r="O38" s="383"/>
      <c r="P38" s="221">
        <f t="shared" si="4"/>
        <v>
0.4</v>
      </c>
      <c r="Q38" s="396">
        <v>
3.5</v>
      </c>
      <c r="R38" s="396"/>
      <c r="S38" s="42"/>
      <c r="T38" s="42"/>
    </row>
    <row r="39" spans="1:20" ht="20.100000000000001" customHeight="1" x14ac:dyDescent="0.15">
      <c r="A39" s="153"/>
      <c r="B39" s="385" t="s">
        <v>
108</v>
      </c>
      <c r="C39" s="385"/>
      <c r="D39" s="175">
        <v>
27579184</v>
      </c>
      <c r="E39" s="166">
        <f t="shared" si="5"/>
        <v>
10</v>
      </c>
      <c r="F39" s="224">
        <v>
16.5</v>
      </c>
      <c r="G39" s="383">
        <v>
24253297</v>
      </c>
      <c r="H39" s="383"/>
      <c r="I39" s="383"/>
      <c r="J39" s="226">
        <f t="shared" si="6"/>
        <v>
12.7</v>
      </c>
      <c r="K39" s="387" t="s">
        <v>
109</v>
      </c>
      <c r="L39" s="387"/>
      <c r="M39" s="387"/>
      <c r="N39" s="383">
        <v>
4835229</v>
      </c>
      <c r="O39" s="383"/>
      <c r="P39" s="221">
        <f t="shared" si="4"/>
        <v>
6.2</v>
      </c>
      <c r="Q39" s="396">
        <v>
0.5</v>
      </c>
      <c r="R39" s="396"/>
    </row>
    <row r="40" spans="1:20" ht="20.100000000000001" customHeight="1" x14ac:dyDescent="0.15">
      <c r="A40" s="153"/>
      <c r="B40" s="385" t="s">
        <v>
110</v>
      </c>
      <c r="C40" s="385"/>
      <c r="D40" s="175">
        <v>
150815181</v>
      </c>
      <c r="E40" s="166">
        <f t="shared" si="5"/>
        <v>
54.7</v>
      </c>
      <c r="F40" s="224">
        <v>
1.7</v>
      </c>
      <c r="G40" s="383">
        <v>
84023732</v>
      </c>
      <c r="H40" s="383"/>
      <c r="I40" s="383"/>
      <c r="J40" s="226">
        <f t="shared" si="6"/>
        <v>
43.9</v>
      </c>
      <c r="K40" s="387" t="s">
        <v>
111</v>
      </c>
      <c r="L40" s="387"/>
      <c r="M40" s="387"/>
      <c r="N40" s="383">
        <v>
0</v>
      </c>
      <c r="O40" s="383"/>
      <c r="P40" s="221">
        <f t="shared" si="4"/>
        <v>
0</v>
      </c>
      <c r="Q40" s="396" t="s">
        <v>
23</v>
      </c>
      <c r="R40" s="396"/>
    </row>
    <row r="41" spans="1:20" ht="20.100000000000001" customHeight="1" x14ac:dyDescent="0.15">
      <c r="A41" s="153"/>
      <c r="B41" s="385" t="s">
        <v>
112</v>
      </c>
      <c r="C41" s="385"/>
      <c r="D41" s="223">
        <v>
18593546</v>
      </c>
      <c r="E41" s="166">
        <f t="shared" si="5"/>
        <v>
6.7</v>
      </c>
      <c r="F41" s="224">
        <v>
0.8</v>
      </c>
      <c r="G41" s="383">
        <v>
16631762</v>
      </c>
      <c r="H41" s="383"/>
      <c r="I41" s="383"/>
      <c r="J41" s="226">
        <f t="shared" si="6"/>
        <v>
8.6999999999999993</v>
      </c>
      <c r="K41" s="387" t="s">
        <v>
183</v>
      </c>
      <c r="L41" s="387"/>
      <c r="M41" s="387"/>
      <c r="N41" s="383">
        <v>
15729</v>
      </c>
      <c r="O41" s="383"/>
      <c r="P41" s="221">
        <f t="shared" si="4"/>
        <v>
0</v>
      </c>
      <c r="Q41" s="396">
        <v>
18.5</v>
      </c>
      <c r="R41" s="396"/>
    </row>
    <row r="42" spans="1:20" ht="20.100000000000001" customHeight="1" x14ac:dyDescent="0.15">
      <c r="A42" s="153"/>
      <c r="B42" s="385" t="s">
        <v>
113</v>
      </c>
      <c r="C42" s="385"/>
      <c r="D42" s="175">
        <v>
83834</v>
      </c>
      <c r="E42" s="166">
        <f t="shared" si="5"/>
        <v>
0</v>
      </c>
      <c r="F42" s="224">
        <v>
-0.3</v>
      </c>
      <c r="G42" s="383">
        <v>
83834</v>
      </c>
      <c r="H42" s="383"/>
      <c r="I42" s="383"/>
      <c r="J42" s="226">
        <f t="shared" si="6"/>
        <v>
0</v>
      </c>
      <c r="K42" s="387" t="s">
        <v>
184</v>
      </c>
      <c r="L42" s="387"/>
      <c r="M42" s="387"/>
      <c r="N42" s="383">
        <v>
0</v>
      </c>
      <c r="O42" s="383"/>
      <c r="P42" s="166">
        <f t="shared" si="4"/>
        <v>
0</v>
      </c>
      <c r="Q42" s="396" t="s">
        <v>
23</v>
      </c>
      <c r="R42" s="396"/>
    </row>
    <row r="43" spans="1:20" ht="20.100000000000001" customHeight="1" x14ac:dyDescent="0.15">
      <c r="A43" s="153"/>
      <c r="B43" s="385" t="s">
        <v>
114</v>
      </c>
      <c r="C43" s="385"/>
      <c r="D43" s="175">
        <v>
17431</v>
      </c>
      <c r="E43" s="166">
        <f t="shared" si="5"/>
        <v>
0</v>
      </c>
      <c r="F43" s="227">
        <v>
-12.7</v>
      </c>
      <c r="G43" s="383">
        <v>
10326</v>
      </c>
      <c r="H43" s="383"/>
      <c r="I43" s="383"/>
      <c r="J43" s="226">
        <f t="shared" si="6"/>
        <v>
0</v>
      </c>
      <c r="K43" s="387" t="s">
        <v>
43</v>
      </c>
      <c r="L43" s="387"/>
      <c r="M43" s="387"/>
      <c r="N43" s="383">
        <f>
SUM(N37:O42)</f>
        <v>
77473951</v>
      </c>
      <c r="O43" s="383"/>
      <c r="P43" s="166">
        <f t="shared" si="4"/>
        <v>
100</v>
      </c>
      <c r="Q43" s="396">
        <v>
3.1</v>
      </c>
      <c r="R43" s="396"/>
    </row>
    <row r="44" spans="1:20" ht="20.100000000000001" customHeight="1" x14ac:dyDescent="0.15">
      <c r="A44" s="153"/>
      <c r="B44" s="385" t="s">
        <v>
115</v>
      </c>
      <c r="C44" s="385"/>
      <c r="D44" s="223">
        <v>
4968906</v>
      </c>
      <c r="E44" s="166">
        <f t="shared" si="5"/>
        <v>
1.8</v>
      </c>
      <c r="F44" s="227">
        <v>
-76</v>
      </c>
      <c r="G44" s="383">
        <v>
3386010</v>
      </c>
      <c r="H44" s="383"/>
      <c r="I44" s="383"/>
      <c r="J44" s="226">
        <f t="shared" si="6"/>
        <v>
1.8</v>
      </c>
      <c r="K44" s="397" t="s">
        <v>
116</v>
      </c>
      <c r="L44" s="397"/>
      <c r="M44" s="397"/>
      <c r="N44" s="397"/>
      <c r="O44" s="397"/>
      <c r="P44" s="397"/>
      <c r="Q44" s="397"/>
      <c r="R44" s="397"/>
    </row>
    <row r="45" spans="1:20" ht="20.100000000000001" customHeight="1" x14ac:dyDescent="0.15">
      <c r="A45" s="153"/>
      <c r="B45" s="385" t="s">
        <v>
117</v>
      </c>
      <c r="C45" s="385"/>
      <c r="D45" s="175">
        <v>
27143035</v>
      </c>
      <c r="E45" s="166">
        <f t="shared" si="5"/>
        <v>
9.9</v>
      </c>
      <c r="F45" s="224">
        <v>
5</v>
      </c>
      <c r="G45" s="383">
        <v>
21099820</v>
      </c>
      <c r="H45" s="383"/>
      <c r="I45" s="383"/>
      <c r="J45" s="226">
        <f t="shared" si="6"/>
        <v>
11</v>
      </c>
      <c r="K45" s="387" t="s">
        <v>
118</v>
      </c>
      <c r="L45" s="387"/>
      <c r="M45" s="387"/>
      <c r="N45" s="391" t="s">
        <v>
119</v>
      </c>
      <c r="O45" s="391"/>
      <c r="P45" s="392" t="s">
        <v>
120</v>
      </c>
      <c r="Q45" s="392"/>
      <c r="R45" s="392"/>
      <c r="S45" s="228"/>
      <c r="T45" s="228"/>
    </row>
    <row r="46" spans="1:20" ht="20.100000000000001" customHeight="1" thickBot="1" x14ac:dyDescent="0.2">
      <c r="A46" s="153"/>
      <c r="B46" s="385" t="s">
        <v>
121</v>
      </c>
      <c r="C46" s="385"/>
      <c r="D46" s="175">
        <v>
7850789</v>
      </c>
      <c r="E46" s="166">
        <f t="shared" si="5"/>
        <v>
2.8</v>
      </c>
      <c r="F46" s="224">
        <v>
369.1</v>
      </c>
      <c r="G46" s="383">
        <v>
7388596</v>
      </c>
      <c r="H46" s="383"/>
      <c r="I46" s="383"/>
      <c r="J46" s="226">
        <f t="shared" si="6"/>
        <v>
3.9</v>
      </c>
      <c r="K46" s="393">
        <v>
99.1</v>
      </c>
      <c r="L46" s="393"/>
      <c r="M46" s="393"/>
      <c r="N46" s="394">
        <v>
57</v>
      </c>
      <c r="O46" s="394"/>
      <c r="P46" s="395">
        <v>
98.6</v>
      </c>
      <c r="Q46" s="395"/>
      <c r="R46" s="395"/>
      <c r="S46" s="229"/>
      <c r="T46" s="229"/>
    </row>
    <row r="47" spans="1:20" ht="20.100000000000001" customHeight="1" thickTop="1" x14ac:dyDescent="0.15">
      <c r="A47" s="153"/>
      <c r="B47" s="385" t="s">
        <v>
122</v>
      </c>
      <c r="C47" s="385"/>
      <c r="D47" s="223">
        <v>
34150485</v>
      </c>
      <c r="E47" s="166">
        <f t="shared" si="5"/>
        <v>
12.4</v>
      </c>
      <c r="F47" s="224">
        <v>
3.2</v>
      </c>
      <c r="G47" s="383">
        <v>
30434215</v>
      </c>
      <c r="H47" s="383"/>
      <c r="I47" s="383"/>
      <c r="J47" s="226">
        <f t="shared" si="6"/>
        <v>
15.9</v>
      </c>
      <c r="K47" s="386" t="s">
        <v>
185</v>
      </c>
      <c r="L47" s="386"/>
      <c r="M47" s="386"/>
      <c r="N47" s="386"/>
      <c r="O47" s="386"/>
      <c r="P47" s="386"/>
      <c r="Q47" s="386"/>
      <c r="R47" s="386"/>
    </row>
    <row r="48" spans="1:20" ht="20.100000000000001" customHeight="1" x14ac:dyDescent="0.15">
      <c r="A48" s="153"/>
      <c r="B48" s="385" t="s">
        <v>
123</v>
      </c>
      <c r="C48" s="385"/>
      <c r="D48" s="175">
        <v>
0</v>
      </c>
      <c r="E48" s="166">
        <f t="shared" si="5"/>
        <v>
0</v>
      </c>
      <c r="F48" s="224" t="s">
        <v>
23</v>
      </c>
      <c r="G48" s="383">
        <v>
0</v>
      </c>
      <c r="H48" s="383"/>
      <c r="I48" s="383"/>
      <c r="J48" s="226">
        <f t="shared" si="6"/>
        <v>
0</v>
      </c>
      <c r="K48" s="387" t="s">
        <v>
7</v>
      </c>
      <c r="L48" s="387"/>
      <c r="M48" s="387"/>
      <c r="N48" s="388" t="s">
        <v>
186</v>
      </c>
      <c r="O48" s="388"/>
      <c r="P48" s="389" t="s">
        <v>
104</v>
      </c>
      <c r="Q48" s="390" t="s">
        <v>
187</v>
      </c>
      <c r="R48" s="390"/>
      <c r="S48" s="230"/>
      <c r="T48" s="230"/>
    </row>
    <row r="49" spans="1:20" ht="20.100000000000001" customHeight="1" x14ac:dyDescent="0.15">
      <c r="A49" s="153"/>
      <c r="B49" s="385" t="s">
        <v>
71</v>
      </c>
      <c r="C49" s="385"/>
      <c r="D49" s="175">
        <v>
3264427</v>
      </c>
      <c r="E49" s="166">
        <f t="shared" si="5"/>
        <v>
1.2</v>
      </c>
      <c r="F49" s="224">
        <v>
-8.4</v>
      </c>
      <c r="G49" s="383">
        <v>
3220321</v>
      </c>
      <c r="H49" s="383"/>
      <c r="I49" s="383"/>
      <c r="J49" s="226">
        <f t="shared" si="6"/>
        <v>
1.7</v>
      </c>
      <c r="K49" s="387"/>
      <c r="L49" s="387"/>
      <c r="M49" s="387"/>
      <c r="N49" s="388"/>
      <c r="O49" s="388"/>
      <c r="P49" s="389"/>
      <c r="Q49" s="384" t="s">
        <v>
188</v>
      </c>
      <c r="R49" s="384"/>
      <c r="S49" s="42"/>
      <c r="T49" s="42"/>
    </row>
    <row r="50" spans="1:20" ht="20.100000000000001" customHeight="1" x14ac:dyDescent="0.15">
      <c r="A50" s="153"/>
      <c r="B50" s="385" t="s">
        <v>
124</v>
      </c>
      <c r="C50" s="385"/>
      <c r="D50" s="223">
        <v>
0</v>
      </c>
      <c r="E50" s="166">
        <f t="shared" si="5"/>
        <v>
0</v>
      </c>
      <c r="F50" s="224" t="s">
        <v>
23</v>
      </c>
      <c r="G50" s="383">
        <v>
0</v>
      </c>
      <c r="H50" s="383"/>
      <c r="I50" s="383"/>
      <c r="J50" s="226">
        <f t="shared" si="6"/>
        <v>
0</v>
      </c>
      <c r="K50" s="377" t="s">
        <v>
125</v>
      </c>
      <c r="L50" s="377"/>
      <c r="M50" s="231" t="s">
        <v>
126</v>
      </c>
      <c r="N50" s="367">
        <v>
68426948</v>
      </c>
      <c r="O50" s="367"/>
      <c r="P50" s="232">
        <v>
-3.1</v>
      </c>
      <c r="Q50" s="371">
        <v>
6313232</v>
      </c>
      <c r="R50" s="371"/>
      <c r="S50" s="31"/>
      <c r="T50" s="31"/>
    </row>
    <row r="51" spans="1:20" ht="20.100000000000001" customHeight="1" thickBot="1" x14ac:dyDescent="0.2">
      <c r="A51" s="153"/>
      <c r="B51" s="378" t="s">
        <v>
43</v>
      </c>
      <c r="C51" s="378"/>
      <c r="D51" s="379">
        <f>
SUM(D38:D50)</f>
        <v>
275540482</v>
      </c>
      <c r="E51" s="380">
        <f t="shared" si="5"/>
        <v>
100</v>
      </c>
      <c r="F51" s="381">
        <v>
-0.4</v>
      </c>
      <c r="G51" s="379">
        <f>
SUM(G38:I50)</f>
        <v>
191604791</v>
      </c>
      <c r="H51" s="379"/>
      <c r="I51" s="379"/>
      <c r="J51" s="382">
        <f t="shared" si="6"/>
        <v>
100</v>
      </c>
      <c r="K51" s="374" t="s">
        <v>
127</v>
      </c>
      <c r="L51" s="374"/>
      <c r="M51" s="233" t="s">
        <v>
128</v>
      </c>
      <c r="N51" s="375">
        <v>
67442924</v>
      </c>
      <c r="O51" s="375"/>
      <c r="P51" s="224">
        <v>
-3.1</v>
      </c>
      <c r="Q51" s="376">
        <v>
0</v>
      </c>
      <c r="R51" s="376"/>
      <c r="S51" s="31"/>
      <c r="T51" s="31"/>
    </row>
    <row r="52" spans="1:20" ht="20.100000000000001" customHeight="1" thickBot="1" x14ac:dyDescent="0.2">
      <c r="A52" s="153"/>
      <c r="B52" s="378"/>
      <c r="C52" s="378"/>
      <c r="D52" s="379"/>
      <c r="E52" s="380">
        <f t="shared" si="5"/>
        <v>
0</v>
      </c>
      <c r="F52" s="381"/>
      <c r="G52" s="379"/>
      <c r="H52" s="379"/>
      <c r="I52" s="379"/>
      <c r="J52" s="382">
        <f t="shared" si="6"/>
        <v>
0</v>
      </c>
      <c r="K52" s="377" t="s">
        <v>
189</v>
      </c>
      <c r="L52" s="377"/>
      <c r="M52" s="231" t="s">
        <v>
126</v>
      </c>
      <c r="N52" s="367">
        <v>
10781784</v>
      </c>
      <c r="O52" s="367"/>
      <c r="P52" s="232">
        <v>
3</v>
      </c>
      <c r="Q52" s="371">
        <v>
1691681</v>
      </c>
      <c r="R52" s="371"/>
      <c r="S52" s="31"/>
      <c r="T52" s="31"/>
    </row>
    <row r="53" spans="1:20" ht="20.100000000000001" customHeight="1" x14ac:dyDescent="0.15">
      <c r="B53" s="234" t="s">
        <v>
190</v>
      </c>
      <c r="C53" s="196"/>
      <c r="D53" s="196"/>
      <c r="E53" s="196"/>
      <c r="F53" s="196"/>
      <c r="G53" s="196"/>
      <c r="H53" s="196"/>
      <c r="I53" s="196"/>
      <c r="J53" s="235"/>
      <c r="K53" s="372" t="s">
        <v>
127</v>
      </c>
      <c r="L53" s="372"/>
      <c r="M53" s="233" t="s">
        <v>
128</v>
      </c>
      <c r="N53" s="364">
        <v>
10658238</v>
      </c>
      <c r="O53" s="364"/>
      <c r="P53" s="236">
        <v>
3</v>
      </c>
      <c r="Q53" s="365">
        <v>
99639</v>
      </c>
      <c r="R53" s="365"/>
      <c r="S53" s="31"/>
      <c r="T53" s="31"/>
    </row>
    <row r="54" spans="1:20" ht="20.100000000000001" customHeight="1" x14ac:dyDescent="0.15">
      <c r="B54" s="196" t="s">
        <v>
191</v>
      </c>
      <c r="C54" s="196"/>
      <c r="D54" s="196"/>
      <c r="E54" s="196"/>
      <c r="F54" s="196"/>
      <c r="G54" s="196"/>
      <c r="H54" s="196"/>
      <c r="I54" s="196"/>
      <c r="J54" s="196"/>
      <c r="K54" s="366" t="s">
        <v>
192</v>
      </c>
      <c r="L54" s="366"/>
      <c r="M54" s="231" t="s">
        <v>
126</v>
      </c>
      <c r="N54" s="367">
        <v>
56399681</v>
      </c>
      <c r="O54" s="367"/>
      <c r="P54" s="232">
        <v>
1.9</v>
      </c>
      <c r="Q54" s="371">
        <v>
8659187</v>
      </c>
      <c r="R54" s="371"/>
      <c r="S54" s="31"/>
      <c r="T54" s="31"/>
    </row>
    <row r="55" spans="1:20" ht="20.100000000000001" customHeight="1" x14ac:dyDescent="0.15">
      <c r="B55" s="196"/>
      <c r="C55" s="196"/>
      <c r="D55" s="196"/>
      <c r="E55" s="196"/>
      <c r="F55" s="196"/>
      <c r="G55" s="196"/>
      <c r="H55" s="196"/>
      <c r="I55" s="196"/>
      <c r="J55" s="196"/>
      <c r="K55" s="372" t="s">
        <v>
193</v>
      </c>
      <c r="L55" s="372"/>
      <c r="M55" s="233" t="s">
        <v>
128</v>
      </c>
      <c r="N55" s="364">
        <v>
54247872</v>
      </c>
      <c r="O55" s="364"/>
      <c r="P55" s="224">
        <v>
1.2</v>
      </c>
      <c r="Q55" s="365">
        <v>
569461</v>
      </c>
      <c r="R55" s="365"/>
      <c r="S55" s="31"/>
      <c r="T55" s="31"/>
    </row>
    <row r="56" spans="1:20" ht="20.100000000000001" customHeight="1" x14ac:dyDescent="0.15">
      <c r="B56" s="196"/>
      <c r="C56" s="196"/>
      <c r="D56" s="196"/>
      <c r="E56" s="196"/>
      <c r="F56" s="196"/>
      <c r="G56" s="196"/>
      <c r="H56" s="196"/>
      <c r="I56" s="196"/>
      <c r="J56" s="196"/>
      <c r="K56" s="366" t="s">
        <v>
192</v>
      </c>
      <c r="L56" s="366"/>
      <c r="M56" s="231" t="s">
        <v>
126</v>
      </c>
      <c r="N56" s="373" t="s">
        <v>
23</v>
      </c>
      <c r="O56" s="373"/>
      <c r="P56" s="232" t="s">
        <v>
23</v>
      </c>
      <c r="Q56" s="368" t="s">
        <v>
23</v>
      </c>
      <c r="R56" s="368"/>
    </row>
    <row r="57" spans="1:20" ht="20.100000000000001" customHeight="1" x14ac:dyDescent="0.15">
      <c r="B57" s="196"/>
      <c r="C57" s="196"/>
      <c r="D57" s="196"/>
      <c r="E57" s="196"/>
      <c r="F57" s="196"/>
      <c r="G57" s="196"/>
      <c r="H57" s="196"/>
      <c r="I57" s="196"/>
      <c r="J57" s="196"/>
      <c r="K57" s="363" t="s">
        <v>
194</v>
      </c>
      <c r="L57" s="363"/>
      <c r="M57" s="233" t="s">
        <v>
128</v>
      </c>
      <c r="N57" s="369" t="s">
        <v>
23</v>
      </c>
      <c r="O57" s="369"/>
      <c r="P57" s="236" t="s">
        <v>
23</v>
      </c>
      <c r="Q57" s="370" t="s">
        <v>
23</v>
      </c>
      <c r="R57" s="370"/>
    </row>
    <row r="58" spans="1:20" ht="20.100000000000001" customHeight="1" x14ac:dyDescent="0.15">
      <c r="B58" s="196"/>
      <c r="C58" s="196"/>
      <c r="D58" s="196"/>
      <c r="E58" s="196"/>
      <c r="F58" s="196"/>
      <c r="G58" s="196"/>
      <c r="H58" s="196"/>
      <c r="I58" s="196"/>
      <c r="J58" s="196"/>
      <c r="K58" s="366" t="s">
        <v>
195</v>
      </c>
      <c r="L58" s="366"/>
      <c r="M58" s="231" t="s">
        <v>
126</v>
      </c>
      <c r="N58" s="367">
        <v>
147139</v>
      </c>
      <c r="O58" s="367"/>
      <c r="P58" s="232">
        <v>
-16.899999999999999</v>
      </c>
      <c r="Q58" s="371">
        <v>
147139</v>
      </c>
      <c r="R58" s="371"/>
    </row>
    <row r="59" spans="1:20" ht="20.100000000000001" customHeight="1" x14ac:dyDescent="0.15">
      <c r="B59" s="196"/>
      <c r="C59" s="196"/>
      <c r="D59" s="196"/>
      <c r="E59" s="196"/>
      <c r="F59" s="196"/>
      <c r="G59" s="196"/>
      <c r="H59" s="196"/>
      <c r="I59" s="196"/>
      <c r="J59" s="196"/>
      <c r="K59" s="363" t="s">
        <v>
194</v>
      </c>
      <c r="L59" s="363"/>
      <c r="M59" s="233" t="s">
        <v>
128</v>
      </c>
      <c r="N59" s="364">
        <v>
147139</v>
      </c>
      <c r="O59" s="364"/>
      <c r="P59" s="224">
        <v>
-16.899999999999999</v>
      </c>
      <c r="Q59" s="365">
        <v>
0</v>
      </c>
      <c r="R59" s="365"/>
    </row>
    <row r="60" spans="1:20" ht="20.100000000000001" customHeight="1" x14ac:dyDescent="0.15">
      <c r="B60" s="196"/>
      <c r="C60" s="196"/>
      <c r="D60" s="196"/>
      <c r="E60" s="196"/>
      <c r="F60" s="196"/>
      <c r="G60" s="196"/>
      <c r="H60" s="196"/>
      <c r="I60" s="196"/>
      <c r="J60" s="196"/>
      <c r="K60" s="366" t="s">
        <v>
195</v>
      </c>
      <c r="L60" s="366"/>
      <c r="M60" s="231" t="s">
        <v>
126</v>
      </c>
      <c r="N60" s="367">
        <v>
115181</v>
      </c>
      <c r="O60" s="367"/>
      <c r="P60" s="232">
        <v>
-29.6</v>
      </c>
      <c r="Q60" s="368">
        <v>
0</v>
      </c>
      <c r="R60" s="368"/>
    </row>
    <row r="61" spans="1:20" ht="20.100000000000001" customHeight="1" thickBot="1" x14ac:dyDescent="0.2">
      <c r="B61" s="196"/>
      <c r="C61" s="196"/>
      <c r="D61" s="196"/>
      <c r="E61" s="196"/>
      <c r="F61" s="196"/>
      <c r="G61" s="196"/>
      <c r="H61" s="196"/>
      <c r="I61" s="196"/>
      <c r="J61" s="196"/>
      <c r="K61" s="360" t="s">
        <v>
196</v>
      </c>
      <c r="L61" s="360"/>
      <c r="M61" s="237" t="s">
        <v>
128</v>
      </c>
      <c r="N61" s="361">
        <v>
115181</v>
      </c>
      <c r="O61" s="361"/>
      <c r="P61" s="238">
        <v>
-29.6</v>
      </c>
      <c r="Q61" s="362">
        <v>
31511</v>
      </c>
      <c r="R61" s="362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33">
    <cfRule type="expression" dxfId="3" priority="1">
      <formula>
"IF(AND(D6=0,F6=0,【参考】24右!F6=0））"</formula>
    </cfRule>
  </conditionalFormatting>
  <conditionalFormatting sqref="M6:N13">
    <cfRule type="expression" dxfId="2" priority="2">
      <formula>
"IF（F6=0,【参考】24右!F6＝0,'25年度右'!D6＝0）"</formula>
    </cfRule>
  </conditionalFormatting>
  <conditionalFormatting sqref="M15:N30">
    <cfRule type="expression" dxfId="1" priority="3">
      <formula>
"IF（F6=0,【参考】24右!F6＝0,'25年度右'!D6＝0）"</formula>
    </cfRule>
  </conditionalFormatting>
  <conditionalFormatting sqref="M33:N33">
    <cfRule type="expression" dxfId="0" priority="4">
      <formula>
"IF（F6=0,【参考】24右!F6＝0,'25年度右'!D6＝0）"</formula>
    </cfRule>
  </conditionalFormatting>
  <printOptions horizontalCentered="1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大田・左</vt:lpstr>
      <vt:lpstr>大田・右</vt:lpstr>
      <vt:lpstr>大田・右!Print_Area</vt:lpstr>
      <vt:lpstr>大田・左!Print_Area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2019-12-26T02:20:35Z</dcterms:created>
  <dcterms:modified xsi:type="dcterms:W3CDTF">2021-01-07T01:12:32Z</dcterms:modified>
</cp:coreProperties>
</file>