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p23dc01\共有\企画財政課\財政係\01_財政メイン\03_調査物\10_地方公営企業関係\経営比較分析\R6\"/>
    </mc:Choice>
  </mc:AlternateContent>
  <xr:revisionPtr revIDLastSave="0" documentId="13_ncr:1_{8247F254-49E5-4D3E-AC32-32B0236B2C5C}" xr6:coauthVersionLast="47" xr6:coauthVersionMax="47" xr10:uidLastSave="{00000000-0000-0000-0000-000000000000}"/>
  <workbookProtection workbookAlgorithmName="SHA-512" workbookHashValue="heDmul4PkAqH2TFq4fI+G0whFn6yUYSCNGoDmHlZTvrbXiu11tZ3VoJK70T4SgiCIaji/r0e/kPcVUFNnZDNIw==" workbookSaltValue="tDqkqiR802MahejfeGYtEg==" workbookSpinCount="100000" lockStructure="1"/>
  <bookViews>
    <workbookView xWindow="-120" yWindow="-120" windowWidth="29040" windowHeight="1572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H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<sst xmlns="http://schemas.openxmlformats.org/spreadsheetml/2006/main" count="233" uniqueCount="115">
  <si>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</si>
  <si>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</si>
  <si>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</si>
  <si>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</si>
  <si>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</si>
  <si>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</si>
  <si>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</si>
  <si>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</si>
  <si>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</si>
  <si>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</si>
  <si>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</si>
  <si>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</si>
  <si>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</si>
  <si>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</si>
  <si>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</si>
  <si>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</si>
  <si>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</si>
  <si>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</si>
  <si>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</si>
  <si>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</si>
  <si>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</si>
  <si>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</si>
  <si>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</si>
  <si>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</si>
  <si>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</si>
  <si>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</si>
  <si>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</si>
  <si>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</si>
  <si>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</si>
  <si>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</si>
  <si>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</si>
  <si>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</si>
  <si>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</si>
  <si>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</si>
  <si>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</si>
  <si>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</si>
  <si>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</si>
  <si>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</si>
  <si>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</si>
  <si>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</si>
  <si>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</si>
  <si>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</si>
  <si>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</si>
  <si>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</si>
  <si>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</si>
  <si>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</si>
  <si>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</si>
  <si>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</si>
  <si>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</si>
  <si>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</si>
  <si>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</si>
  <si>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</si>
  <si>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</si>
  <si>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</si>
  <si>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</si>
  <si>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</si>
  <si>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</si>
  <si>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</si>
  <si>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</si>
  <si>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</si>
  <si>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</si>
  <si>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</si>
  <si>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</si>
  <si>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</si>
  <si>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</si>
  <si>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</si>
  <si>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</si>
  <si>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</si>
  <si>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</si>
  <si>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</si>
  <si>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</si>
  <si>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</si>
  <si>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</si>
  <si>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</si>
  <si>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</si>
  <si>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</si>
  <si>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</si>
  <si>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</si>
  <si>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</si>
  <si>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</si>
  <si>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</si>
  <si>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</si>
  <si>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</si>
  <si>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</si>
  <si>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</si>
  <si>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</si>
  <si>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</si>
  <si>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</si>
  <si>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</si>
  <si>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</si>
  <si>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</si>
  <si>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</si>
  <si>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</si>
  <si>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</si>
  <si>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</si>
  <si>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三宅村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</si>
  <si>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</si>
  <si>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</si>
  <si>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</si>
  <si>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</si>
  <si>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</si>
  <si>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</si>
  <si>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</si>
  <si>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</si>
  <si>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</si>
  <si>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</si>
  <si>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</si>
  <si>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</si>
  <si>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</si>
  <si>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</si>
  <si>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</si>
  <si>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</si>
  <si>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①収益的収支比率は、類似団体平均より高くなっている。これは実情として一般会計繰入金によるところが大きく、実際には経営赤字である。今後、抜本的な料金改正を視野に入れた事業展開が必要である。
⑤料金回収率は、60％を下回る水準が続いており、原価割れ状態が継続している。今後、抜本的な料金改正を視野にいれた事業展開が必要である。
⑥三宅村では島内に集落が点在しており、水道水を全島にくまなく供給するため、取水・導水施設等の数が類似団体よりも数多い。また、水質改善を行うための施設（膜ろ過施設）も運用しており、給水原価は、各施設稼働のための動力費等の要因によって、類似団体平均より高い水準となっている。
⑦施設利用率は、類似団体平均を下回る水準で低下を続けており、施設の余剰感が見受けられるが、所管する全施設が、島内に集落が点在する本島においては必要不可欠である。
</t>
    <phoneticPr fontId="4"/>
  </si>
  <si>
    <t>③出来得る限り管路更新を行ない漏水を減らして、多少でも水道事業経営の圧迫を抑えていくよう事業実施している。令和4年度に実施できなかった管路更新を行ったことから、増加したと考える。</t>
    <phoneticPr fontId="4"/>
  </si>
  <si>
    <t>本簡易水道事業は、一般会計からの繰入金で収益を出しているが、給水収益だけでは赤字経営となっている。近年の物価高騰が続く中、現在まで消費税以外の料金改定がされておらず、今後一般会計からの繰入金も厳しい状況が考えられることから、抜本的な料金改定が必要とされ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</si>
</sst>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0.88</c:v>
                </c:pt>
                <c:pt idx="1">
                  <c:v>0.72</c:v>
                </c:pt>
                <c:pt idx="2">
                  <c:v>0.61</c:v>
                </c:pt>
                <c:pt idx="3">
                  <c:v>0.38</c:v>
                </c:pt>
                <c:pt idx="4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0-44C6-9C43-967288E9E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0.72</c:v>
                </c:pt>
                <c:pt idx="2">
                  <c:v>0.71</c:v>
                </c:pt>
                <c:pt idx="3">
                  <c:v>0.55000000000000004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0-44C6-9C43-967288E9E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25.04</c:v>
                </c:pt>
                <c:pt idx="1">
                  <c:v>24.53</c:v>
                </c:pt>
                <c:pt idx="2">
                  <c:v>23.88</c:v>
                </c:pt>
                <c:pt idx="3">
                  <c:v>21.68</c:v>
                </c:pt>
                <c:pt idx="4">
                  <c:v>23.88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A-4CB9-A74F-33E15100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58.52</c:v>
                </c:pt>
                <c:pt idx="2">
                  <c:v>58.88</c:v>
                </c:pt>
                <c:pt idx="3">
                  <c:v>58.16</c:v>
                </c:pt>
                <c:pt idx="4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A-4CB9-A74F-33E15100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77.599999999999994</c:v>
                </c:pt>
                <c:pt idx="1">
                  <c:v>77.39</c:v>
                </c:pt>
                <c:pt idx="2">
                  <c:v>77.94</c:v>
                </c:pt>
                <c:pt idx="3">
                  <c:v>85.71</c:v>
                </c:pt>
                <c:pt idx="4">
                  <c:v>75.48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D-499E-B0E5-4870A916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72.78</c:v>
                </c:pt>
                <c:pt idx="1">
                  <c:v>71.33</c:v>
                </c:pt>
                <c:pt idx="2">
                  <c:v>71.150000000000006</c:v>
                </c:pt>
                <c:pt idx="3">
                  <c:v>70.34</c:v>
                </c:pt>
                <c:pt idx="4">
                  <c:v>71.08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D-499E-B0E5-4870A916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95.81</c:v>
                </c:pt>
                <c:pt idx="1">
                  <c:v>98.87</c:v>
                </c:pt>
                <c:pt idx="2">
                  <c:v>99.04</c:v>
                </c:pt>
                <c:pt idx="3">
                  <c:v>75.61</c:v>
                </c:pt>
                <c:pt idx="4">
                  <c:v>127.71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F-45FC-85D7-EAC1F16F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79.33</c:v>
                </c:pt>
                <c:pt idx="2">
                  <c:v>73.540000000000006</c:v>
                </c:pt>
                <c:pt idx="3">
                  <c:v>75.44</c:v>
                </c:pt>
                <c:pt idx="4">
                  <c:v>78.14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F-45FC-85D7-EAC1F16F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B-46B1-A5C2-FB327B464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B-46B1-A5C2-FB327B464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5-4245-A391-1C5E78F3D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5-4245-A391-1C5E78F3D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C-4DEA-BA06-C2C14FA3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DEA-BA06-C2C14FA3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A-40F7-BB7F-79112A46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A-40F7-BB7F-79112A46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485.78</c:v>
                </c:pt>
                <c:pt idx="1">
                  <c:v>514.91999999999996</c:v>
                </c:pt>
                <c:pt idx="2">
                  <c:v>486.11</c:v>
                </c:pt>
                <c:pt idx="3">
                  <c:v>572.59</c:v>
                </c:pt>
                <c:pt idx="4">
                  <c:v>628.16999999999996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7-45DA-BA13-BD59C173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1018.52</c:v>
                </c:pt>
                <c:pt idx="1">
                  <c:v>949.61</c:v>
                </c:pt>
                <c:pt idx="2">
                  <c:v>918.84</c:v>
                </c:pt>
                <c:pt idx="3">
                  <c:v>955.49</c:v>
                </c:pt>
                <c:pt idx="4">
                  <c:v>1017.9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7-45DA-BA13-BD59C173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48.72</c:v>
                </c:pt>
                <c:pt idx="1">
                  <c:v>46.81</c:v>
                </c:pt>
                <c:pt idx="2">
                  <c:v>39.18</c:v>
                </c:pt>
                <c:pt idx="3">
                  <c:v>33.53</c:v>
                </c:pt>
                <c:pt idx="4">
                  <c:v>38.69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D-4785-8554-C7C0C712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58.79</c:v>
                </c:pt>
                <c:pt idx="1">
                  <c:v>58.41</c:v>
                </c:pt>
                <c:pt idx="2">
                  <c:v>58.27</c:v>
                </c:pt>
                <c:pt idx="3">
                  <c:v>55.15</c:v>
                </c:pt>
                <c:pt idx="4">
                  <c:v>53.95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785-8554-C7C0C712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550.11</c:v>
                </c:pt>
                <c:pt idx="1">
                  <c:v>602.29999999999995</c:v>
                </c:pt>
                <c:pt idx="2">
                  <c:v>733.01</c:v>
                </c:pt>
                <c:pt idx="3">
                  <c:v>855.08</c:v>
                </c:pt>
                <c:pt idx="4">
                  <c:v>683.52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E-4E7C-86CD-5674BB64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298.25</c:v>
                </c:pt>
                <c:pt idx="1">
                  <c:v>303.27999999999997</c:v>
                </c:pt>
                <c:pt idx="2">
                  <c:v>303.81</c:v>
                </c:pt>
                <c:pt idx="3">
                  <c:v>310.26</c:v>
                </c:pt>
                <c:pt idx="4">
                  <c:v>318.99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E7C-86CD-5674BB64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22" zoomScale="70" zoomScaleNormal="70" workbookViewId="0">
      <selection activeCell="CJ57" sqref="CJ5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東京都　三宅村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7" t="s">
        <v>1</v>
      </c>
      <c r="C7" s="57"/>
      <c r="D7" s="57"/>
      <c r="E7" s="57"/>
      <c r="F7" s="57"/>
      <c r="G7" s="57"/>
      <c r="H7" s="57"/>
      <c r="I7" s="57" t="s">
        <v>2</v>
      </c>
      <c r="J7" s="57"/>
      <c r="K7" s="57"/>
      <c r="L7" s="57"/>
      <c r="M7" s="57"/>
      <c r="N7" s="57"/>
      <c r="O7" s="57"/>
      <c r="P7" s="57" t="s">
        <v>3</v>
      </c>
      <c r="Q7" s="57"/>
      <c r="R7" s="57"/>
      <c r="S7" s="57"/>
      <c r="T7" s="57"/>
      <c r="U7" s="57"/>
      <c r="V7" s="57"/>
      <c r="W7" s="57" t="s">
        <v>4</v>
      </c>
      <c r="X7" s="57"/>
      <c r="Y7" s="57"/>
      <c r="Z7" s="57"/>
      <c r="AA7" s="57"/>
      <c r="AB7" s="57"/>
      <c r="AC7" s="57"/>
      <c r="AD7" s="57" t="s">
        <v>5</v>
      </c>
      <c r="AE7" s="57"/>
      <c r="AF7" s="57"/>
      <c r="AG7" s="57"/>
      <c r="AH7" s="57"/>
      <c r="AI7" s="57"/>
      <c r="AJ7" s="57"/>
      <c r="AK7" s="2"/>
      <c r="AL7" s="57" t="s">
        <v>6</v>
      </c>
      <c r="AM7" s="57"/>
      <c r="AN7" s="57"/>
      <c r="AO7" s="57"/>
      <c r="AP7" s="57"/>
      <c r="AQ7" s="57"/>
      <c r="AR7" s="57"/>
      <c r="AS7" s="57"/>
      <c r="AT7" s="57" t="s">
        <v>7</v>
      </c>
      <c r="AU7" s="57"/>
      <c r="AV7" s="57"/>
      <c r="AW7" s="57"/>
      <c r="AX7" s="57"/>
      <c r="AY7" s="57"/>
      <c r="AZ7" s="57"/>
      <c r="BA7" s="57"/>
      <c r="BB7" s="57" t="s">
        <v>8</v>
      </c>
      <c r="BC7" s="57"/>
      <c r="BD7" s="57"/>
      <c r="BE7" s="57"/>
      <c r="BF7" s="57"/>
      <c r="BG7" s="57"/>
      <c r="BH7" s="57"/>
      <c r="BI7" s="57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データ!$I$6</f>
        <v>法非適用</v>
      </c>
      <c r="C8" s="65"/>
      <c r="D8" s="65"/>
      <c r="E8" s="65"/>
      <c r="F8" s="65"/>
      <c r="G8" s="65"/>
      <c r="H8" s="65"/>
      <c r="I8" s="65" t="str">
        <f>データ!$J$6</f>
        <v>水道事業</v>
      </c>
      <c r="J8" s="65"/>
      <c r="K8" s="65"/>
      <c r="L8" s="65"/>
      <c r="M8" s="65"/>
      <c r="N8" s="65"/>
      <c r="O8" s="65"/>
      <c r="P8" s="65" t="str">
        <f>データ!$K$6</f>
        <v>簡易水道事業</v>
      </c>
      <c r="Q8" s="65"/>
      <c r="R8" s="65"/>
      <c r="S8" s="65"/>
      <c r="T8" s="65"/>
      <c r="U8" s="65"/>
      <c r="V8" s="65"/>
      <c r="W8" s="65" t="str">
        <f>データ!$L$6</f>
        <v>D3</v>
      </c>
      <c r="X8" s="65"/>
      <c r="Y8" s="65"/>
      <c r="Z8" s="65"/>
      <c r="AA8" s="65"/>
      <c r="AB8" s="65"/>
      <c r="AC8" s="65"/>
      <c r="AD8" s="65" t="str">
        <f>データ!$M$6</f>
        <v>非設置</v>
      </c>
      <c r="AE8" s="65"/>
      <c r="AF8" s="65"/>
      <c r="AG8" s="65"/>
      <c r="AH8" s="65"/>
      <c r="AI8" s="65"/>
      <c r="AJ8" s="65"/>
      <c r="AK8" s="2"/>
      <c r="AL8" s="54">
        <f>データ!$R$6</f>
        <v>2254</v>
      </c>
      <c r="AM8" s="54"/>
      <c r="AN8" s="54"/>
      <c r="AO8" s="54"/>
      <c r="AP8" s="54"/>
      <c r="AQ8" s="54"/>
      <c r="AR8" s="54"/>
      <c r="AS8" s="54"/>
      <c r="AT8" s="44">
        <f>データ!$S$6</f>
        <v>55.26</v>
      </c>
      <c r="AU8" s="44"/>
      <c r="AV8" s="44"/>
      <c r="AW8" s="44"/>
      <c r="AX8" s="44"/>
      <c r="AY8" s="44"/>
      <c r="AZ8" s="44"/>
      <c r="BA8" s="44"/>
      <c r="BB8" s="44">
        <f>データ!$T$6</f>
        <v>40.79</v>
      </c>
      <c r="BC8" s="44"/>
      <c r="BD8" s="44"/>
      <c r="BE8" s="44"/>
      <c r="BF8" s="44"/>
      <c r="BG8" s="44"/>
      <c r="BH8" s="44"/>
      <c r="BI8" s="44"/>
      <c r="BJ8" s="3"/>
      <c r="BK8" s="3"/>
      <c r="BL8" s="66" t="s">
        <v>10</v>
      </c>
      <c r="BM8" s="67"/>
      <c r="BN8" s="55" t="s">
        <v>11</v>
      </c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6"/>
    </row>
    <row r="9" spans="1:78" ht="18.75" customHeight="1" x14ac:dyDescent="0.15">
      <c r="A9" s="2"/>
      <c r="B9" s="57" t="s">
        <v>12</v>
      </c>
      <c r="C9" s="57"/>
      <c r="D9" s="57"/>
      <c r="E9" s="57"/>
      <c r="F9" s="57"/>
      <c r="G9" s="57"/>
      <c r="H9" s="57"/>
      <c r="I9" s="57" t="s">
        <v>13</v>
      </c>
      <c r="J9" s="57"/>
      <c r="K9" s="57"/>
      <c r="L9" s="57"/>
      <c r="M9" s="57"/>
      <c r="N9" s="57"/>
      <c r="O9" s="57"/>
      <c r="P9" s="57" t="s">
        <v>14</v>
      </c>
      <c r="Q9" s="57"/>
      <c r="R9" s="57"/>
      <c r="S9" s="57"/>
      <c r="T9" s="57"/>
      <c r="U9" s="57"/>
      <c r="V9" s="57"/>
      <c r="W9" s="57" t="s">
        <v>15</v>
      </c>
      <c r="X9" s="57"/>
      <c r="Y9" s="57"/>
      <c r="Z9" s="57"/>
      <c r="AA9" s="57"/>
      <c r="AB9" s="57"/>
      <c r="AC9" s="57"/>
      <c r="AD9" s="2"/>
      <c r="AE9" s="2"/>
      <c r="AF9" s="2"/>
      <c r="AG9" s="2"/>
      <c r="AH9" s="3"/>
      <c r="AI9" s="2"/>
      <c r="AJ9" s="2"/>
      <c r="AK9" s="2"/>
      <c r="AL9" s="57" t="s">
        <v>16</v>
      </c>
      <c r="AM9" s="57"/>
      <c r="AN9" s="57"/>
      <c r="AO9" s="57"/>
      <c r="AP9" s="57"/>
      <c r="AQ9" s="57"/>
      <c r="AR9" s="57"/>
      <c r="AS9" s="57"/>
      <c r="AT9" s="57" t="s">
        <v>17</v>
      </c>
      <c r="AU9" s="57"/>
      <c r="AV9" s="57"/>
      <c r="AW9" s="57"/>
      <c r="AX9" s="57"/>
      <c r="AY9" s="57"/>
      <c r="AZ9" s="57"/>
      <c r="BA9" s="57"/>
      <c r="BB9" s="57" t="s">
        <v>18</v>
      </c>
      <c r="BC9" s="57"/>
      <c r="BD9" s="57"/>
      <c r="BE9" s="57"/>
      <c r="BF9" s="57"/>
      <c r="BG9" s="57"/>
      <c r="BH9" s="57"/>
      <c r="BI9" s="57"/>
      <c r="BJ9" s="3"/>
      <c r="BK9" s="3"/>
      <c r="BL9" s="58" t="s">
        <v>19</v>
      </c>
      <c r="BM9" s="59"/>
      <c r="BN9" s="60" t="s">
        <v>20</v>
      </c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1"/>
    </row>
    <row r="10" spans="1:78" ht="18.75" customHeight="1" x14ac:dyDescent="0.15">
      <c r="A10" s="2"/>
      <c r="B10" s="44" t="str">
        <f>データ!$N$6</f>
        <v>-</v>
      </c>
      <c r="C10" s="44"/>
      <c r="D10" s="44"/>
      <c r="E10" s="44"/>
      <c r="F10" s="44"/>
      <c r="G10" s="44"/>
      <c r="H10" s="44"/>
      <c r="I10" s="44" t="str">
        <f>データ!$O$6</f>
        <v>該当数値なし</v>
      </c>
      <c r="J10" s="44"/>
      <c r="K10" s="44"/>
      <c r="L10" s="44"/>
      <c r="M10" s="44"/>
      <c r="N10" s="44"/>
      <c r="O10" s="44"/>
      <c r="P10" s="44">
        <f>データ!$P$6</f>
        <v>100</v>
      </c>
      <c r="Q10" s="44"/>
      <c r="R10" s="44"/>
      <c r="S10" s="44"/>
      <c r="T10" s="44"/>
      <c r="U10" s="44"/>
      <c r="V10" s="44"/>
      <c r="W10" s="54">
        <f>データ!$Q$6</f>
        <v>4125</v>
      </c>
      <c r="X10" s="54"/>
      <c r="Y10" s="54"/>
      <c r="Z10" s="54"/>
      <c r="AA10" s="54"/>
      <c r="AB10" s="54"/>
      <c r="AC10" s="54"/>
      <c r="AD10" s="2"/>
      <c r="AE10" s="2"/>
      <c r="AF10" s="2"/>
      <c r="AG10" s="2"/>
      <c r="AH10" s="2"/>
      <c r="AI10" s="2"/>
      <c r="AJ10" s="2"/>
      <c r="AK10" s="2"/>
      <c r="AL10" s="54">
        <f>データ!$U$6</f>
        <v>2160</v>
      </c>
      <c r="AM10" s="54"/>
      <c r="AN10" s="54"/>
      <c r="AO10" s="54"/>
      <c r="AP10" s="54"/>
      <c r="AQ10" s="54"/>
      <c r="AR10" s="54"/>
      <c r="AS10" s="54"/>
      <c r="AT10" s="44">
        <f>データ!$V$6</f>
        <v>41.1</v>
      </c>
      <c r="AU10" s="44"/>
      <c r="AV10" s="44"/>
      <c r="AW10" s="44"/>
      <c r="AX10" s="44"/>
      <c r="AY10" s="44"/>
      <c r="AZ10" s="44"/>
      <c r="BA10" s="44"/>
      <c r="BB10" s="44">
        <f>データ!$W$6</f>
        <v>52.55</v>
      </c>
      <c r="BC10" s="44"/>
      <c r="BD10" s="44"/>
      <c r="BE10" s="44"/>
      <c r="BF10" s="44"/>
      <c r="BG10" s="44"/>
      <c r="BH10" s="44"/>
      <c r="BI10" s="44"/>
      <c r="BJ10" s="2"/>
      <c r="BK10" s="2"/>
      <c r="BL10" s="45" t="s">
        <v>21</v>
      </c>
      <c r="BM10" s="46"/>
      <c r="BN10" s="47" t="s">
        <v>22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9" t="s">
        <v>23</v>
      </c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1:78" ht="13.5" customHeight="1" x14ac:dyDescent="0.15">
      <c r="A14" s="2"/>
      <c r="B14" s="51" t="s">
        <v>24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3"/>
      <c r="BK14" s="2"/>
      <c r="BL14" s="35" t="s">
        <v>25</v>
      </c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8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4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112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5" t="s">
        <v>26</v>
      </c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8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4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113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5" t="s">
        <v>28</v>
      </c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8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4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114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41</v>
      </c>
      <c r="N85" s="13" t="s">
        <v>41</v>
      </c>
      <c r="O85" s="13" t="str">
        <f>データ!EN6</f>
        <v>【0.40】</v>
      </c>
    </row>
  </sheetData>
  <sheetProtection algorithmName="SHA-512" hashValue="UuhvgLOCaLpk1eAEQY8U7ZxX4YEFkjW3nsq4tHTV3kQFCAm95SAilz8Hfl6yAiCmRP1bxSQWhuc+oWZ0FkdclQ==" saltValue="zI5x/eqRTRZh75al/8ffi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1" t="s">
        <v>51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52</v>
      </c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 t="s">
        <v>53</v>
      </c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0" t="s">
        <v>55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56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 t="s">
        <v>57</v>
      </c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 t="s">
        <v>58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 t="s">
        <v>59</v>
      </c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 t="s">
        <v>60</v>
      </c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 t="s">
        <v>61</v>
      </c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62</v>
      </c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 t="s">
        <v>63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 t="s">
        <v>64</v>
      </c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 t="s">
        <v>65</v>
      </c>
      <c r="EE4" s="70"/>
      <c r="EF4" s="70"/>
      <c r="EG4" s="70"/>
      <c r="EH4" s="70"/>
      <c r="EI4" s="70"/>
      <c r="EJ4" s="70"/>
      <c r="EK4" s="70"/>
      <c r="EL4" s="70"/>
      <c r="EM4" s="70"/>
      <c r="EN4" s="70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2023</v>
      </c>
      <c r="C6" s="20">
        <f t="shared" ref="C6:W6" si="3">C7</f>
        <v>133817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東京都　三宅村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100</v>
      </c>
      <c r="Q6" s="21">
        <f t="shared" si="3"/>
        <v>4125</v>
      </c>
      <c r="R6" s="21">
        <f t="shared" si="3"/>
        <v>2254</v>
      </c>
      <c r="S6" s="21">
        <f t="shared" si="3"/>
        <v>55.26</v>
      </c>
      <c r="T6" s="21">
        <f t="shared" si="3"/>
        <v>40.79</v>
      </c>
      <c r="U6" s="21">
        <f t="shared" si="3"/>
        <v>2160</v>
      </c>
      <c r="V6" s="21">
        <f t="shared" si="3"/>
        <v>41.1</v>
      </c>
      <c r="W6" s="21">
        <f t="shared" si="3"/>
        <v>52.55</v>
      </c>
      <c r="X6" s="22">
        <f>IF(X7="",NA(),X7)</f>
        <v>95.81</v>
      </c>
      <c r="Y6" s="22">
        <f t="shared" ref="Y6:AG6" si="4">IF(Y7="",NA(),Y7)</f>
        <v>98.87</v>
      </c>
      <c r="Z6" s="22">
        <f t="shared" si="4"/>
        <v>99.04</v>
      </c>
      <c r="AA6" s="22">
        <f t="shared" si="4"/>
        <v>75.61</v>
      </c>
      <c r="AB6" s="22">
        <f t="shared" si="4"/>
        <v>127.71</v>
      </c>
      <c r="AC6" s="22">
        <f t="shared" si="4"/>
        <v>79.099999999999994</v>
      </c>
      <c r="AD6" s="22">
        <f t="shared" si="4"/>
        <v>79.33</v>
      </c>
      <c r="AE6" s="22">
        <f t="shared" si="4"/>
        <v>73.540000000000006</v>
      </c>
      <c r="AF6" s="22">
        <f t="shared" si="4"/>
        <v>75.44</v>
      </c>
      <c r="AG6" s="22">
        <f t="shared" si="4"/>
        <v>78.14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485.78</v>
      </c>
      <c r="BF6" s="22">
        <f t="shared" ref="BF6:BN6" si="7">IF(BF7="",NA(),BF7)</f>
        <v>514.91999999999996</v>
      </c>
      <c r="BG6" s="22">
        <f t="shared" si="7"/>
        <v>486.11</v>
      </c>
      <c r="BH6" s="22">
        <f t="shared" si="7"/>
        <v>572.59</v>
      </c>
      <c r="BI6" s="22">
        <f t="shared" si="7"/>
        <v>628.16999999999996</v>
      </c>
      <c r="BJ6" s="22">
        <f t="shared" si="7"/>
        <v>1018.52</v>
      </c>
      <c r="BK6" s="22">
        <f t="shared" si="7"/>
        <v>949.61</v>
      </c>
      <c r="BL6" s="22">
        <f t="shared" si="7"/>
        <v>918.84</v>
      </c>
      <c r="BM6" s="22">
        <f t="shared" si="7"/>
        <v>955.49</v>
      </c>
      <c r="BN6" s="22">
        <f t="shared" si="7"/>
        <v>1017.9</v>
      </c>
      <c r="BO6" s="21" t="str">
        <f>IF(BO7="","",IF(BO7="-","【-】","【"&amp;SUBSTITUTE(TEXT(BO7,"#,##0.00"),"-","△")&amp;"】"))</f>
        <v>【1,045.20】</v>
      </c>
      <c r="BP6" s="22">
        <f>IF(BP7="",NA(),BP7)</f>
        <v>48.72</v>
      </c>
      <c r="BQ6" s="22">
        <f t="shared" ref="BQ6:BY6" si="8">IF(BQ7="",NA(),BQ7)</f>
        <v>46.81</v>
      </c>
      <c r="BR6" s="22">
        <f t="shared" si="8"/>
        <v>39.18</v>
      </c>
      <c r="BS6" s="22">
        <f t="shared" si="8"/>
        <v>33.53</v>
      </c>
      <c r="BT6" s="22">
        <f t="shared" si="8"/>
        <v>38.69</v>
      </c>
      <c r="BU6" s="22">
        <f t="shared" si="8"/>
        <v>58.79</v>
      </c>
      <c r="BV6" s="22">
        <f t="shared" si="8"/>
        <v>58.41</v>
      </c>
      <c r="BW6" s="22">
        <f t="shared" si="8"/>
        <v>58.27</v>
      </c>
      <c r="BX6" s="22">
        <f t="shared" si="8"/>
        <v>55.15</v>
      </c>
      <c r="BY6" s="22">
        <f t="shared" si="8"/>
        <v>53.95</v>
      </c>
      <c r="BZ6" s="21" t="str">
        <f>IF(BZ7="","",IF(BZ7="-","【-】","【"&amp;SUBSTITUTE(TEXT(BZ7,"#,##0.00"),"-","△")&amp;"】"))</f>
        <v>【49.51】</v>
      </c>
      <c r="CA6" s="22">
        <f>IF(CA7="",NA(),CA7)</f>
        <v>550.11</v>
      </c>
      <c r="CB6" s="22">
        <f t="shared" ref="CB6:CJ6" si="9">IF(CB7="",NA(),CB7)</f>
        <v>602.29999999999995</v>
      </c>
      <c r="CC6" s="22">
        <f t="shared" si="9"/>
        <v>733.01</v>
      </c>
      <c r="CD6" s="22">
        <f t="shared" si="9"/>
        <v>855.08</v>
      </c>
      <c r="CE6" s="22">
        <f t="shared" si="9"/>
        <v>683.52</v>
      </c>
      <c r="CF6" s="22">
        <f t="shared" si="9"/>
        <v>298.25</v>
      </c>
      <c r="CG6" s="22">
        <f t="shared" si="9"/>
        <v>303.27999999999997</v>
      </c>
      <c r="CH6" s="22">
        <f t="shared" si="9"/>
        <v>303.81</v>
      </c>
      <c r="CI6" s="22">
        <f t="shared" si="9"/>
        <v>310.26</v>
      </c>
      <c r="CJ6" s="22">
        <f t="shared" si="9"/>
        <v>318.99</v>
      </c>
      <c r="CK6" s="21" t="str">
        <f>IF(CK7="","",IF(CK7="-","【-】","【"&amp;SUBSTITUTE(TEXT(CK7,"#,##0.00"),"-","△")&amp;"】"))</f>
        <v>【317.14】</v>
      </c>
      <c r="CL6" s="22">
        <f>IF(CL7="",NA(),CL7)</f>
        <v>25.04</v>
      </c>
      <c r="CM6" s="22">
        <f t="shared" ref="CM6:CU6" si="10">IF(CM7="",NA(),CM7)</f>
        <v>24.53</v>
      </c>
      <c r="CN6" s="22">
        <f t="shared" si="10"/>
        <v>23.88</v>
      </c>
      <c r="CO6" s="22">
        <f t="shared" si="10"/>
        <v>21.68</v>
      </c>
      <c r="CP6" s="22">
        <f t="shared" si="10"/>
        <v>23.88</v>
      </c>
      <c r="CQ6" s="22">
        <f t="shared" si="10"/>
        <v>56.04</v>
      </c>
      <c r="CR6" s="22">
        <f t="shared" si="10"/>
        <v>58.52</v>
      </c>
      <c r="CS6" s="22">
        <f t="shared" si="10"/>
        <v>58.88</v>
      </c>
      <c r="CT6" s="22">
        <f t="shared" si="10"/>
        <v>58.16</v>
      </c>
      <c r="CU6" s="22">
        <f t="shared" si="10"/>
        <v>55.9</v>
      </c>
      <c r="CV6" s="21" t="str">
        <f>IF(CV7="","",IF(CV7="-","【-】","【"&amp;SUBSTITUTE(TEXT(CV7,"#,##0.00"),"-","△")&amp;"】"))</f>
        <v>【55.00】</v>
      </c>
      <c r="CW6" s="22">
        <f>IF(CW7="",NA(),CW7)</f>
        <v>77.599999999999994</v>
      </c>
      <c r="CX6" s="22">
        <f t="shared" ref="CX6:DF6" si="11">IF(CX7="",NA(),CX7)</f>
        <v>77.39</v>
      </c>
      <c r="CY6" s="22">
        <f t="shared" si="11"/>
        <v>77.94</v>
      </c>
      <c r="CZ6" s="22">
        <f t="shared" si="11"/>
        <v>85.71</v>
      </c>
      <c r="DA6" s="22">
        <f t="shared" si="11"/>
        <v>75.48</v>
      </c>
      <c r="DB6" s="22">
        <f t="shared" si="11"/>
        <v>72.78</v>
      </c>
      <c r="DC6" s="22">
        <f t="shared" si="11"/>
        <v>71.33</v>
      </c>
      <c r="DD6" s="22">
        <f t="shared" si="11"/>
        <v>71.150000000000006</v>
      </c>
      <c r="DE6" s="22">
        <f t="shared" si="11"/>
        <v>70.34</v>
      </c>
      <c r="DF6" s="22">
        <f t="shared" si="11"/>
        <v>71.08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0.88</v>
      </c>
      <c r="EE6" s="22">
        <f t="shared" ref="EE6:EM6" si="14">IF(EE7="",NA(),EE7)</f>
        <v>0.72</v>
      </c>
      <c r="EF6" s="22">
        <f t="shared" si="14"/>
        <v>0.61</v>
      </c>
      <c r="EG6" s="22">
        <f t="shared" si="14"/>
        <v>0.38</v>
      </c>
      <c r="EH6" s="22">
        <f t="shared" si="14"/>
        <v>0.47</v>
      </c>
      <c r="EI6" s="22">
        <f t="shared" si="14"/>
        <v>0.71</v>
      </c>
      <c r="EJ6" s="22">
        <f t="shared" si="14"/>
        <v>0.72</v>
      </c>
      <c r="EK6" s="22">
        <f t="shared" si="14"/>
        <v>0.71</v>
      </c>
      <c r="EL6" s="22">
        <f t="shared" si="14"/>
        <v>0.55000000000000004</v>
      </c>
      <c r="EM6" s="22">
        <f t="shared" si="14"/>
        <v>0.44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15">
      <c r="A7" s="15"/>
      <c r="B7" s="24">
        <v>2023</v>
      </c>
      <c r="C7" s="24">
        <v>133817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100</v>
      </c>
      <c r="Q7" s="25">
        <v>4125</v>
      </c>
      <c r="R7" s="25">
        <v>2254</v>
      </c>
      <c r="S7" s="25">
        <v>55.26</v>
      </c>
      <c r="T7" s="25">
        <v>40.79</v>
      </c>
      <c r="U7" s="25">
        <v>2160</v>
      </c>
      <c r="V7" s="25">
        <v>41.1</v>
      </c>
      <c r="W7" s="25">
        <v>52.55</v>
      </c>
      <c r="X7" s="25">
        <v>95.81</v>
      </c>
      <c r="Y7" s="25">
        <v>98.87</v>
      </c>
      <c r="Z7" s="25">
        <v>99.04</v>
      </c>
      <c r="AA7" s="25">
        <v>75.61</v>
      </c>
      <c r="AB7" s="25">
        <v>127.71</v>
      </c>
      <c r="AC7" s="25">
        <v>79.099999999999994</v>
      </c>
      <c r="AD7" s="25">
        <v>79.33</v>
      </c>
      <c r="AE7" s="25">
        <v>73.540000000000006</v>
      </c>
      <c r="AF7" s="25">
        <v>75.44</v>
      </c>
      <c r="AG7" s="25">
        <v>78.14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485.78</v>
      </c>
      <c r="BF7" s="25">
        <v>514.91999999999996</v>
      </c>
      <c r="BG7" s="25">
        <v>486.11</v>
      </c>
      <c r="BH7" s="25">
        <v>572.59</v>
      </c>
      <c r="BI7" s="25">
        <v>628.16999999999996</v>
      </c>
      <c r="BJ7" s="25">
        <v>1018.52</v>
      </c>
      <c r="BK7" s="25">
        <v>949.61</v>
      </c>
      <c r="BL7" s="25">
        <v>918.84</v>
      </c>
      <c r="BM7" s="25">
        <v>955.49</v>
      </c>
      <c r="BN7" s="25">
        <v>1017.9</v>
      </c>
      <c r="BO7" s="25">
        <v>1045.2</v>
      </c>
      <c r="BP7" s="25">
        <v>48.72</v>
      </c>
      <c r="BQ7" s="25">
        <v>46.81</v>
      </c>
      <c r="BR7" s="25">
        <v>39.18</v>
      </c>
      <c r="BS7" s="25">
        <v>33.53</v>
      </c>
      <c r="BT7" s="25">
        <v>38.69</v>
      </c>
      <c r="BU7" s="25">
        <v>58.79</v>
      </c>
      <c r="BV7" s="25">
        <v>58.41</v>
      </c>
      <c r="BW7" s="25">
        <v>58.27</v>
      </c>
      <c r="BX7" s="25">
        <v>55.15</v>
      </c>
      <c r="BY7" s="25">
        <v>53.95</v>
      </c>
      <c r="BZ7" s="25">
        <v>49.51</v>
      </c>
      <c r="CA7" s="25">
        <v>550.11</v>
      </c>
      <c r="CB7" s="25">
        <v>602.29999999999995</v>
      </c>
      <c r="CC7" s="25">
        <v>733.01</v>
      </c>
      <c r="CD7" s="25">
        <v>855.08</v>
      </c>
      <c r="CE7" s="25">
        <v>683.52</v>
      </c>
      <c r="CF7" s="25">
        <v>298.25</v>
      </c>
      <c r="CG7" s="25">
        <v>303.27999999999997</v>
      </c>
      <c r="CH7" s="25">
        <v>303.81</v>
      </c>
      <c r="CI7" s="25">
        <v>310.26</v>
      </c>
      <c r="CJ7" s="25">
        <v>318.99</v>
      </c>
      <c r="CK7" s="25">
        <v>317.14</v>
      </c>
      <c r="CL7" s="25">
        <v>25.04</v>
      </c>
      <c r="CM7" s="25">
        <v>24.53</v>
      </c>
      <c r="CN7" s="25">
        <v>23.88</v>
      </c>
      <c r="CO7" s="25">
        <v>21.68</v>
      </c>
      <c r="CP7" s="25">
        <v>23.88</v>
      </c>
      <c r="CQ7" s="25">
        <v>56.04</v>
      </c>
      <c r="CR7" s="25">
        <v>58.52</v>
      </c>
      <c r="CS7" s="25">
        <v>58.88</v>
      </c>
      <c r="CT7" s="25">
        <v>58.16</v>
      </c>
      <c r="CU7" s="25">
        <v>55.9</v>
      </c>
      <c r="CV7" s="25">
        <v>55</v>
      </c>
      <c r="CW7" s="25">
        <v>77.599999999999994</v>
      </c>
      <c r="CX7" s="25">
        <v>77.39</v>
      </c>
      <c r="CY7" s="25">
        <v>77.94</v>
      </c>
      <c r="CZ7" s="25">
        <v>85.71</v>
      </c>
      <c r="DA7" s="25">
        <v>75.48</v>
      </c>
      <c r="DB7" s="25">
        <v>72.78</v>
      </c>
      <c r="DC7" s="25">
        <v>71.33</v>
      </c>
      <c r="DD7" s="25">
        <v>71.150000000000006</v>
      </c>
      <c r="DE7" s="25">
        <v>70.34</v>
      </c>
      <c r="DF7" s="25">
        <v>71.08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0.88</v>
      </c>
      <c r="EE7" s="25">
        <v>0.72</v>
      </c>
      <c r="EF7" s="25">
        <v>0.61</v>
      </c>
      <c r="EG7" s="25">
        <v>0.38</v>
      </c>
      <c r="EH7" s="25">
        <v>0.47</v>
      </c>
      <c r="EI7" s="25">
        <v>0.71</v>
      </c>
      <c r="EJ7" s="25">
        <v>0.72</v>
      </c>
      <c r="EK7" s="25">
        <v>0.71</v>
      </c>
      <c r="EL7" s="25">
        <v>0.55000000000000004</v>
      </c>
      <c r="EM7" s="25">
        <v>0.44</v>
      </c>
      <c r="EN7" s="25">
        <v>0.4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4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2025-01-24T06:39:52Z</dcterms:created>
  <dcterms:modified xsi:type="dcterms:W3CDTF">2025-02-03T04:40:39Z</dcterms:modified>
  <cp:category/>
</cp:coreProperties>
</file>