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Y2tQGrHnMRszu27pbIcft5aFfByD5AmeCx6ctWP0x+SRDKphiZ24AtUV6LjxP58Ye8pzEoTCe8ojwdcFrC3KHw==" workbookSaltValue="oDkvzKm8SZi6LKNq0VnDnA==" workbookSpinCount="100000" lockStructure="1"/>
  <bookViews>
    <workbookView xWindow="0" yWindow="0" windowWidth="20490" windowHeight="69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<sst xmlns="http://schemas.openxmlformats.org/spreadsheetml/2006/main" count="247" uniqueCount="119">
  <si>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</si>
  <si>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</si>
  <si>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</si>
  <si>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</si>
  <si>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</si>
  <si>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</si>
  <si>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</si>
  <si>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</si>
  <si>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</si>
  <si>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</si>
  <si>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</si>
  <si>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</si>
  <si>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</si>
  <si>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</si>
  <si>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</si>
  <si>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</si>
  <si>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</si>
  <si>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</si>
  <si>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</si>
  <si>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</si>
  <si>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</si>
  <si>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</si>
  <si>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</si>
  <si>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</si>
  <si>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</si>
  <si>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</si>
  <si>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</si>
  <si>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</si>
  <si>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</si>
  <si>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</si>
  <si>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</si>
  <si>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</si>
  <si>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</si>
  <si>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</si>
  <si>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</si>
  <si>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</si>
  <si>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</si>
  <si>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</si>
  <si>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</si>
  <si>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</si>
  <si>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</si>
  <si>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</si>
  <si>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</si>
  <si>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</si>
  <si>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</si>
  <si>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</si>
  <si>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</si>
  <si>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</si>
  <si>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</si>
  <si>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</si>
  <si>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</si>
  <si>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</si>
  <si>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</si>
  <si>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</si>
  <si>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</si>
  <si>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</si>
  <si>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</si>
  <si>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</si>
  <si>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</si>
  <si>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</si>
  <si>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</si>
  <si>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</si>
  <si>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</si>
  <si>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</si>
  <si>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</si>
  <si>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</si>
  <si>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</si>
  <si>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</si>
  <si>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</si>
  <si>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</si>
  <si>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</si>
  <si>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</si>
  <si>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</si>
  <si>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</si>
  <si>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</si>
  <si>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</si>
  <si>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</si>
  <si>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</si>
  <si>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</si>
  <si>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</si>
  <si>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</si>
  <si>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</si>
  <si>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</si>
  <si>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</si>
  <si>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</si>
  <si>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</si>
  <si>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</si>
  <si>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</si>
  <si>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</si>
  <si>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</si>
  <si>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</si>
  <si>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</si>
  <si>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</si>
  <si>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</si>
  <si>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</si>
  <si>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</si>
  <si>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</si>
  <si>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</si>
  <si>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</si>
  <si>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</si>
  <si>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</si>
  <si>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</si>
  <si>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</si>
  <si>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</si>
  <si>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</si>
  <si>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</si>
  <si>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</si>
  <si>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</si>
  <si>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</si>
  <si>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</si>
  <si>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</si>
  <si>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</si>
  <si>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</si>
  <si>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</si>
  <si>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</si>
  <si>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</si>
  <si>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rPh sb="1" eb="3">
      <t>オデイ</t>
    </rPh>
    <rPh sb="3" eb="5">
      <t>ショリ</t>
    </rPh>
    <rPh sb="5" eb="7">
      <t>シセツ</t>
    </rPh>
    <rPh sb="7" eb="8">
      <t>オヨ</t>
    </rPh>
    <rPh sb="9" eb="11">
      <t>ガッペイ</t>
    </rPh>
    <rPh sb="11" eb="14">
      <t>ジョウカソウ</t>
    </rPh>
    <rPh sb="15" eb="16">
      <t>ネン</t>
    </rPh>
    <rPh sb="17" eb="19">
      <t>スウカイ</t>
    </rPh>
    <rPh sb="19" eb="21">
      <t>テイド</t>
    </rPh>
    <rPh sb="22" eb="25">
      <t>テイキテキ</t>
    </rPh>
    <rPh sb="33" eb="35">
      <t>キキ</t>
    </rPh>
    <rPh sb="36" eb="38">
      <t>シュウゼン</t>
    </rPh>
    <rPh sb="39" eb="40">
      <t>オコナ</t>
    </rPh>
    <rPh sb="47" eb="49">
      <t>シセツ</t>
    </rPh>
    <rPh sb="50" eb="52">
      <t>キノウ</t>
    </rPh>
    <rPh sb="53" eb="55">
      <t>ジュウブン</t>
    </rPh>
    <rPh sb="56" eb="58">
      <t>イジ</t>
    </rPh>
    <rPh sb="66" eb="68">
      <t>トウメン</t>
    </rPh>
    <rPh sb="69" eb="72">
      <t>ロウキュウカ</t>
    </rPh>
    <rPh sb="75" eb="78">
      <t>ダイキボ</t>
    </rPh>
    <rPh sb="79" eb="81">
      <t>コウシン</t>
    </rPh>
    <rPh sb="81" eb="83">
      <t>ヨテイ</t>
    </rPh>
    <rPh sb="92" eb="95">
      <t>ジョウカソウ</t>
    </rPh>
    <rPh sb="95" eb="97">
      <t>ショリ</t>
    </rPh>
    <rPh sb="101" eb="103">
      <t>カンロ</t>
    </rPh>
    <phoneticPr fontId="4"/>
  </si>
  <si>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rPh sb="1" eb="3">
      <t>ジンコウ</t>
    </rPh>
    <rPh sb="4" eb="6">
      <t>キョクタン</t>
    </rPh>
    <rPh sb="7" eb="8">
      <t>スク</t>
    </rPh>
    <rPh sb="13" eb="15">
      <t>シセツ</t>
    </rPh>
    <rPh sb="16" eb="18">
      <t>イジ</t>
    </rPh>
    <rPh sb="19" eb="20">
      <t>タイ</t>
    </rPh>
    <rPh sb="22" eb="24">
      <t>ジュウキョ</t>
    </rPh>
    <rPh sb="24" eb="26">
      <t>ヒトリ</t>
    </rPh>
    <rPh sb="26" eb="27">
      <t>ア</t>
    </rPh>
    <rPh sb="30" eb="32">
      <t>ヒヨウ</t>
    </rPh>
    <rPh sb="32" eb="34">
      <t>フタン</t>
    </rPh>
    <rPh sb="35" eb="36">
      <t>オオ</t>
    </rPh>
    <rPh sb="45" eb="48">
      <t>テイキテキ</t>
    </rPh>
    <rPh sb="55" eb="56">
      <t>トウ</t>
    </rPh>
    <rPh sb="59" eb="62">
      <t>ダイキボ</t>
    </rPh>
    <rPh sb="63" eb="65">
      <t>シュウゼン</t>
    </rPh>
    <rPh sb="65" eb="66">
      <t>トウ</t>
    </rPh>
    <rPh sb="67" eb="69">
      <t>ハッセイ</t>
    </rPh>
    <rPh sb="75" eb="78">
      <t>コウリツテキ</t>
    </rPh>
    <rPh sb="79" eb="81">
      <t>ウンエイ</t>
    </rPh>
    <rPh sb="90" eb="92">
      <t>トウメン</t>
    </rPh>
    <rPh sb="93" eb="95">
      <t>コウシン</t>
    </rPh>
    <rPh sb="96" eb="98">
      <t>ヨテイ</t>
    </rPh>
    <rPh sb="102" eb="104">
      <t>シュウゼン</t>
    </rPh>
    <rPh sb="105" eb="107">
      <t>チュウシン</t>
    </rPh>
    <rPh sb="108" eb="110">
      <t>イジ</t>
    </rPh>
    <rPh sb="114" eb="116">
      <t>ヨテイ</t>
    </rPh>
    <rPh sb="122" eb="124">
      <t>コンゴ</t>
    </rPh>
    <rPh sb="125" eb="127">
      <t>キサイ</t>
    </rPh>
    <rPh sb="128" eb="130">
      <t>ヨテイ</t>
    </rPh>
    <phoneticPr fontId="4"/>
  </si>
  <si>
    <t>①収益的収支比率
　平成30年度は工事費用の減少により大きく上昇、令和2年度は公営企業会計適用に向けた固定資産台帳整備業務を委託したことにより減少した。公営企業会計適用が完了する令和6年度以降には改善する見込み。
④企業債残高対事業規模比率
　企業債償還が平成28年度に終了したことにともない、0％となった。
⑤経費回収率
　平成29年度から100％以上を維持している。令和2年度は汚水処理費が減少したため比率が上昇した。
⑥汚水処理原価
　有収水量、汚水処理費ともに大きな変動はないため横ばいである。
⑦施設利用率
　浄化槽基数の増により処理能力が増加したが処理水量、人口に大きな変動はないため施設利用率が減少した。浄化槽は各戸に設置されているため統廃合は難しい。使用されていない浄化槽に関しては随時休止又は廃止の手続きを行う。
⑧水洗化率
　村内全戸に設置されているため、水洗化率100％を達成している。</t>
    <rPh sb="1" eb="4">
      <t>シュウエキテキ</t>
    </rPh>
    <rPh sb="4" eb="6">
      <t>シュウシ</t>
    </rPh>
    <rPh sb="6" eb="8">
      <t>ヒリツ</t>
    </rPh>
    <rPh sb="10" eb="12">
      <t>ヘイセイ</t>
    </rPh>
    <rPh sb="14" eb="16">
      <t>ネンド</t>
    </rPh>
    <rPh sb="17" eb="19">
      <t>コウジ</t>
    </rPh>
    <rPh sb="19" eb="21">
      <t>ヒヨウ</t>
    </rPh>
    <rPh sb="22" eb="24">
      <t>ゲンショウ</t>
    </rPh>
    <rPh sb="27" eb="28">
      <t>オオ</t>
    </rPh>
    <rPh sb="30" eb="32">
      <t>ジョウショウ</t>
    </rPh>
    <rPh sb="33" eb="35">
      <t>レイワ</t>
    </rPh>
    <rPh sb="37" eb="38">
      <t>ド</t>
    </rPh>
    <rPh sb="39" eb="41">
      <t>コウエイ</t>
    </rPh>
    <rPh sb="41" eb="43">
      <t>キギョウ</t>
    </rPh>
    <rPh sb="43" eb="45">
      <t>カイケイ</t>
    </rPh>
    <rPh sb="45" eb="47">
      <t>テキヨウ</t>
    </rPh>
    <rPh sb="48" eb="49">
      <t>ム</t>
    </rPh>
    <rPh sb="51" eb="53">
      <t>コテイ</t>
    </rPh>
    <rPh sb="53" eb="55">
      <t>シサン</t>
    </rPh>
    <rPh sb="55" eb="57">
      <t>ダイチョウ</t>
    </rPh>
    <rPh sb="57" eb="59">
      <t>セイビ</t>
    </rPh>
    <rPh sb="59" eb="61">
      <t>ギョウム</t>
    </rPh>
    <rPh sb="62" eb="64">
      <t>イタク</t>
    </rPh>
    <rPh sb="71" eb="73">
      <t>ゲンショウ</t>
    </rPh>
    <rPh sb="76" eb="78">
      <t>コウエイ</t>
    </rPh>
    <rPh sb="78" eb="80">
      <t>キギョウ</t>
    </rPh>
    <rPh sb="80" eb="82">
      <t>カイケイ</t>
    </rPh>
    <rPh sb="82" eb="84">
      <t>テキヨウ</t>
    </rPh>
    <rPh sb="85" eb="87">
      <t>カンリョウ</t>
    </rPh>
    <rPh sb="89" eb="91">
      <t>レイワ</t>
    </rPh>
    <rPh sb="92" eb="94">
      <t>ネンド</t>
    </rPh>
    <rPh sb="94" eb="96">
      <t>イコウ</t>
    </rPh>
    <rPh sb="98" eb="100">
      <t>カイゼン</t>
    </rPh>
    <rPh sb="102" eb="104">
      <t>ミコ</t>
    </rPh>
    <rPh sb="109" eb="111">
      <t>キギョウ</t>
    </rPh>
    <rPh sb="111" eb="112">
      <t>サイ</t>
    </rPh>
    <rPh sb="112" eb="114">
      <t>ザンダカ</t>
    </rPh>
    <rPh sb="114" eb="115">
      <t>タイ</t>
    </rPh>
    <rPh sb="115" eb="117">
      <t>ジギョウ</t>
    </rPh>
    <rPh sb="117" eb="119">
      <t>キボ</t>
    </rPh>
    <rPh sb="119" eb="121">
      <t>ヒリツ</t>
    </rPh>
    <rPh sb="123" eb="125">
      <t>キギョウ</t>
    </rPh>
    <rPh sb="125" eb="126">
      <t>サイ</t>
    </rPh>
    <rPh sb="126" eb="128">
      <t>ショウカン</t>
    </rPh>
    <rPh sb="129" eb="131">
      <t>ヘイセイ</t>
    </rPh>
    <rPh sb="133" eb="135">
      <t>ネンド</t>
    </rPh>
    <rPh sb="136" eb="138">
      <t>シュウリョウ</t>
    </rPh>
    <rPh sb="158" eb="160">
      <t>ケイヒ</t>
    </rPh>
    <rPh sb="160" eb="162">
      <t>カイシュウ</t>
    </rPh>
    <rPh sb="162" eb="163">
      <t>リツ</t>
    </rPh>
    <rPh sb="165" eb="167">
      <t>ヘイセイ</t>
    </rPh>
    <rPh sb="169" eb="171">
      <t>ネンド</t>
    </rPh>
    <rPh sb="177" eb="179">
      <t>イジョウ</t>
    </rPh>
    <rPh sb="180" eb="182">
      <t>イジ</t>
    </rPh>
    <rPh sb="187" eb="189">
      <t>レイワ</t>
    </rPh>
    <rPh sb="191" eb="192">
      <t>ド</t>
    </rPh>
    <rPh sb="193" eb="195">
      <t>オスイ</t>
    </rPh>
    <rPh sb="195" eb="197">
      <t>ショリ</t>
    </rPh>
    <rPh sb="197" eb="198">
      <t>ヒ</t>
    </rPh>
    <rPh sb="199" eb="201">
      <t>ゲンショウ</t>
    </rPh>
    <rPh sb="205" eb="207">
      <t>ヒリツ</t>
    </rPh>
    <rPh sb="208" eb="210">
      <t>ジョウショウ</t>
    </rPh>
    <rPh sb="216" eb="218">
      <t>オスイ</t>
    </rPh>
    <rPh sb="218" eb="220">
      <t>ショリ</t>
    </rPh>
    <rPh sb="220" eb="222">
      <t>ゲンカ</t>
    </rPh>
    <rPh sb="224" eb="226">
      <t>ユウシュウ</t>
    </rPh>
    <rPh sb="226" eb="228">
      <t>スイリョウ</t>
    </rPh>
    <rPh sb="229" eb="231">
      <t>オスイ</t>
    </rPh>
    <rPh sb="231" eb="233">
      <t>ショリ</t>
    </rPh>
    <rPh sb="233" eb="234">
      <t>ヒ</t>
    </rPh>
    <rPh sb="237" eb="238">
      <t>オオ</t>
    </rPh>
    <rPh sb="240" eb="242">
      <t>ヘンドウ</t>
    </rPh>
    <rPh sb="247" eb="248">
      <t>ヨコ</t>
    </rPh>
    <rPh sb="257" eb="259">
      <t>シセツ</t>
    </rPh>
    <rPh sb="259" eb="261">
      <t>リヨウ</t>
    </rPh>
    <rPh sb="261" eb="262">
      <t>リツ</t>
    </rPh>
    <rPh sb="264" eb="267">
      <t>ジョウカソウ</t>
    </rPh>
    <rPh sb="267" eb="269">
      <t>キスウ</t>
    </rPh>
    <rPh sb="270" eb="271">
      <t>ゾウ</t>
    </rPh>
    <rPh sb="274" eb="276">
      <t>ショリ</t>
    </rPh>
    <rPh sb="276" eb="278">
      <t>ノウリョク</t>
    </rPh>
    <rPh sb="279" eb="281">
      <t>ゾウカ</t>
    </rPh>
    <rPh sb="284" eb="286">
      <t>ショリ</t>
    </rPh>
    <rPh sb="286" eb="288">
      <t>スイリョウ</t>
    </rPh>
    <rPh sb="289" eb="291">
      <t>ジンコウ</t>
    </rPh>
    <rPh sb="292" eb="293">
      <t>オオ</t>
    </rPh>
    <rPh sb="295" eb="297">
      <t>ヘンドウ</t>
    </rPh>
    <rPh sb="302" eb="304">
      <t>シセツ</t>
    </rPh>
    <rPh sb="304" eb="306">
      <t>リヨウ</t>
    </rPh>
    <rPh sb="306" eb="307">
      <t>リツ</t>
    </rPh>
    <rPh sb="308" eb="310">
      <t>ゲンショウ</t>
    </rPh>
    <rPh sb="313" eb="316">
      <t>ジョウカソウ</t>
    </rPh>
    <rPh sb="317" eb="319">
      <t>カクコ</t>
    </rPh>
    <rPh sb="320" eb="322">
      <t>セッチ</t>
    </rPh>
    <rPh sb="329" eb="332">
      <t>トウハイゴウ</t>
    </rPh>
    <rPh sb="333" eb="334">
      <t>ムズカ</t>
    </rPh>
    <rPh sb="337" eb="339">
      <t>シヨウ</t>
    </rPh>
    <rPh sb="345" eb="348">
      <t>ジョウカソウ</t>
    </rPh>
    <rPh sb="349" eb="350">
      <t>カン</t>
    </rPh>
    <rPh sb="353" eb="355">
      <t>ズイジ</t>
    </rPh>
    <rPh sb="355" eb="357">
      <t>キュウシ</t>
    </rPh>
    <rPh sb="357" eb="358">
      <t>マタ</t>
    </rPh>
    <rPh sb="359" eb="361">
      <t>ハイシ</t>
    </rPh>
    <rPh sb="362" eb="364">
      <t>テツヅ</t>
    </rPh>
    <rPh sb="366" eb="367">
      <t>オコナ</t>
    </rPh>
    <rPh sb="372" eb="375">
      <t>スイセンカ</t>
    </rPh>
    <rPh sb="375" eb="376">
      <t>リツ</t>
    </rPh>
    <rPh sb="378" eb="380">
      <t>ソンナイ</t>
    </rPh>
    <rPh sb="380" eb="382">
      <t>ゼンコ</t>
    </rPh>
    <rPh sb="383" eb="385">
      <t>セッチ</t>
    </rPh>
    <rPh sb="393" eb="396">
      <t>スイセンカ</t>
    </rPh>
    <rPh sb="396" eb="397">
      <t>リツ</t>
    </rPh>
    <rPh sb="402" eb="404">
      <t>タッセイ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</si>
</sst>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49-42EC-BFDE-5CB453C3F0B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649-42EC-BFDE-5CB453C3F0B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82.47</c:v>
                </c:pt>
                <c:pt idx="1">
                  <c:v>77.319999999999993</c:v>
                </c:pt>
                <c:pt idx="2">
                  <c:v>60.82</c:v>
                </c:pt>
                <c:pt idx="3">
                  <c:v>67.010000000000005</c:v>
                </c:pt>
                <c:pt idx="4">
                  <c:v>54.55</c:v>
                </c:pt>
              </c:numCache>
            </c:numRef>
          </c:val>
          <c:extLst>
            <c:ext xmlns:c16="http://schemas.microsoft.com/office/drawing/2014/chart" uri="{C3380CC4-5D6E-409C-BE32-E72D297353CC}">
              <c16:uniqueId val="{00000000-0C2C-4D2A-BFA4-D674A1A339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59.94</c:v>
                </c:pt>
                <c:pt idx="3">
                  <c:v>59.64</c:v>
                </c:pt>
                <c:pt idx="4">
                  <c:v>58.19</c:v>
                </c:pt>
              </c:numCache>
            </c:numRef>
          </c:val>
          <c:smooth val="0"/>
          <c:extLst>
            <c:ext xmlns:c16="http://schemas.microsoft.com/office/drawing/2014/chart" uri="{C3380CC4-5D6E-409C-BE32-E72D297353CC}">
              <c16:uniqueId val="{00000001-0C2C-4D2A-BFA4-D674A1A339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0FF-4010-83A3-5230F6985E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89.66</c:v>
                </c:pt>
                <c:pt idx="3">
                  <c:v>90.63</c:v>
                </c:pt>
                <c:pt idx="4">
                  <c:v>87.8</c:v>
                </c:pt>
              </c:numCache>
            </c:numRef>
          </c:val>
          <c:smooth val="0"/>
          <c:extLst>
            <c:ext xmlns:c16="http://schemas.microsoft.com/office/drawing/2014/chart" uri="{C3380CC4-5D6E-409C-BE32-E72D297353CC}">
              <c16:uniqueId val="{00000001-70FF-4010-83A3-5230F6985E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56.87</c:v>
                </c:pt>
                <c:pt idx="1">
                  <c:v>114.87</c:v>
                </c:pt>
                <c:pt idx="2">
                  <c:v>244.33</c:v>
                </c:pt>
                <c:pt idx="3">
                  <c:v>199.59</c:v>
                </c:pt>
                <c:pt idx="4">
                  <c:v>118.44</c:v>
                </c:pt>
              </c:numCache>
            </c:numRef>
          </c:val>
          <c:extLst>
            <c:ext xmlns:c16="http://schemas.microsoft.com/office/drawing/2014/chart" uri="{C3380CC4-5D6E-409C-BE32-E72D297353CC}">
              <c16:uniqueId val="{00000000-686F-4571-B094-3578A6FD5B2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6F-4571-B094-3578A6FD5B2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07-4757-8E52-F24B4EC31CF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07-4757-8E52-F24B4EC31CF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38-4F8E-AE18-C0FCD6E48B0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38-4F8E-AE18-C0FCD6E48B0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BC-4E24-B435-C615F981D80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BC-4E24-B435-C615F981D80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B1-43CD-A7AA-DF7DAC3070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B1-43CD-A7AA-DF7DAC3070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29-4136-A1DF-87EA6D3009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296.89</c:v>
                </c:pt>
                <c:pt idx="3">
                  <c:v>270.57</c:v>
                </c:pt>
                <c:pt idx="4">
                  <c:v>294.27</c:v>
                </c:pt>
              </c:numCache>
            </c:numRef>
          </c:val>
          <c:smooth val="0"/>
          <c:extLst>
            <c:ext xmlns:c16="http://schemas.microsoft.com/office/drawing/2014/chart" uri="{C3380CC4-5D6E-409C-BE32-E72D297353CC}">
              <c16:uniqueId val="{00000001-4B29-4136-A1DF-87EA6D3009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81.73</c:v>
                </c:pt>
                <c:pt idx="1">
                  <c:v>104.76</c:v>
                </c:pt>
                <c:pt idx="2">
                  <c:v>137.52000000000001</c:v>
                </c:pt>
                <c:pt idx="3">
                  <c:v>146.21</c:v>
                </c:pt>
                <c:pt idx="4">
                  <c:v>155.55000000000001</c:v>
                </c:pt>
              </c:numCache>
            </c:numRef>
          </c:val>
          <c:extLst>
            <c:ext xmlns:c16="http://schemas.microsoft.com/office/drawing/2014/chart" uri="{C3380CC4-5D6E-409C-BE32-E72D297353CC}">
              <c16:uniqueId val="{00000000-B791-4139-9A03-1B8BB04400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63.06</c:v>
                </c:pt>
                <c:pt idx="3">
                  <c:v>62.5</c:v>
                </c:pt>
                <c:pt idx="4">
                  <c:v>60.59</c:v>
                </c:pt>
              </c:numCache>
            </c:numRef>
          </c:val>
          <c:smooth val="0"/>
          <c:extLst>
            <c:ext xmlns:c16="http://schemas.microsoft.com/office/drawing/2014/chart" uri="{C3380CC4-5D6E-409C-BE32-E72D297353CC}">
              <c16:uniqueId val="{00000001-B791-4139-9A03-1B8BB04400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255.94</c:v>
                </c:pt>
                <c:pt idx="1">
                  <c:v>200.72</c:v>
                </c:pt>
                <c:pt idx="2">
                  <c:v>192.62</c:v>
                </c:pt>
                <c:pt idx="3">
                  <c:v>176.43</c:v>
                </c:pt>
                <c:pt idx="4">
                  <c:v>165.01</c:v>
                </c:pt>
              </c:numCache>
            </c:numRef>
          </c:val>
          <c:extLst>
            <c:ext xmlns:c16="http://schemas.microsoft.com/office/drawing/2014/chart" uri="{C3380CC4-5D6E-409C-BE32-E72D297353CC}">
              <c16:uniqueId val="{00000000-3F6C-407A-9F21-19D3880E68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264.77</c:v>
                </c:pt>
                <c:pt idx="3">
                  <c:v>269.33</c:v>
                </c:pt>
                <c:pt idx="4">
                  <c:v>280.23</c:v>
                </c:pt>
              </c:numCache>
            </c:numRef>
          </c:val>
          <c:smooth val="0"/>
          <c:extLst>
            <c:ext xmlns:c16="http://schemas.microsoft.com/office/drawing/2014/chart" uri="{C3380CC4-5D6E-409C-BE32-E72D297353CC}">
              <c16:uniqueId val="{00000001-3F6C-407A-9F21-19D3880E68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青ヶ島村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特定地域生活排水処理</v>
      </c>
      <c r="Q8" s="49"/>
      <c r="R8" s="49"/>
      <c r="S8" s="49"/>
      <c r="T8" s="49"/>
      <c r="U8" s="49"/>
      <c r="V8" s="49"/>
      <c r="W8" s="49" t="str">
        <f>
データ!L6</f>
        <v>
K2</v>
      </c>
      <c r="X8" s="49"/>
      <c r="Y8" s="49"/>
      <c r="Z8" s="49"/>
      <c r="AA8" s="49"/>
      <c r="AB8" s="49"/>
      <c r="AC8" s="49"/>
      <c r="AD8" s="50" t="str">
        <f>
データ!$M$6</f>
        <v>
非設置</v>
      </c>
      <c r="AE8" s="50"/>
      <c r="AF8" s="50"/>
      <c r="AG8" s="50"/>
      <c r="AH8" s="50"/>
      <c r="AI8" s="50"/>
      <c r="AJ8" s="50"/>
      <c r="AK8" s="3"/>
      <c r="AL8" s="51">
        <f>
データ!S6</f>
        <v>
165</v>
      </c>
      <c r="AM8" s="51"/>
      <c r="AN8" s="51"/>
      <c r="AO8" s="51"/>
      <c r="AP8" s="51"/>
      <c r="AQ8" s="51"/>
      <c r="AR8" s="51"/>
      <c r="AS8" s="51"/>
      <c r="AT8" s="46">
        <f>
データ!T6</f>
        <v>
5.96</v>
      </c>
      <c r="AU8" s="46"/>
      <c r="AV8" s="46"/>
      <c r="AW8" s="46"/>
      <c r="AX8" s="46"/>
      <c r="AY8" s="46"/>
      <c r="AZ8" s="46"/>
      <c r="BA8" s="46"/>
      <c r="BB8" s="46">
        <f>
データ!U6</f>
        <v>
27.68</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100</v>
      </c>
      <c r="X10" s="46"/>
      <c r="Y10" s="46"/>
      <c r="Z10" s="46"/>
      <c r="AA10" s="46"/>
      <c r="AB10" s="46"/>
      <c r="AC10" s="46"/>
      <c r="AD10" s="51">
        <f>
データ!R6</f>
        <v>
4400</v>
      </c>
      <c r="AE10" s="51"/>
      <c r="AF10" s="51"/>
      <c r="AG10" s="51"/>
      <c r="AH10" s="51"/>
      <c r="AI10" s="51"/>
      <c r="AJ10" s="51"/>
      <c r="AK10" s="2"/>
      <c r="AL10" s="51">
        <f>
データ!V6</f>
        <v>
166</v>
      </c>
      <c r="AM10" s="51"/>
      <c r="AN10" s="51"/>
      <c r="AO10" s="51"/>
      <c r="AP10" s="51"/>
      <c r="AQ10" s="51"/>
      <c r="AR10" s="51"/>
      <c r="AS10" s="51"/>
      <c r="AT10" s="46">
        <f>
データ!W6</f>
        <v>
0.45</v>
      </c>
      <c r="AU10" s="46"/>
      <c r="AV10" s="46"/>
      <c r="AW10" s="46"/>
      <c r="AX10" s="46"/>
      <c r="AY10" s="46"/>
      <c r="AZ10" s="46"/>
      <c r="BA10" s="46"/>
      <c r="BB10" s="46">
        <f>
データ!X6</f>
        <v>
368.89</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【314.13】</v>
      </c>
      <c r="I86" s="26" t="str">
        <f>
データ!CA6</f>
        <v>
【58.42】</v>
      </c>
      <c r="J86" s="26" t="str">
        <f>
データ!CL6</f>
        <v>
【282.28】</v>
      </c>
      <c r="K86" s="26" t="str">
        <f>
データ!CW6</f>
        <v>
【57.83】</v>
      </c>
      <c r="L86" s="26" t="str">
        <f>
データ!DH6</f>
        <v>
【77.67】</v>
      </c>
      <c r="M86" s="26" t="s">
        <v>
44</v>
      </c>
      <c r="N86" s="26" t="s">
        <v>
44</v>
      </c>
      <c r="O86" s="26" t="str">
        <f>
データ!EO6</f>
        <v>
【-】</v>
      </c>
    </row>
  </sheetData>
  <sheetProtection algorithmName="SHA-512" hashValue="ZIudJr450ZKL7tNm3pKh+gaJg27kCxVZzzFCJE0im/K8dzjn6FvtkAhZRpFvpFBacsqlzFW891MulF3gY83RiQ==" saltValue="InpBMebqwKoUVltqsm76k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7" t="s">
        <v>
54</v>
      </c>
      <c r="I3" s="78"/>
      <c r="J3" s="78"/>
      <c r="K3" s="78"/>
      <c r="L3" s="78"/>
      <c r="M3" s="78"/>
      <c r="N3" s="78"/>
      <c r="O3" s="78"/>
      <c r="P3" s="78"/>
      <c r="Q3" s="78"/>
      <c r="R3" s="78"/>
      <c r="S3" s="78"/>
      <c r="T3" s="78"/>
      <c r="U3" s="78"/>
      <c r="V3" s="78"/>
      <c r="W3" s="78"/>
      <c r="X3" s="79"/>
      <c r="Y3" s="83" t="s">
        <v>
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2020</v>
      </c>
      <c r="C6" s="33">
        <f t="shared" ref="C6:X6" si="3">
C7</f>
        <v>
134023</v>
      </c>
      <c r="D6" s="33">
        <f t="shared" si="3"/>
        <v>
47</v>
      </c>
      <c r="E6" s="33">
        <f t="shared" si="3"/>
        <v>
18</v>
      </c>
      <c r="F6" s="33">
        <f t="shared" si="3"/>
        <v>
0</v>
      </c>
      <c r="G6" s="33">
        <f t="shared" si="3"/>
        <v>
0</v>
      </c>
      <c r="H6" s="33" t="str">
        <f t="shared" si="3"/>
        <v>
東京都　青ヶ島村</v>
      </c>
      <c r="I6" s="33" t="str">
        <f t="shared" si="3"/>
        <v>
法非適用</v>
      </c>
      <c r="J6" s="33" t="str">
        <f t="shared" si="3"/>
        <v>
下水道事業</v>
      </c>
      <c r="K6" s="33" t="str">
        <f t="shared" si="3"/>
        <v>
特定地域生活排水処理</v>
      </c>
      <c r="L6" s="33" t="str">
        <f t="shared" si="3"/>
        <v>
K2</v>
      </c>
      <c r="M6" s="33" t="str">
        <f t="shared" si="3"/>
        <v>
非設置</v>
      </c>
      <c r="N6" s="34" t="str">
        <f t="shared" si="3"/>
        <v>
-</v>
      </c>
      <c r="O6" s="34" t="str">
        <f t="shared" si="3"/>
        <v>
該当数値なし</v>
      </c>
      <c r="P6" s="34">
        <f t="shared" si="3"/>
        <v>
100</v>
      </c>
      <c r="Q6" s="34">
        <f t="shared" si="3"/>
        <v>
100</v>
      </c>
      <c r="R6" s="34">
        <f t="shared" si="3"/>
        <v>
4400</v>
      </c>
      <c r="S6" s="34">
        <f t="shared" si="3"/>
        <v>
165</v>
      </c>
      <c r="T6" s="34">
        <f t="shared" si="3"/>
        <v>
5.96</v>
      </c>
      <c r="U6" s="34">
        <f t="shared" si="3"/>
        <v>
27.68</v>
      </c>
      <c r="V6" s="34">
        <f t="shared" si="3"/>
        <v>
166</v>
      </c>
      <c r="W6" s="34">
        <f t="shared" si="3"/>
        <v>
0.45</v>
      </c>
      <c r="X6" s="34">
        <f t="shared" si="3"/>
        <v>
368.89</v>
      </c>
      <c r="Y6" s="35">
        <f>
IF(Y7="",NA(),Y7)</f>
        <v>
56.87</v>
      </c>
      <c r="Z6" s="35">
        <f t="shared" ref="Z6:AH6" si="4">
IF(Z7="",NA(),Z7)</f>
        <v>
114.87</v>
      </c>
      <c r="AA6" s="35">
        <f t="shared" si="4"/>
        <v>
244.33</v>
      </c>
      <c r="AB6" s="35">
        <f t="shared" si="4"/>
        <v>
199.59</v>
      </c>
      <c r="AC6" s="35">
        <f t="shared" si="4"/>
        <v>
118.44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4">
        <f>
IF(BF7="",NA(),BF7)</f>
        <v>
0</v>
      </c>
      <c r="BG6" s="34">
        <f t="shared" ref="BG6:BO6" si="7">
IF(BG7="",NA(),BG7)</f>
        <v>
0</v>
      </c>
      <c r="BH6" s="34">
        <f t="shared" si="7"/>
        <v>
0</v>
      </c>
      <c r="BI6" s="34">
        <f t="shared" si="7"/>
        <v>
0</v>
      </c>
      <c r="BJ6" s="34">
        <f t="shared" si="7"/>
        <v>
0</v>
      </c>
      <c r="BK6" s="35">
        <f t="shared" si="7"/>
        <v>
413.5</v>
      </c>
      <c r="BL6" s="35">
        <f t="shared" si="7"/>
        <v>
407.42</v>
      </c>
      <c r="BM6" s="35">
        <f t="shared" si="7"/>
        <v>
296.89</v>
      </c>
      <c r="BN6" s="35">
        <f t="shared" si="7"/>
        <v>
270.57</v>
      </c>
      <c r="BO6" s="35">
        <f t="shared" si="7"/>
        <v>
294.27</v>
      </c>
      <c r="BP6" s="34" t="str">
        <f>
IF(BP7="","",IF(BP7="-","【-】","【"&amp;SUBSTITUTE(TEXT(BP7,"#,##0.00"),"-","△")&amp;"】"))</f>
        <v>
【314.13】</v>
      </c>
      <c r="BQ6" s="35">
        <f>
IF(BQ7="",NA(),BQ7)</f>
        <v>
81.73</v>
      </c>
      <c r="BR6" s="35">
        <f t="shared" ref="BR6:BZ6" si="8">
IF(BR7="",NA(),BR7)</f>
        <v>
104.76</v>
      </c>
      <c r="BS6" s="35">
        <f t="shared" si="8"/>
        <v>
137.52000000000001</v>
      </c>
      <c r="BT6" s="35">
        <f t="shared" si="8"/>
        <v>
146.21</v>
      </c>
      <c r="BU6" s="35">
        <f t="shared" si="8"/>
        <v>
155.55000000000001</v>
      </c>
      <c r="BV6" s="35">
        <f t="shared" si="8"/>
        <v>
55.84</v>
      </c>
      <c r="BW6" s="35">
        <f t="shared" si="8"/>
        <v>
57.08</v>
      </c>
      <c r="BX6" s="35">
        <f t="shared" si="8"/>
        <v>
63.06</v>
      </c>
      <c r="BY6" s="35">
        <f t="shared" si="8"/>
        <v>
62.5</v>
      </c>
      <c r="BZ6" s="35">
        <f t="shared" si="8"/>
        <v>
60.59</v>
      </c>
      <c r="CA6" s="34" t="str">
        <f>
IF(CA7="","",IF(CA7="-","【-】","【"&amp;SUBSTITUTE(TEXT(CA7,"#,##0.00"),"-","△")&amp;"】"))</f>
        <v>
【58.42】</v>
      </c>
      <c r="CB6" s="35">
        <f>
IF(CB7="",NA(),CB7)</f>
        <v>
255.94</v>
      </c>
      <c r="CC6" s="35">
        <f t="shared" ref="CC6:CK6" si="9">
IF(CC7="",NA(),CC7)</f>
        <v>
200.72</v>
      </c>
      <c r="CD6" s="35">
        <f t="shared" si="9"/>
        <v>
192.62</v>
      </c>
      <c r="CE6" s="35">
        <f t="shared" si="9"/>
        <v>
176.43</v>
      </c>
      <c r="CF6" s="35">
        <f t="shared" si="9"/>
        <v>
165.01</v>
      </c>
      <c r="CG6" s="35">
        <f t="shared" si="9"/>
        <v>
287.57</v>
      </c>
      <c r="CH6" s="35">
        <f t="shared" si="9"/>
        <v>
286.86</v>
      </c>
      <c r="CI6" s="35">
        <f t="shared" si="9"/>
        <v>
264.77</v>
      </c>
      <c r="CJ6" s="35">
        <f t="shared" si="9"/>
        <v>
269.33</v>
      </c>
      <c r="CK6" s="35">
        <f t="shared" si="9"/>
        <v>
280.23</v>
      </c>
      <c r="CL6" s="34" t="str">
        <f>
IF(CL7="","",IF(CL7="-","【-】","【"&amp;SUBSTITUTE(TEXT(CL7,"#,##0.00"),"-","△")&amp;"】"))</f>
        <v>
【282.28】</v>
      </c>
      <c r="CM6" s="35">
        <f>
IF(CM7="",NA(),CM7)</f>
        <v>
82.47</v>
      </c>
      <c r="CN6" s="35">
        <f t="shared" ref="CN6:CV6" si="10">
IF(CN7="",NA(),CN7)</f>
        <v>
77.319999999999993</v>
      </c>
      <c r="CO6" s="35">
        <f t="shared" si="10"/>
        <v>
60.82</v>
      </c>
      <c r="CP6" s="35">
        <f t="shared" si="10"/>
        <v>
67.010000000000005</v>
      </c>
      <c r="CQ6" s="35">
        <f t="shared" si="10"/>
        <v>
54.55</v>
      </c>
      <c r="CR6" s="35">
        <f t="shared" si="10"/>
        <v>
61.55</v>
      </c>
      <c r="CS6" s="35">
        <f t="shared" si="10"/>
        <v>
57.22</v>
      </c>
      <c r="CT6" s="35">
        <f t="shared" si="10"/>
        <v>
59.94</v>
      </c>
      <c r="CU6" s="35">
        <f t="shared" si="10"/>
        <v>
59.64</v>
      </c>
      <c r="CV6" s="35">
        <f t="shared" si="10"/>
        <v>
58.19</v>
      </c>
      <c r="CW6" s="34" t="str">
        <f>
IF(CW7="","",IF(CW7="-","【-】","【"&amp;SUBSTITUTE(TEXT(CW7,"#,##0.00"),"-","△")&amp;"】"))</f>
        <v>
【57.83】</v>
      </c>
      <c r="CX6" s="35">
        <f>
IF(CX7="",NA(),CX7)</f>
        <v>
100</v>
      </c>
      <c r="CY6" s="35">
        <f t="shared" ref="CY6:DG6" si="11">
IF(CY7="",NA(),CY7)</f>
        <v>
100</v>
      </c>
      <c r="CZ6" s="35">
        <f t="shared" si="11"/>
        <v>
100</v>
      </c>
      <c r="DA6" s="35">
        <f t="shared" si="11"/>
        <v>
100</v>
      </c>
      <c r="DB6" s="35">
        <f t="shared" si="11"/>
        <v>
100</v>
      </c>
      <c r="DC6" s="35">
        <f t="shared" si="11"/>
        <v>
67.489999999999995</v>
      </c>
      <c r="DD6" s="35">
        <f t="shared" si="11"/>
        <v>
67.290000000000006</v>
      </c>
      <c r="DE6" s="35">
        <f t="shared" si="11"/>
        <v>
89.66</v>
      </c>
      <c r="DF6" s="35">
        <f t="shared" si="11"/>
        <v>
90.63</v>
      </c>
      <c r="DG6" s="35">
        <f t="shared" si="11"/>
        <v>
87.8</v>
      </c>
      <c r="DH6" s="34" t="str">
        <f>
IF(DH7="","",IF(DH7="-","【-】","【"&amp;SUBSTITUTE(TEXT(DH7,"#,##0.00"),"-","△")&amp;"】"))</f>
        <v>
【77.67】</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x14ac:dyDescent="0.15">
      <c r="A7" s="28"/>
      <c r="B7" s="37">
        <v>
2020</v>
      </c>
      <c r="C7" s="37">
        <v>
134023</v>
      </c>
      <c r="D7" s="37">
        <v>
47</v>
      </c>
      <c r="E7" s="37">
        <v>
18</v>
      </c>
      <c r="F7" s="37">
        <v>
0</v>
      </c>
      <c r="G7" s="37">
        <v>
0</v>
      </c>
      <c r="H7" s="37" t="s">
        <v>
97</v>
      </c>
      <c r="I7" s="37" t="s">
        <v>
98</v>
      </c>
      <c r="J7" s="37" t="s">
        <v>
99</v>
      </c>
      <c r="K7" s="37" t="s">
        <v>
100</v>
      </c>
      <c r="L7" s="37" t="s">
        <v>
101</v>
      </c>
      <c r="M7" s="37" t="s">
        <v>
102</v>
      </c>
      <c r="N7" s="38" t="s">
        <v>
103</v>
      </c>
      <c r="O7" s="38" t="s">
        <v>
104</v>
      </c>
      <c r="P7" s="38">
        <v>
100</v>
      </c>
      <c r="Q7" s="38">
        <v>
100</v>
      </c>
      <c r="R7" s="38">
        <v>
4400</v>
      </c>
      <c r="S7" s="38">
        <v>
165</v>
      </c>
      <c r="T7" s="38">
        <v>
5.96</v>
      </c>
      <c r="U7" s="38">
        <v>
27.68</v>
      </c>
      <c r="V7" s="38">
        <v>
166</v>
      </c>
      <c r="W7" s="38">
        <v>
0.45</v>
      </c>
      <c r="X7" s="38">
        <v>
368.89</v>
      </c>
      <c r="Y7" s="38">
        <v>
56.87</v>
      </c>
      <c r="Z7" s="38">
        <v>
114.87</v>
      </c>
      <c r="AA7" s="38">
        <v>
244.33</v>
      </c>
      <c r="AB7" s="38">
        <v>
199.59</v>
      </c>
      <c r="AC7" s="38">
        <v>
118.44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0</v>
      </c>
      <c r="BG7" s="38">
        <v>
0</v>
      </c>
      <c r="BH7" s="38">
        <v>
0</v>
      </c>
      <c r="BI7" s="38">
        <v>
0</v>
      </c>
      <c r="BJ7" s="38">
        <v>
0</v>
      </c>
      <c r="BK7" s="38">
        <v>
413.5</v>
      </c>
      <c r="BL7" s="38">
        <v>
407.42</v>
      </c>
      <c r="BM7" s="38">
        <v>
296.89</v>
      </c>
      <c r="BN7" s="38">
        <v>
270.57</v>
      </c>
      <c r="BO7" s="38">
        <v>
294.27</v>
      </c>
      <c r="BP7" s="38">
        <v>
314.13</v>
      </c>
      <c r="BQ7" s="38">
        <v>
81.73</v>
      </c>
      <c r="BR7" s="38">
        <v>
104.76</v>
      </c>
      <c r="BS7" s="38">
        <v>
137.52000000000001</v>
      </c>
      <c r="BT7" s="38">
        <v>
146.21</v>
      </c>
      <c r="BU7" s="38">
        <v>
155.55000000000001</v>
      </c>
      <c r="BV7" s="38">
        <v>
55.84</v>
      </c>
      <c r="BW7" s="38">
        <v>
57.08</v>
      </c>
      <c r="BX7" s="38">
        <v>
63.06</v>
      </c>
      <c r="BY7" s="38">
        <v>
62.5</v>
      </c>
      <c r="BZ7" s="38">
        <v>
60.59</v>
      </c>
      <c r="CA7" s="38">
        <v>
58.42</v>
      </c>
      <c r="CB7" s="38">
        <v>
255.94</v>
      </c>
      <c r="CC7" s="38">
        <v>
200.72</v>
      </c>
      <c r="CD7" s="38">
        <v>
192.62</v>
      </c>
      <c r="CE7" s="38">
        <v>
176.43</v>
      </c>
      <c r="CF7" s="38">
        <v>
165.01</v>
      </c>
      <c r="CG7" s="38">
        <v>
287.57</v>
      </c>
      <c r="CH7" s="38">
        <v>
286.86</v>
      </c>
      <c r="CI7" s="38">
        <v>
264.77</v>
      </c>
      <c r="CJ7" s="38">
        <v>
269.33</v>
      </c>
      <c r="CK7" s="38">
        <v>
280.23</v>
      </c>
      <c r="CL7" s="38">
        <v>
282.27999999999997</v>
      </c>
      <c r="CM7" s="38">
        <v>
82.47</v>
      </c>
      <c r="CN7" s="38">
        <v>
77.319999999999993</v>
      </c>
      <c r="CO7" s="38">
        <v>
60.82</v>
      </c>
      <c r="CP7" s="38">
        <v>
67.010000000000005</v>
      </c>
      <c r="CQ7" s="38">
        <v>
54.55</v>
      </c>
      <c r="CR7" s="38">
        <v>
61.55</v>
      </c>
      <c r="CS7" s="38">
        <v>
57.22</v>
      </c>
      <c r="CT7" s="38">
        <v>
59.94</v>
      </c>
      <c r="CU7" s="38">
        <v>
59.64</v>
      </c>
      <c r="CV7" s="38">
        <v>
58.19</v>
      </c>
      <c r="CW7" s="38">
        <v>
57.83</v>
      </c>
      <c r="CX7" s="38">
        <v>
100</v>
      </c>
      <c r="CY7" s="38">
        <v>
100</v>
      </c>
      <c r="CZ7" s="38">
        <v>
100</v>
      </c>
      <c r="DA7" s="38">
        <v>
100</v>
      </c>
      <c r="DB7" s="38">
        <v>
100</v>
      </c>
      <c r="DC7" s="38">
        <v>
67.489999999999995</v>
      </c>
      <c r="DD7" s="38">
        <v>
67.290000000000006</v>
      </c>
      <c r="DE7" s="38">
        <v>
89.66</v>
      </c>
      <c r="DF7" s="38">
        <v>
90.63</v>
      </c>
      <c r="DG7" s="38">
        <v>
87.8</v>
      </c>
      <c r="DH7" s="38">
        <v>
77.67</v>
      </c>
      <c r="DI7" s="38"/>
      <c r="DJ7" s="38"/>
      <c r="DK7" s="38"/>
      <c r="DL7" s="38"/>
      <c r="DM7" s="38"/>
      <c r="DN7" s="38"/>
      <c r="DO7" s="38"/>
      <c r="DP7" s="38"/>
      <c r="DQ7" s="38"/>
      <c r="DR7" s="38"/>
      <c r="DS7" s="38"/>
      <c r="DT7" s="38"/>
      <c r="DU7" s="38"/>
      <c r="DV7" s="38"/>
      <c r="DW7" s="38"/>
      <c r="DX7" s="38"/>
      <c r="DY7" s="38"/>
      <c r="DZ7" s="38"/>
      <c r="EA7" s="38"/>
      <c r="EB7" s="38"/>
      <c r="EC7" s="38"/>
      <c r="ED7" s="38"/>
      <c r="EE7" s="38" t="s">
        <v>
103</v>
      </c>
      <c r="EF7" s="38" t="s">
        <v>
103</v>
      </c>
      <c r="EG7" s="38" t="s">
        <v>
103</v>
      </c>
      <c r="EH7" s="38" t="s">
        <v>
103</v>
      </c>
      <c r="EI7" s="38" t="s">
        <v>
103</v>
      </c>
      <c r="EJ7" s="38" t="s">
        <v>
103</v>
      </c>
      <c r="EK7" s="38" t="s">
        <v>
103</v>
      </c>
      <c r="EL7" s="38" t="s">
        <v>
103</v>
      </c>
      <c r="EM7" s="38" t="s">
        <v>
103</v>
      </c>
      <c r="EN7" s="38" t="s">
        <v>
103</v>
      </c>
      <c r="EO7" s="38" t="s">
        <v>
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D10" si="15">
DATEVALUE($B7+12-B11&amp;"/1/"&amp;B12)</f>
        <v>
46753</v>
      </c>
      <c r="C10" s="41">
        <f t="shared" si="15"/>
        <v>
47119</v>
      </c>
      <c r="D10" s="41">
        <f t="shared" si="15"/>
        <v>
47484</v>
      </c>
      <c r="E10" s="42">
        <f>
DATEVALUE($B7+12-E11&amp;"/1/"&amp;E12)</f>
        <v>
47849</v>
      </c>
      <c r="F10" s="42">
        <f>
DATEVALUE($B7+12-F11&amp;"/1/"&amp;F12)</f>
        <v>
48215</v>
      </c>
    </row>
    <row r="11" spans="1:145" x14ac:dyDescent="0.15">
      <c r="B11">
        <v>
4</v>
      </c>
      <c r="C11">
        <v>
3</v>
      </c>
      <c r="D11">
        <v>
2</v>
      </c>
      <c r="E11">
        <v>
1</v>
      </c>
      <c r="F11">
        <v>
0</v>
      </c>
      <c r="G11" t="s">
        <v>
110</v>
      </c>
    </row>
    <row r="12" spans="1:145" x14ac:dyDescent="0.15">
      <c r="B12">
        <v>
1</v>
      </c>
      <c r="C12">
        <v>
1</v>
      </c>
      <c r="D12">
        <v>
1</v>
      </c>
      <c r="E12">
        <v>
1</v>
      </c>
      <c r="F12">
        <v>
2</v>
      </c>
      <c r="G12" t="s">
        <v>
111</v>
      </c>
    </row>
    <row r="13" spans="1:145" x14ac:dyDescent="0.15">
      <c r="B13" t="s">
        <v>
112</v>
      </c>
      <c r="C13" t="s">
        <v>
112</v>
      </c>
      <c r="D13" t="s">
        <v>
113</v>
      </c>
      <c r="E13" t="s">
        <v>
114</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2021-12-03T08:10:11Z</dcterms:created>
  <dcterms:modified xsi:type="dcterms:W3CDTF">2022-02-17T02:55:31Z</dcterms:modified>
  <cp:category/>
</cp:coreProperties>
</file>