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3 新島村●\下水\"/>
    </mc:Choice>
  </mc:AlternateContent>
  <xr:revisionPtr revIDLastSave="0" documentId="13_ncr:1_{650C470A-DDF3-41BF-981C-06A24D621005}" xr6:coauthVersionLast="47" xr6:coauthVersionMax="47" xr10:uidLastSave="{00000000-0000-0000-0000-000000000000}"/>
  <workbookProtection workbookAlgorithmName="SHA-512" workbookHashValue="38JYPbMsBrKFdCWJkVg2y3nbBPc1XKBLS1A+UbUywFxIHg0ooGD4fem4wO6bhO7HVbRKD5EjdeqjHnPY1OE/vw==" workbookSaltValue="p0Ou7l2kVXBG/AlqBLUiKQ=="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W10" i="4"/>
  <c r="I10" i="4"/>
  <c r="BB8"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<sst xmlns="http://schemas.openxmlformats.org/spreadsheetml/2006/main" count="236" uniqueCount="120">
  <si>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</si>
  <si>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</si>
  <si>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</si>
  <si>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</si>
  <si>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</si>
  <si>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</si>
  <si>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</si>
  <si>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</si>
  <si>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</si>
  <si>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</si>
  <si>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</si>
  <si>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</si>
  <si>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</si>
  <si>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</si>
  <si>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</si>
  <si>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</si>
  <si>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</si>
  <si>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</si>
  <si>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</si>
  <si>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</si>
  <si>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</si>
  <si>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</si>
  <si>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</si>
  <si>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</si>
  <si>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</si>
  <si>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</si>
  <si>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</si>
  <si>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</si>
  <si>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</si>
  <si>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</si>
  <si>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</si>
  <si>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</si>
  <si>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</si>
  <si>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</si>
  <si>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</si>
  <si>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</si>
  <si>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</si>
  <si>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</si>
  <si>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</si>
  <si>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</si>
  <si>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</si>
  <si>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</si>
  <si>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</si>
  <si>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</si>
  <si>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</si>
  <si>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</si>
  <si>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</si>
  <si>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</si>
  <si>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</si>
  <si>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</si>
  <si>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</si>
  <si>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</si>
  <si>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</si>
  <si>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</si>
  <si>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</si>
  <si>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</si>
  <si>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</si>
  <si>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</si>
  <si>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</si>
  <si>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</si>
  <si>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</si>
  <si>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</si>
  <si>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</si>
  <si>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</si>
  <si>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</si>
  <si>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</si>
  <si>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</si>
  <si>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</si>
  <si>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</si>
  <si>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</si>
  <si>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</si>
  <si>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</si>
  <si>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</si>
  <si>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</si>
  <si>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</si>
  <si>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</si>
  <si>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</si>
  <si>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</si>
  <si>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</si>
  <si>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</si>
  <si>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</si>
  <si>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</si>
  <si>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</si>
  <si>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</si>
  <si>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</si>
  <si>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</si>
  <si>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</si>
  <si>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</si>
  <si>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</si>
  <si>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</si>
  <si>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</si>
  <si>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</si>
  <si>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</si>
  <si>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</si>
  <si>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</si>
  <si>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</si>
  <si>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</si>
  <si>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</si>
  <si>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</si>
  <si>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</si>
  <si>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</si>
  <si>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</si>
  <si>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</si>
  <si>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</si>
  <si>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</si>
  <si>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</si>
  <si>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</si>
  <si>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</si>
  <si>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</si>
  <si>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</si>
  <si>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</si>
  <si>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</si>
  <si>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</si>
  <si>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</si>
  <si>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</si>
  <si>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</si>
  <si>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</si>
  <si>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64.11％となったが、令和6年度から公営企業会計移行による、令和5年度打ち切り決算（３月31日）が要因と考える。営業外収益の一般繰入金と消費税還付などの見通しを分析し、修繕費へ補助金を充当できるストックマネジメント計画の策定が急務である。式根島処理区の経費増加に対し長期計画の見直しを図り収支バランスの適正化・安定化を目指す。
④企業債残高対事業規模比率：起債償還に対する一般会計負担が一定にあるため、当該数値は低い水準を維持しているが、公営企業会計移行による健全運営を図るうえでは、法適用のD2・D1の団体の運営状況を参考に比率の分析を行い適正化も必要である。
⑤経費回収率：特環本村地区の料金収入は微増傾向であるが、特環式根島地区の供用開始後直後は維持管理費に対する料金収入比率は低く、長期的な推計を行う必要がある。令和4年度と比べグラフの大きな変動は、令和6年度から公営企業会計移行による令和５年度打ち切り決算（３月31日〆）が要因と考える。
⑥汚水処理原価：今後増加する式根島処理区の建設費投資の効率化と維持費の適正化、接続率の向上を目指し、経営分析を行っていく。今後特環事業で2島をの2処理区を運営する地理的要因に背景とした汚水処理費の増に対しては共同化といった最適な処理方法への切り替えの検討が必要である。
⑦施設利用率：当該数値については、類似団体等の数値と比較しても低い数値である。このため、接続率を更に増加させ施設利用率を向上させる必要がある。
⑧水洗化率：人口減少等の影響はあるが、水洗化率（接続率）は徐々に増加傾向にり、料金収入も年々増加しているが、まだ１００％未満であるため、健全経営に向け接続への啓蒙活動等を更に強化・実施していく必要がある。</t>
    <rPh sb="32" eb="34">
      <t>カイケイ</t>
    </rPh>
    <rPh sb="40" eb="42">
      <t>レイワ</t>
    </rPh>
    <rPh sb="43" eb="45">
      <t>ネンド</t>
    </rPh>
    <rPh sb="45" eb="46">
      <t>ウ</t>
    </rPh>
    <rPh sb="47" eb="48">
      <t>キ</t>
    </rPh>
    <rPh sb="49" eb="51">
      <t>ケッサン</t>
    </rPh>
    <rPh sb="53" eb="54">
      <t>ガツ</t>
    </rPh>
    <rPh sb="56" eb="57">
      <t>ニチ</t>
    </rPh>
    <rPh sb="370" eb="372">
      <t>レイワ</t>
    </rPh>
    <rPh sb="373" eb="375">
      <t>ネンド</t>
    </rPh>
    <rPh sb="376" eb="377">
      <t>クラ</t>
    </rPh>
    <rPh sb="382" eb="383">
      <t>オオ</t>
    </rPh>
    <rPh sb="385" eb="387">
      <t>ヘンドウ</t>
    </rPh>
    <rPh sb="400" eb="402">
      <t>カイケイ</t>
    </rPh>
    <rPh sb="407" eb="409">
      <t>レイワ</t>
    </rPh>
    <rPh sb="410" eb="412">
      <t>ネンド</t>
    </rPh>
    <rPh sb="412" eb="413">
      <t>ウ</t>
    </rPh>
    <rPh sb="414" eb="415">
      <t>キ</t>
    </rPh>
    <rPh sb="416" eb="418">
      <t>ケッサン</t>
    </rPh>
    <rPh sb="420" eb="421">
      <t>ガツ</t>
    </rPh>
    <rPh sb="423" eb="424">
      <t>ニチ</t>
    </rPh>
    <phoneticPr fontId="4"/>
  </si>
  <si>
    <t>一部供用開始から、17年を経過したが、管渠の老朽化は今のところ見られない。しかし、近年処理場・ポンプ場の施設設備の修繕費が増大している為、令和7年度からストックマネジメント基本計画策定に着手し、令和9年に計画書提出を検討している。計画に沿った中小規修繕及び、大規模施設更新を実施し、補助金を活用した財政負担の軽減を目指す。</t>
    <phoneticPr fontId="4"/>
  </si>
  <si>
    <t>令和2年度から管渠・処理場建設工事に着手した式根島処理区の建設改良費が令和6年に最大値を迎え令和8年度の供用開始（水処理）後、3～5年後に汚泥処理設備ので建設改良費に増大する見込。その後は管渠整備を続け令和24年の概成を目指す。並行して、本村処理区（特環）・若郷処理区（漁排）においては施設等の更新・修繕の財政的支援を享受する為ストックマネジメント計画を策定し、事業計画・全体計画の見直しを随時行う。
令和6年度から公営企業会計適用となり令和５年度分に関しては打ち切り決算（３月31日〆）の為、グラフ（①、⑤、⑥）の増減が大きくなった年となった。</t>
    <rPh sb="219" eb="221">
      <t>レイワ</t>
    </rPh>
    <rPh sb="222" eb="224">
      <t>ネンド</t>
    </rPh>
    <rPh sb="224" eb="225">
      <t>ブン</t>
    </rPh>
    <rPh sb="226" eb="227">
      <t>カン</t>
    </rPh>
    <rPh sb="230" eb="231">
      <t>ウ</t>
    </rPh>
    <rPh sb="232" eb="233">
      <t>キ</t>
    </rPh>
    <rPh sb="234" eb="236">
      <t>ケッサン</t>
    </rPh>
    <rPh sb="238" eb="239">
      <t>ガツ</t>
    </rPh>
    <rPh sb="241" eb="242">
      <t>ニチ</t>
    </rPh>
    <rPh sb="245" eb="246">
      <t>タメ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</si>
</sst>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DE-42CA-B35F-4873BE9054D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formatCode="#,##0.00;&quot;△&quot;#,##0.00">
                  <c:v>0</c:v>
                </c:pt>
                <c:pt idx="3">
                  <c:v>0.08</c:v>
                </c:pt>
                <c:pt idx="4">
                  <c:v>0.06</c:v>
                </c:pt>
              </c:numCache>
            </c:numRef>
          </c:val>
          <c:smooth val="0"/>
          <c:extLst>
            <c:ext xmlns:c16="http://schemas.microsoft.com/office/drawing/2014/chart" uri="{C3380CC4-5D6E-409C-BE32-E72D297353CC}">
              <c16:uniqueId val="{00000001-5EDE-42CA-B35F-4873BE9054D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30.16</c:v>
                </c:pt>
                <c:pt idx="1">
                  <c:v>29.75</c:v>
                </c:pt>
                <c:pt idx="2">
                  <c:v>30.82</c:v>
                </c:pt>
                <c:pt idx="3">
                  <c:v>30.25</c:v>
                </c:pt>
                <c:pt idx="4">
                  <c:v>30.66</c:v>
                </c:pt>
              </c:numCache>
            </c:numRef>
          </c:val>
          <c:extLst>
            <c:ext xmlns:c16="http://schemas.microsoft.com/office/drawing/2014/chart" uri="{C3380CC4-5D6E-409C-BE32-E72D297353CC}">
              <c16:uniqueId val="{00000000-2210-4B71-9637-3736131DDC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33.799999999999997</c:v>
                </c:pt>
                <c:pt idx="3">
                  <c:v>41.06</c:v>
                </c:pt>
                <c:pt idx="4">
                  <c:v>42.09</c:v>
                </c:pt>
              </c:numCache>
            </c:numRef>
          </c:val>
          <c:smooth val="0"/>
          <c:extLst>
            <c:ext xmlns:c16="http://schemas.microsoft.com/office/drawing/2014/chart" uri="{C3380CC4-5D6E-409C-BE32-E72D297353CC}">
              <c16:uniqueId val="{00000001-2210-4B71-9637-3736131DDC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71.7</c:v>
                </c:pt>
                <c:pt idx="1">
                  <c:v>73.650000000000006</c:v>
                </c:pt>
                <c:pt idx="2">
                  <c:v>77.63</c:v>
                </c:pt>
                <c:pt idx="3">
                  <c:v>77.959999999999994</c:v>
                </c:pt>
                <c:pt idx="4">
                  <c:v>80.650000000000006</c:v>
                </c:pt>
              </c:numCache>
            </c:numRef>
          </c:val>
          <c:extLst>
            <c:ext xmlns:c16="http://schemas.microsoft.com/office/drawing/2014/chart" uri="{C3380CC4-5D6E-409C-BE32-E72D297353CC}">
              <c16:uniqueId val="{00000000-BFA8-4471-B380-501F77C2CBA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67.09</c:v>
                </c:pt>
                <c:pt idx="3">
                  <c:v>84.34</c:v>
                </c:pt>
                <c:pt idx="4">
                  <c:v>84.73</c:v>
                </c:pt>
              </c:numCache>
            </c:numRef>
          </c:val>
          <c:smooth val="0"/>
          <c:extLst>
            <c:ext xmlns:c16="http://schemas.microsoft.com/office/drawing/2014/chart" uri="{C3380CC4-5D6E-409C-BE32-E72D297353CC}">
              <c16:uniqueId val="{00000001-BFA8-4471-B380-501F77C2CBA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85.36</c:v>
                </c:pt>
                <c:pt idx="1">
                  <c:v>73.510000000000005</c:v>
                </c:pt>
                <c:pt idx="2">
                  <c:v>101.02</c:v>
                </c:pt>
                <c:pt idx="3">
                  <c:v>98.66</c:v>
                </c:pt>
                <c:pt idx="4">
                  <c:v>64.11</c:v>
                </c:pt>
              </c:numCache>
            </c:numRef>
          </c:val>
          <c:extLst>
            <c:ext xmlns:c16="http://schemas.microsoft.com/office/drawing/2014/chart" uri="{C3380CC4-5D6E-409C-BE32-E72D297353CC}">
              <c16:uniqueId val="{00000000-8B04-41C8-AF36-567C0B6567A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04-41C8-AF36-567C0B6567A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A9-4694-B830-C338A0C3CC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A9-4694-B830-C338A0C3CC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54-4D03-8F5D-EAAD368674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54-4D03-8F5D-EAAD368674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6D-4944-91C7-7DEC430D2D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6D-4944-91C7-7DEC430D2D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FD-4061-95B7-9D4A1863F5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FD-4061-95B7-9D4A1863F5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81.86</c:v>
                </c:pt>
                <c:pt idx="1">
                  <c:v>0</c:v>
                </c:pt>
                <c:pt idx="2">
                  <c:v>0</c:v>
                </c:pt>
                <c:pt idx="3">
                  <c:v>0</c:v>
                </c:pt>
                <c:pt idx="4">
                  <c:v>0</c:v>
                </c:pt>
              </c:numCache>
            </c:numRef>
          </c:val>
          <c:extLst>
            <c:ext xmlns:c16="http://schemas.microsoft.com/office/drawing/2014/chart" uri="{C3380CC4-5D6E-409C-BE32-E72D297353CC}">
              <c16:uniqueId val="{00000000-E7B1-4BD7-8E78-FB42A37073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1042.6400000000001</c:v>
                </c:pt>
                <c:pt idx="3">
                  <c:v>1195.47</c:v>
                </c:pt>
                <c:pt idx="4">
                  <c:v>1168.69</c:v>
                </c:pt>
              </c:numCache>
            </c:numRef>
          </c:val>
          <c:smooth val="0"/>
          <c:extLst>
            <c:ext xmlns:c16="http://schemas.microsoft.com/office/drawing/2014/chart" uri="{C3380CC4-5D6E-409C-BE32-E72D297353CC}">
              <c16:uniqueId val="{00000001-E7B1-4BD7-8E78-FB42A37073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52.24</c:v>
                </c:pt>
                <c:pt idx="1">
                  <c:v>40.57</c:v>
                </c:pt>
                <c:pt idx="2">
                  <c:v>65.150000000000006</c:v>
                </c:pt>
                <c:pt idx="3">
                  <c:v>51.02</c:v>
                </c:pt>
                <c:pt idx="4">
                  <c:v>83.17</c:v>
                </c:pt>
              </c:numCache>
            </c:numRef>
          </c:val>
          <c:extLst>
            <c:ext xmlns:c16="http://schemas.microsoft.com/office/drawing/2014/chart" uri="{C3380CC4-5D6E-409C-BE32-E72D297353CC}">
              <c16:uniqueId val="{00000000-608C-4599-A9D8-0224B244A3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55.76</c:v>
                </c:pt>
                <c:pt idx="3">
                  <c:v>69.430000000000007</c:v>
                </c:pt>
                <c:pt idx="4">
                  <c:v>70.709999999999994</c:v>
                </c:pt>
              </c:numCache>
            </c:numRef>
          </c:val>
          <c:smooth val="0"/>
          <c:extLst>
            <c:ext xmlns:c16="http://schemas.microsoft.com/office/drawing/2014/chart" uri="{C3380CC4-5D6E-409C-BE32-E72D297353CC}">
              <c16:uniqueId val="{00000001-608C-4599-A9D8-0224B244A3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405.84</c:v>
                </c:pt>
                <c:pt idx="1">
                  <c:v>524.15</c:v>
                </c:pt>
                <c:pt idx="2">
                  <c:v>332.88</c:v>
                </c:pt>
                <c:pt idx="3">
                  <c:v>427.61</c:v>
                </c:pt>
                <c:pt idx="4">
                  <c:v>241.44</c:v>
                </c:pt>
              </c:numCache>
            </c:numRef>
          </c:val>
          <c:extLst>
            <c:ext xmlns:c16="http://schemas.microsoft.com/office/drawing/2014/chart" uri="{C3380CC4-5D6E-409C-BE32-E72D297353CC}">
              <c16:uniqueId val="{00000000-23AE-461C-9C0C-4849C0F28D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296.14999999999998</c:v>
                </c:pt>
                <c:pt idx="3">
                  <c:v>239.46</c:v>
                </c:pt>
                <c:pt idx="4">
                  <c:v>233.15</c:v>
                </c:pt>
              </c:numCache>
            </c:numRef>
          </c:val>
          <c:smooth val="0"/>
          <c:extLst>
            <c:ext xmlns:c16="http://schemas.microsoft.com/office/drawing/2014/chart" uri="{C3380CC4-5D6E-409C-BE32-E72D297353CC}">
              <c16:uniqueId val="{00000001-23AE-461C-9C0C-4849C0F28D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新島村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2453</v>
      </c>
      <c r="AM8" s="36"/>
      <c r="AN8" s="36"/>
      <c r="AO8" s="36"/>
      <c r="AP8" s="36"/>
      <c r="AQ8" s="36"/>
      <c r="AR8" s="36"/>
      <c r="AS8" s="36"/>
      <c r="AT8" s="37">
        <f>データ!T6</f>
        <v>27.54</v>
      </c>
      <c r="AU8" s="37"/>
      <c r="AV8" s="37"/>
      <c r="AW8" s="37"/>
      <c r="AX8" s="37"/>
      <c r="AY8" s="37"/>
      <c r="AZ8" s="37"/>
      <c r="BA8" s="37"/>
      <c r="BB8" s="37">
        <f>データ!U6</f>
        <v>89.07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65.489999999999995</v>
      </c>
      <c r="Q10" s="37"/>
      <c r="R10" s="37"/>
      <c r="S10" s="37"/>
      <c r="T10" s="37"/>
      <c r="U10" s="37"/>
      <c r="V10" s="37"/>
      <c r="W10" s="37">
        <f>データ!Q6</f>
        <v>106.78</v>
      </c>
      <c r="X10" s="37"/>
      <c r="Y10" s="37"/>
      <c r="Z10" s="37"/>
      <c r="AA10" s="37"/>
      <c r="AB10" s="37"/>
      <c r="AC10" s="37"/>
      <c r="AD10" s="36">
        <f>データ!R6</f>
        <v>3850</v>
      </c>
      <c r="AE10" s="36"/>
      <c r="AF10" s="36"/>
      <c r="AG10" s="36"/>
      <c r="AH10" s="36"/>
      <c r="AI10" s="36"/>
      <c r="AJ10" s="36"/>
      <c r="AK10" s="2"/>
      <c r="AL10" s="36">
        <f>データ!V6</f>
        <v>1571</v>
      </c>
      <c r="AM10" s="36"/>
      <c r="AN10" s="36"/>
      <c r="AO10" s="36"/>
      <c r="AP10" s="36"/>
      <c r="AQ10" s="36"/>
      <c r="AR10" s="36"/>
      <c r="AS10" s="36"/>
      <c r="AT10" s="37">
        <f>データ!W6</f>
        <v>0.84</v>
      </c>
      <c r="AU10" s="37"/>
      <c r="AV10" s="37"/>
      <c r="AW10" s="37"/>
      <c r="AX10" s="37"/>
      <c r="AY10" s="37"/>
      <c r="AZ10" s="37"/>
      <c r="BA10" s="37"/>
      <c r="BB10" s="37">
        <f>データ!X6</f>
        <v>1870.24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zenXAmf0oAozBOPAttPThMJPpSFSF9n8o4Hz7WnOh2imSjJq973mV6mSNMMAu6Vdt9Gw0SFAQHPgAamjcj4x4g==" saltValue="KJRnBYtiB9O7lYYy9pU4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133639</v>
      </c>
      <c r="D6" s="19">
        <f t="shared" si="3"/>
        <v>47</v>
      </c>
      <c r="E6" s="19">
        <f t="shared" si="3"/>
        <v>17</v>
      </c>
      <c r="F6" s="19">
        <f t="shared" si="3"/>
        <v>4</v>
      </c>
      <c r="G6" s="19">
        <f t="shared" si="3"/>
        <v>0</v>
      </c>
      <c r="H6" s="19" t="str">
        <f t="shared" si="3"/>
        <v>東京都　新島村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65.489999999999995</v>
      </c>
      <c r="Q6" s="20">
        <f t="shared" si="3"/>
        <v>106.78</v>
      </c>
      <c r="R6" s="20">
        <f t="shared" si="3"/>
        <v>3850</v>
      </c>
      <c r="S6" s="20">
        <f t="shared" si="3"/>
        <v>2453</v>
      </c>
      <c r="T6" s="20">
        <f t="shared" si="3"/>
        <v>27.54</v>
      </c>
      <c r="U6" s="20">
        <f t="shared" si="3"/>
        <v>89.07</v>
      </c>
      <c r="V6" s="20">
        <f t="shared" si="3"/>
        <v>1571</v>
      </c>
      <c r="W6" s="20">
        <f t="shared" si="3"/>
        <v>0.84</v>
      </c>
      <c r="X6" s="20">
        <f t="shared" si="3"/>
        <v>1870.24</v>
      </c>
      <c r="Y6" s="21">
        <f>IF(Y7="",NA(),Y7)</f>
        <v>85.36</v>
      </c>
      <c r="Z6" s="21">
        <f t="shared" ref="Z6:AH6" si="4">IF(Z7="",NA(),Z7)</f>
        <v>73.510000000000005</v>
      </c>
      <c r="AA6" s="21">
        <f t="shared" si="4"/>
        <v>101.02</v>
      </c>
      <c r="AB6" s="21">
        <f t="shared" si="4"/>
        <v>98.66</v>
      </c>
      <c r="AC6" s="21">
        <f t="shared" si="4"/>
        <v>64.11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81.86</v>
      </c>
      <c r="BG6" s="20">
        <f t="shared" ref="BG6:BO6" si="7">IF(BG7="",NA(),BG7)</f>
        <v>0</v>
      </c>
      <c r="BH6" s="20">
        <f t="shared" si="7"/>
        <v>0</v>
      </c>
      <c r="BI6" s="20">
        <f t="shared" si="7"/>
        <v>0</v>
      </c>
      <c r="BJ6" s="20">
        <f t="shared" si="7"/>
        <v>0</v>
      </c>
      <c r="BK6" s="21">
        <f t="shared" si="7"/>
        <v>1087.96</v>
      </c>
      <c r="BL6" s="21">
        <f t="shared" si="7"/>
        <v>1209.45</v>
      </c>
      <c r="BM6" s="21">
        <f t="shared" si="7"/>
        <v>1042.6400000000001</v>
      </c>
      <c r="BN6" s="21">
        <f t="shared" si="7"/>
        <v>1195.47</v>
      </c>
      <c r="BO6" s="21">
        <f t="shared" si="7"/>
        <v>1168.69</v>
      </c>
      <c r="BP6" s="20" t="str">
        <f>IF(BP7="","",IF(BP7="-","【-】","【"&amp;SUBSTITUTE(TEXT(BP7,"#,##0.00"),"-","△")&amp;"】"))</f>
        <v>【1,156.82】</v>
      </c>
      <c r="BQ6" s="21">
        <f>IF(BQ7="",NA(),BQ7)</f>
        <v>52.24</v>
      </c>
      <c r="BR6" s="21">
        <f t="shared" ref="BR6:BZ6" si="8">IF(BR7="",NA(),BR7)</f>
        <v>40.57</v>
      </c>
      <c r="BS6" s="21">
        <f t="shared" si="8"/>
        <v>65.150000000000006</v>
      </c>
      <c r="BT6" s="21">
        <f t="shared" si="8"/>
        <v>51.02</v>
      </c>
      <c r="BU6" s="21">
        <f t="shared" si="8"/>
        <v>83.17</v>
      </c>
      <c r="BV6" s="21">
        <f t="shared" si="8"/>
        <v>59.67</v>
      </c>
      <c r="BW6" s="21">
        <f t="shared" si="8"/>
        <v>55.93</v>
      </c>
      <c r="BX6" s="21">
        <f t="shared" si="8"/>
        <v>55.76</v>
      </c>
      <c r="BY6" s="21">
        <f t="shared" si="8"/>
        <v>69.430000000000007</v>
      </c>
      <c r="BZ6" s="21">
        <f t="shared" si="8"/>
        <v>70.709999999999994</v>
      </c>
      <c r="CA6" s="20" t="str">
        <f>IF(CA7="","",IF(CA7="-","【-】","【"&amp;SUBSTITUTE(TEXT(CA7,"#,##0.00"),"-","△")&amp;"】"))</f>
        <v>【75.33】</v>
      </c>
      <c r="CB6" s="21">
        <f>IF(CB7="",NA(),CB7)</f>
        <v>405.84</v>
      </c>
      <c r="CC6" s="21">
        <f t="shared" ref="CC6:CK6" si="9">IF(CC7="",NA(),CC7)</f>
        <v>524.15</v>
      </c>
      <c r="CD6" s="21">
        <f t="shared" si="9"/>
        <v>332.88</v>
      </c>
      <c r="CE6" s="21">
        <f t="shared" si="9"/>
        <v>427.61</v>
      </c>
      <c r="CF6" s="21">
        <f t="shared" si="9"/>
        <v>241.44</v>
      </c>
      <c r="CG6" s="21">
        <f t="shared" si="9"/>
        <v>270.60000000000002</v>
      </c>
      <c r="CH6" s="21">
        <f t="shared" si="9"/>
        <v>289.60000000000002</v>
      </c>
      <c r="CI6" s="21">
        <f t="shared" si="9"/>
        <v>296.14999999999998</v>
      </c>
      <c r="CJ6" s="21">
        <f t="shared" si="9"/>
        <v>239.46</v>
      </c>
      <c r="CK6" s="21">
        <f t="shared" si="9"/>
        <v>233.15</v>
      </c>
      <c r="CL6" s="20" t="str">
        <f>IF(CL7="","",IF(CL7="-","【-】","【"&amp;SUBSTITUTE(TEXT(CL7,"#,##0.00"),"-","△")&amp;"】"))</f>
        <v>【215.73】</v>
      </c>
      <c r="CM6" s="21">
        <f>IF(CM7="",NA(),CM7)</f>
        <v>30.16</v>
      </c>
      <c r="CN6" s="21">
        <f t="shared" ref="CN6:CV6" si="10">IF(CN7="",NA(),CN7)</f>
        <v>29.75</v>
      </c>
      <c r="CO6" s="21">
        <f t="shared" si="10"/>
        <v>30.82</v>
      </c>
      <c r="CP6" s="21">
        <f t="shared" si="10"/>
        <v>30.25</v>
      </c>
      <c r="CQ6" s="21">
        <f t="shared" si="10"/>
        <v>30.66</v>
      </c>
      <c r="CR6" s="21">
        <f t="shared" si="10"/>
        <v>37.65</v>
      </c>
      <c r="CS6" s="21">
        <f t="shared" si="10"/>
        <v>36.71</v>
      </c>
      <c r="CT6" s="21">
        <f t="shared" si="10"/>
        <v>33.799999999999997</v>
      </c>
      <c r="CU6" s="21">
        <f t="shared" si="10"/>
        <v>41.06</v>
      </c>
      <c r="CV6" s="21">
        <f t="shared" si="10"/>
        <v>42.09</v>
      </c>
      <c r="CW6" s="20" t="str">
        <f>IF(CW7="","",IF(CW7="-","【-】","【"&amp;SUBSTITUTE(TEXT(CW7,"#,##0.00"),"-","△")&amp;"】"))</f>
        <v>【43.28】</v>
      </c>
      <c r="CX6" s="21">
        <f>IF(CX7="",NA(),CX7)</f>
        <v>71.7</v>
      </c>
      <c r="CY6" s="21">
        <f t="shared" ref="CY6:DG6" si="11">IF(CY7="",NA(),CY7)</f>
        <v>73.650000000000006</v>
      </c>
      <c r="CZ6" s="21">
        <f t="shared" si="11"/>
        <v>77.63</v>
      </c>
      <c r="DA6" s="21">
        <f t="shared" si="11"/>
        <v>77.959999999999994</v>
      </c>
      <c r="DB6" s="21">
        <f t="shared" si="11"/>
        <v>80.650000000000006</v>
      </c>
      <c r="DC6" s="21">
        <f t="shared" si="11"/>
        <v>67.37</v>
      </c>
      <c r="DD6" s="21">
        <f t="shared" si="11"/>
        <v>70.05</v>
      </c>
      <c r="DE6" s="21">
        <f t="shared" si="11"/>
        <v>67.09</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0.02</v>
      </c>
      <c r="EL6" s="20">
        <f t="shared" si="14"/>
        <v>0</v>
      </c>
      <c r="EM6" s="21">
        <f t="shared" si="14"/>
        <v>0.08</v>
      </c>
      <c r="EN6" s="21">
        <f t="shared" si="14"/>
        <v>0.06</v>
      </c>
      <c r="EO6" s="20" t="str">
        <f>IF(EO7="","",IF(EO7="-","【-】","【"&amp;SUBSTITUTE(TEXT(EO7,"#,##0.00"),"-","△")&amp;"】"))</f>
        <v>【0.11】</v>
      </c>
    </row>
    <row r="7" spans="1:145" s="22" customFormat="1" x14ac:dyDescent="0.2">
      <c r="A7" s="14"/>
      <c r="B7" s="23">
        <v>2023</v>
      </c>
      <c r="C7" s="23">
        <v>133639</v>
      </c>
      <c r="D7" s="23">
        <v>47</v>
      </c>
      <c r="E7" s="23">
        <v>17</v>
      </c>
      <c r="F7" s="23">
        <v>4</v>
      </c>
      <c r="G7" s="23">
        <v>0</v>
      </c>
      <c r="H7" s="23" t="s">
        <v>98</v>
      </c>
      <c r="I7" s="23" t="s">
        <v>99</v>
      </c>
      <c r="J7" s="23" t="s">
        <v>100</v>
      </c>
      <c r="K7" s="23" t="s">
        <v>101</v>
      </c>
      <c r="L7" s="23" t="s">
        <v>102</v>
      </c>
      <c r="M7" s="23" t="s">
        <v>103</v>
      </c>
      <c r="N7" s="24" t="s">
        <v>104</v>
      </c>
      <c r="O7" s="24" t="s">
        <v>105</v>
      </c>
      <c r="P7" s="24">
        <v>65.489999999999995</v>
      </c>
      <c r="Q7" s="24">
        <v>106.78</v>
      </c>
      <c r="R7" s="24">
        <v>3850</v>
      </c>
      <c r="S7" s="24">
        <v>2453</v>
      </c>
      <c r="T7" s="24">
        <v>27.54</v>
      </c>
      <c r="U7" s="24">
        <v>89.07</v>
      </c>
      <c r="V7" s="24">
        <v>1571</v>
      </c>
      <c r="W7" s="24">
        <v>0.84</v>
      </c>
      <c r="X7" s="24">
        <v>1870.24</v>
      </c>
      <c r="Y7" s="24">
        <v>85.36</v>
      </c>
      <c r="Z7" s="24">
        <v>73.510000000000005</v>
      </c>
      <c r="AA7" s="24">
        <v>101.02</v>
      </c>
      <c r="AB7" s="24">
        <v>98.66</v>
      </c>
      <c r="AC7" s="24">
        <v>64.11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81.86</v>
      </c>
      <c r="BG7" s="24">
        <v>0</v>
      </c>
      <c r="BH7" s="24">
        <v>0</v>
      </c>
      <c r="BI7" s="24">
        <v>0</v>
      </c>
      <c r="BJ7" s="24">
        <v>0</v>
      </c>
      <c r="BK7" s="24">
        <v>1087.96</v>
      </c>
      <c r="BL7" s="24">
        <v>1209.45</v>
      </c>
      <c r="BM7" s="24">
        <v>1042.6400000000001</v>
      </c>
      <c r="BN7" s="24">
        <v>1195.47</v>
      </c>
      <c r="BO7" s="24">
        <v>1168.69</v>
      </c>
      <c r="BP7" s="24">
        <v>1156.82</v>
      </c>
      <c r="BQ7" s="24">
        <v>52.24</v>
      </c>
      <c r="BR7" s="24">
        <v>40.57</v>
      </c>
      <c r="BS7" s="24">
        <v>65.150000000000006</v>
      </c>
      <c r="BT7" s="24">
        <v>51.02</v>
      </c>
      <c r="BU7" s="24">
        <v>83.17</v>
      </c>
      <c r="BV7" s="24">
        <v>59.67</v>
      </c>
      <c r="BW7" s="24">
        <v>55.93</v>
      </c>
      <c r="BX7" s="24">
        <v>55.76</v>
      </c>
      <c r="BY7" s="24">
        <v>69.430000000000007</v>
      </c>
      <c r="BZ7" s="24">
        <v>70.709999999999994</v>
      </c>
      <c r="CA7" s="24">
        <v>75.33</v>
      </c>
      <c r="CB7" s="24">
        <v>405.84</v>
      </c>
      <c r="CC7" s="24">
        <v>524.15</v>
      </c>
      <c r="CD7" s="24">
        <v>332.88</v>
      </c>
      <c r="CE7" s="24">
        <v>427.61</v>
      </c>
      <c r="CF7" s="24">
        <v>241.44</v>
      </c>
      <c r="CG7" s="24">
        <v>270.60000000000002</v>
      </c>
      <c r="CH7" s="24">
        <v>289.60000000000002</v>
      </c>
      <c r="CI7" s="24">
        <v>296.14999999999998</v>
      </c>
      <c r="CJ7" s="24">
        <v>239.46</v>
      </c>
      <c r="CK7" s="24">
        <v>233.15</v>
      </c>
      <c r="CL7" s="24">
        <v>215.73</v>
      </c>
      <c r="CM7" s="24">
        <v>30.16</v>
      </c>
      <c r="CN7" s="24">
        <v>29.75</v>
      </c>
      <c r="CO7" s="24">
        <v>30.82</v>
      </c>
      <c r="CP7" s="24">
        <v>30.25</v>
      </c>
      <c r="CQ7" s="24">
        <v>30.66</v>
      </c>
      <c r="CR7" s="24">
        <v>37.65</v>
      </c>
      <c r="CS7" s="24">
        <v>36.71</v>
      </c>
      <c r="CT7" s="24">
        <v>33.799999999999997</v>
      </c>
      <c r="CU7" s="24">
        <v>41.06</v>
      </c>
      <c r="CV7" s="24">
        <v>42.09</v>
      </c>
      <c r="CW7" s="24">
        <v>43.28</v>
      </c>
      <c r="CX7" s="24">
        <v>71.7</v>
      </c>
      <c r="CY7" s="24">
        <v>73.650000000000006</v>
      </c>
      <c r="CZ7" s="24">
        <v>77.63</v>
      </c>
      <c r="DA7" s="24">
        <v>77.959999999999994</v>
      </c>
      <c r="DB7" s="24">
        <v>80.650000000000006</v>
      </c>
      <c r="DC7" s="24">
        <v>67.37</v>
      </c>
      <c r="DD7" s="24">
        <v>70.05</v>
      </c>
      <c r="DE7" s="24">
        <v>67.09</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0.02</v>
      </c>
      <c r="EL7" s="24">
        <v>0</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2025-01-24T07:30:49Z</dcterms:created>
  <dcterms:modified xsi:type="dcterms:W3CDTF">2025-02-12T09:58:21Z</dcterms:modified>
  <cp:category/>
</cp:coreProperties>
</file>