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mc:AlternateContent xmlns:mc="http://schemas.openxmlformats.org/markup-compatibility/2006">
    <mc:Choice Requires="x15">
      <x15ac:absPath xmlns:x15ac="http://schemas.microsoft.com/office/spreadsheetml/2010/11/ac" url="C:\Users\6645\Desktop\R08.1.21_【財政】（128〆）公営企業に係る経営比較分析表（令和6年度決算）の分析等について（依頼）\03.提出\"/>
    </mc:Choice>
  </mc:AlternateContent>
  <xr:revisionPtr revIDLastSave="0" documentId="13_ncr:1_{7478F9F4-4E88-41ED-BB34-FAA7967D2928}" xr6:coauthVersionLast="36" xr6:coauthVersionMax="36" xr10:uidLastSave="{00000000-0000-0000-0000-000000000000}"/>
  <workbookProtection workbookAlgorithmName="SHA-512" workbookHashValue="2eS8jvpOEfWxp/bXShMmHZo5JP32ARJnokmvBnZcyx8/d0LjhYfkGHqlW3sUggDygB2WvGcuVg8Siqz6HFiRqg==" workbookSaltValue="vIElkb0ICLvZllWXl3mFfQ=="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W10" i="4" s="1"/>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I85" i="4"/>
  <c r="H85" i="4"/>
  <c r="BB10" i="4"/>
  <c r="AT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<sst xmlns="http://schemas.openxmlformats.org/spreadsheetml/2006/main" count="228" uniqueCount="113">
  <si>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</si>
  <si>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</si>
  <si>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</si>
  <si>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</si>
  <si>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</si>
  <si>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</si>
  <si>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</si>
  <si>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</si>
  <si>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</si>
  <si>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</si>
  <si>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</si>
  <si>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</si>
  <si>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</si>
  <si>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</si>
  <si>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</si>
  <si>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</si>
  <si>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</si>
  <si>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</si>
  <si>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</si>
  <si>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</si>
  <si>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</si>
  <si>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</si>
  <si>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</si>
  <si>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</si>
  <si>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</si>
  <si>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</si>
  <si>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</si>
  <si>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</si>
  <si>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</si>
  <si>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</si>
  <si>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</si>
  <si>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</si>
  <si>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</si>
  <si>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</si>
  <si>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</si>
  <si>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</si>
  <si>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</si>
  <si>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</si>
  <si>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</si>
  <si>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</si>
  <si>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</si>
  <si>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</si>
  <si>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</si>
  <si>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</si>
  <si>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</si>
  <si>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</si>
  <si>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</si>
  <si>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</si>
  <si>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</si>
  <si>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</si>
  <si>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</si>
  <si>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</si>
  <si>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</si>
  <si>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</si>
  <si>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</si>
  <si>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</si>
  <si>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</si>
  <si>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</si>
  <si>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</si>
  <si>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</si>
  <si>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</si>
  <si>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</si>
  <si>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</si>
  <si>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</si>
  <si>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</si>
  <si>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</si>
  <si>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</si>
  <si>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</si>
  <si>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</si>
  <si>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</si>
  <si>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</si>
  <si>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</si>
  <si>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</si>
  <si>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</si>
  <si>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</si>
  <si>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</si>
  <si>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</si>
  <si>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</si>
  <si>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</si>
  <si>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</si>
  <si>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</si>
  <si>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</si>
  <si>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</si>
  <si>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</si>
  <si>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</si>
  <si>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</si>
  <si>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</si>
  <si>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</si>
  <si>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</si>
  <si>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</si>
  <si>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</si>
  <si>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</si>
  <si>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</si>
  <si>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大島町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</si>
  <si>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</si>
  <si>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</si>
  <si>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</si>
  <si>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</si>
  <si>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</si>
  <si>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</si>
  <si>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</si>
  <si>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</si>
  <si>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</si>
  <si>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</si>
  <si>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</si>
  <si>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</si>
  <si>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</si>
  <si>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</si>
  <si>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</si>
  <si>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</si>
  <si>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東京都大島町の水道施設は、地方公営企業会計制度の見直し後の令和６年度末時点で、有形固定資産の減価償却の進み具合を示す①有形固定資産減価償却率が類似団体平均値より高い約５５％となっており、比較的減価償却が進んだ古い資産が多くなっています。これは、管路の経年化状況を示す②管路経年化率が類似団体平均値を超えて上昇を続けていることからも明らかであり、管路の老朽化が急速に進んでいることを物語っています。
　また、水道管の更新度合いを示す③管路更新率については、令和５年度は増加しましたが、令和６年度は再び減少に転じ、引続き更新率を上げることが課題となっています。</t>
    <rPh sb="242" eb="244">
      <t>レイワ</t>
    </rPh>
    <rPh sb="245" eb="247">
      <t>ネンド</t>
    </rPh>
    <rPh sb="248" eb="249">
      <t>フタタ</t>
    </rPh>
    <phoneticPr fontId="4"/>
  </si>
  <si>
    <t>　東京都大島町の水道事業は、令和４年６月の平均１５％の料金改定により、給水収益が伸びたものの動力費等の支出の増加の影響から令和６年度も赤字決算となり、多額の累積欠損金の残留と短期的な支払い能力の低下を招き、非常に厳しい経営状況にあります。
　その結果、優先施策の一つである老朽管の更新も対応できていないのが実情です。
　このような状況から脱却する方策として、早期の料金改定や現在改定中の「水道ビジョン」及び令和5年度に改定を行った「経営戦略」の着実な実行が必要となっています。</t>
    <rPh sb="194" eb="196">
      <t>スイドウ</t>
    </rPh>
    <rPh sb="203" eb="205">
      <t>レイワ</t>
    </rPh>
    <rPh sb="206" eb="208">
      <t>ネンド</t>
    </rPh>
    <rPh sb="209" eb="211">
      <t>カイテイ</t>
    </rPh>
    <rPh sb="212" eb="213">
      <t>オコナ</t>
    </rPh>
    <phoneticPr fontId="4"/>
  </si>
  <si>
    <t>　東京都大島町の水道事業は、供給した配水量の効率性を示す⑧有収率は、類似団体平均値を下回り、ここ漏水量の増加が懸念されています。⑥給水原価は、類似団体平均値より高く、費用を水道料金で賄っている割合を示す⑦施設利用率は、季節毎の変動が大きいため、類似団体平均値を下回る状況で横ばいで推移しており、施設の余剰感が顕著となっています。また、塩濃度の高い地下水を脱塩し、給水しているため、水１㎥を作る費用である⑥給水原価は、類似団体平均値より高く、費用を水道料金で賄っている割合を示す⑤料金回収率は、平成３０年度からいわゆる原価割れの状態が続いています。
　①経常収支比率は、令和元年度より赤字経営が続いていたが、令和５年度に続き令和６年度も黒字経営となった。そのため②累積欠損金比率も減少となった。
　しかし、特別損失の計上により、支払い能力を示す③流動比率は下がり、類似団体平均値を大きく下回り、一般に安全圏とされる１００％を切っていることから、支払い能力に課題が残っています。
　なお、債務残高の水準を示す④企業債残高対給水収益比率も類似団体平均値より高い状況であることから、運転資金をこれ以上の企業債の借入れで賄うことは難しいと思われます。
　このため、経営の健全化をめざし、漏水量の削減に向けた対策と料金改定の検討等を実施していきます。</t>
    <rPh sb="309" eb="310">
      <t>ツヅ</t>
    </rPh>
    <rPh sb="311" eb="313">
      <t>レイワ</t>
    </rPh>
    <rPh sb="314" eb="316">
      <t>ネンド</t>
    </rPh>
    <rPh sb="377" eb="378">
      <t>サ</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</si>
</sst>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1.81</c:v>
                </c:pt>
                <c:pt idx="1">
                  <c:v>1.28</c:v>
                </c:pt>
                <c:pt idx="2">
                  <c:v>1.1299999999999999</c:v>
                </c:pt>
                <c:pt idx="3">
                  <c:v>1.34</c:v>
                </c:pt>
                <c:pt idx="4">
                  <c:v>1.1399999999999999</c:v>
                </c:pt>
              </c:numCache>
            </c:numRef>
          </c:val>
          <c:extLst>
            <c:ext xmlns:c16="http://schemas.microsoft.com/office/drawing/2014/chart" uri="{C3380CC4-5D6E-409C-BE32-E72D297353CC}">
              <c16:uniqueId val="{00000000-705F-48F0-9038-6E2A16135C7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705F-48F0-9038-6E2A16135C7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39.32</c:v>
                </c:pt>
                <c:pt idx="1">
                  <c:v>39.68</c:v>
                </c:pt>
                <c:pt idx="2">
                  <c:v>40.44</c:v>
                </c:pt>
                <c:pt idx="3">
                  <c:v>40.520000000000003</c:v>
                </c:pt>
                <c:pt idx="4">
                  <c:v>43.07</c:v>
                </c:pt>
              </c:numCache>
            </c:numRef>
          </c:val>
          <c:extLst>
            <c:ext xmlns:c16="http://schemas.microsoft.com/office/drawing/2014/chart" uri="{C3380CC4-5D6E-409C-BE32-E72D297353CC}">
              <c16:uniqueId val="{00000000-A1BE-4AC8-B891-70E0AE397C2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A1BE-4AC8-B891-70E0AE397C2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79.64</c:v>
                </c:pt>
                <c:pt idx="1">
                  <c:v>77.790000000000006</c:v>
                </c:pt>
                <c:pt idx="2">
                  <c:v>76.209999999999994</c:v>
                </c:pt>
                <c:pt idx="3">
                  <c:v>58.68</c:v>
                </c:pt>
                <c:pt idx="4">
                  <c:v>70.19</c:v>
                </c:pt>
              </c:numCache>
            </c:numRef>
          </c:val>
          <c:extLst>
            <c:ext xmlns:c16="http://schemas.microsoft.com/office/drawing/2014/chart" uri="{C3380CC4-5D6E-409C-BE32-E72D297353CC}">
              <c16:uniqueId val="{00000000-8F58-49EE-A8D5-C8BE6B32540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8F58-49EE-A8D5-C8BE6B32540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95.2</c:v>
                </c:pt>
                <c:pt idx="1">
                  <c:v>92.67</c:v>
                </c:pt>
                <c:pt idx="2">
                  <c:v>95.68</c:v>
                </c:pt>
                <c:pt idx="3">
                  <c:v>104.08</c:v>
                </c:pt>
                <c:pt idx="4">
                  <c:v>101.29</c:v>
                </c:pt>
              </c:numCache>
            </c:numRef>
          </c:val>
          <c:extLst>
            <c:ext xmlns:c16="http://schemas.microsoft.com/office/drawing/2014/chart" uri="{C3380CC4-5D6E-409C-BE32-E72D297353CC}">
              <c16:uniqueId val="{00000000-A79F-4795-8767-1F931085FC0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A79F-4795-8767-1F931085FC0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54.33</c:v>
                </c:pt>
                <c:pt idx="1">
                  <c:v>54.89</c:v>
                </c:pt>
                <c:pt idx="2">
                  <c:v>55.06</c:v>
                </c:pt>
                <c:pt idx="3">
                  <c:v>55.02</c:v>
                </c:pt>
                <c:pt idx="4">
                  <c:v>55.46</c:v>
                </c:pt>
              </c:numCache>
            </c:numRef>
          </c:val>
          <c:extLst>
            <c:ext xmlns:c16="http://schemas.microsoft.com/office/drawing/2014/chart" uri="{C3380CC4-5D6E-409C-BE32-E72D297353CC}">
              <c16:uniqueId val="{00000000-F62D-4D95-B6E6-8146A70FEE5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F62D-4D95-B6E6-8146A70FEE5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22.09</c:v>
                </c:pt>
                <c:pt idx="1">
                  <c:v>24.42</c:v>
                </c:pt>
                <c:pt idx="2">
                  <c:v>26.01</c:v>
                </c:pt>
                <c:pt idx="3">
                  <c:v>29.18</c:v>
                </c:pt>
                <c:pt idx="4">
                  <c:v>31.54</c:v>
                </c:pt>
              </c:numCache>
            </c:numRef>
          </c:val>
          <c:extLst>
            <c:ext xmlns:c16="http://schemas.microsoft.com/office/drawing/2014/chart" uri="{C3380CC4-5D6E-409C-BE32-E72D297353CC}">
              <c16:uniqueId val="{00000000-9E9B-4F45-B63D-593DF50471E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9E9B-4F45-B63D-593DF50471E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107.03</c:v>
                </c:pt>
                <c:pt idx="1">
                  <c:v>119.41</c:v>
                </c:pt>
                <c:pt idx="2">
                  <c:v>119.07</c:v>
                </c:pt>
                <c:pt idx="3">
                  <c:v>117.41</c:v>
                </c:pt>
                <c:pt idx="4">
                  <c:v>99.78</c:v>
                </c:pt>
              </c:numCache>
            </c:numRef>
          </c:val>
          <c:extLst>
            <c:ext xmlns:c16="http://schemas.microsoft.com/office/drawing/2014/chart" uri="{C3380CC4-5D6E-409C-BE32-E72D297353CC}">
              <c16:uniqueId val="{00000000-FEC3-44CE-AD4C-16F4847C3AC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FEC3-44CE-AD4C-16F4847C3AC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75.23</c:v>
                </c:pt>
                <c:pt idx="1">
                  <c:v>65.16</c:v>
                </c:pt>
                <c:pt idx="2">
                  <c:v>67.88</c:v>
                </c:pt>
                <c:pt idx="3">
                  <c:v>80.38</c:v>
                </c:pt>
                <c:pt idx="4">
                  <c:v>68.64</c:v>
                </c:pt>
              </c:numCache>
            </c:numRef>
          </c:val>
          <c:extLst>
            <c:ext xmlns:c16="http://schemas.microsoft.com/office/drawing/2014/chart" uri="{C3380CC4-5D6E-409C-BE32-E72D297353CC}">
              <c16:uniqueId val="{00000000-8C13-4FE1-91DB-53D5F0626D1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8C13-4FE1-91DB-53D5F0626D1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799.34</c:v>
                </c:pt>
                <c:pt idx="1">
                  <c:v>819.24</c:v>
                </c:pt>
                <c:pt idx="2">
                  <c:v>824.2</c:v>
                </c:pt>
                <c:pt idx="3">
                  <c:v>950.58</c:v>
                </c:pt>
                <c:pt idx="4">
                  <c:v>819.37</c:v>
                </c:pt>
              </c:numCache>
            </c:numRef>
          </c:val>
          <c:extLst>
            <c:ext xmlns:c16="http://schemas.microsoft.com/office/drawing/2014/chart" uri="{C3380CC4-5D6E-409C-BE32-E72D297353CC}">
              <c16:uniqueId val="{00000000-7BF8-49CF-BD80-68AE50F1E1C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7BF8-49CF-BD80-68AE50F1E1C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87.13</c:v>
                </c:pt>
                <c:pt idx="1">
                  <c:v>83.14</c:v>
                </c:pt>
                <c:pt idx="2">
                  <c:v>78.599999999999994</c:v>
                </c:pt>
                <c:pt idx="3">
                  <c:v>76.36</c:v>
                </c:pt>
                <c:pt idx="4">
                  <c:v>90.91</c:v>
                </c:pt>
              </c:numCache>
            </c:numRef>
          </c:val>
          <c:extLst>
            <c:ext xmlns:c16="http://schemas.microsoft.com/office/drawing/2014/chart" uri="{C3380CC4-5D6E-409C-BE32-E72D297353CC}">
              <c16:uniqueId val="{00000000-1EAF-4655-B5F2-A397A8F7D88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1EAF-4655-B5F2-A397A8F7D88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294.85000000000002</c:v>
                </c:pt>
                <c:pt idx="1">
                  <c:v>313.49</c:v>
                </c:pt>
                <c:pt idx="2">
                  <c:v>345.93</c:v>
                </c:pt>
                <c:pt idx="3">
                  <c:v>421.82</c:v>
                </c:pt>
                <c:pt idx="4">
                  <c:v>341.25</c:v>
                </c:pt>
              </c:numCache>
            </c:numRef>
          </c:val>
          <c:extLst>
            <c:ext xmlns:c16="http://schemas.microsoft.com/office/drawing/2014/chart" uri="{C3380CC4-5D6E-409C-BE32-E72D297353CC}">
              <c16:uniqueId val="{00000000-CBFF-4C30-8A9F-09F27AD65EB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CBFF-4C30-8A9F-09F27AD65EB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東京都　大島町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6813</v>
      </c>
      <c r="AM8" s="44"/>
      <c r="AN8" s="44"/>
      <c r="AO8" s="44"/>
      <c r="AP8" s="44"/>
      <c r="AQ8" s="44"/>
      <c r="AR8" s="44"/>
      <c r="AS8" s="44"/>
      <c r="AT8" s="45">
        <f>データ!$S$6</f>
        <v>90.76</v>
      </c>
      <c r="AU8" s="46"/>
      <c r="AV8" s="46"/>
      <c r="AW8" s="46"/>
      <c r="AX8" s="46"/>
      <c r="AY8" s="46"/>
      <c r="AZ8" s="46"/>
      <c r="BA8" s="46"/>
      <c r="BB8" s="47">
        <f>データ!$T$6</f>
        <v>75.069999999999993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56.81</v>
      </c>
      <c r="J10" s="46"/>
      <c r="K10" s="46"/>
      <c r="L10" s="46"/>
      <c r="M10" s="46"/>
      <c r="N10" s="46"/>
      <c r="O10" s="80"/>
      <c r="P10" s="47">
        <f>データ!$P$6</f>
        <v>99.88</v>
      </c>
      <c r="Q10" s="47"/>
      <c r="R10" s="47"/>
      <c r="S10" s="47"/>
      <c r="T10" s="47"/>
      <c r="U10" s="47"/>
      <c r="V10" s="47"/>
      <c r="W10" s="44">
        <f>データ!$Q$6</f>
        <v>4339</v>
      </c>
      <c r="X10" s="44"/>
      <c r="Y10" s="44"/>
      <c r="Z10" s="44"/>
      <c r="AA10" s="44"/>
      <c r="AB10" s="44"/>
      <c r="AC10" s="44"/>
      <c r="AD10" s="2"/>
      <c r="AE10" s="2"/>
      <c r="AF10" s="2"/>
      <c r="AG10" s="2"/>
      <c r="AH10" s="2"/>
      <c r="AI10" s="2"/>
      <c r="AJ10" s="2"/>
      <c r="AK10" s="2"/>
      <c r="AL10" s="44">
        <f>データ!$U$6</f>
        <v>6527</v>
      </c>
      <c r="AM10" s="44"/>
      <c r="AN10" s="44"/>
      <c r="AO10" s="44"/>
      <c r="AP10" s="44"/>
      <c r="AQ10" s="44"/>
      <c r="AR10" s="44"/>
      <c r="AS10" s="44"/>
      <c r="AT10" s="45">
        <f>データ!$V$6</f>
        <v>26.5</v>
      </c>
      <c r="AU10" s="46"/>
      <c r="AV10" s="46"/>
      <c r="AW10" s="46"/>
      <c r="AX10" s="46"/>
      <c r="AY10" s="46"/>
      <c r="AZ10" s="46"/>
      <c r="BA10" s="46"/>
      <c r="BB10" s="47">
        <f>データ!$W$6</f>
        <v>246.3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NelKPHLv3iER2RJQv5q1Fsh0Zv9eX9L5Gze7ZhunVaELK+9bAgWrn7Sz8vy+pM5k3mYh16gn3ZewgenEDIKksg==" saltValue="W/Y7vjFYn8JuQYWshufQK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133612</v>
      </c>
      <c r="D6" s="20">
        <f t="shared" si="3"/>
        <v>46</v>
      </c>
      <c r="E6" s="20">
        <f t="shared" si="3"/>
        <v>1</v>
      </c>
      <c r="F6" s="20">
        <f t="shared" si="3"/>
        <v>0</v>
      </c>
      <c r="G6" s="20">
        <f t="shared" si="3"/>
        <v>1</v>
      </c>
      <c r="H6" s="20" t="str">
        <f t="shared" si="3"/>
        <v>東京都　大島町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56.81</v>
      </c>
      <c r="P6" s="21">
        <f t="shared" si="3"/>
        <v>99.88</v>
      </c>
      <c r="Q6" s="21">
        <f t="shared" si="3"/>
        <v>4339</v>
      </c>
      <c r="R6" s="21">
        <f t="shared" si="3"/>
        <v>6813</v>
      </c>
      <c r="S6" s="21">
        <f t="shared" si="3"/>
        <v>90.76</v>
      </c>
      <c r="T6" s="21">
        <f t="shared" si="3"/>
        <v>75.069999999999993</v>
      </c>
      <c r="U6" s="21">
        <f t="shared" si="3"/>
        <v>6527</v>
      </c>
      <c r="V6" s="21">
        <f t="shared" si="3"/>
        <v>26.5</v>
      </c>
      <c r="W6" s="21">
        <f t="shared" si="3"/>
        <v>246.3</v>
      </c>
      <c r="X6" s="22">
        <f>IF(X7="",NA(),X7)</f>
        <v>95.2</v>
      </c>
      <c r="Y6" s="22">
        <f t="shared" ref="Y6:AG6" si="4">IF(Y7="",NA(),Y7)</f>
        <v>92.67</v>
      </c>
      <c r="Z6" s="22">
        <f t="shared" si="4"/>
        <v>95.68</v>
      </c>
      <c r="AA6" s="22">
        <f t="shared" si="4"/>
        <v>104.08</v>
      </c>
      <c r="AB6" s="22">
        <f t="shared" si="4"/>
        <v>101.29</v>
      </c>
      <c r="AC6" s="22">
        <f t="shared" si="4"/>
        <v>105.34</v>
      </c>
      <c r="AD6" s="22">
        <f t="shared" si="4"/>
        <v>105.77</v>
      </c>
      <c r="AE6" s="22">
        <f t="shared" si="4"/>
        <v>104.82</v>
      </c>
      <c r="AF6" s="22">
        <f t="shared" si="4"/>
        <v>106.46</v>
      </c>
      <c r="AG6" s="22">
        <f t="shared" si="4"/>
        <v>103.41</v>
      </c>
      <c r="AH6" s="21" t="str">
        <f>IF(AH7="","",IF(AH7="-","【-】","【"&amp;SUBSTITUTE(TEXT(AH7,"#,##0.00"),"-","△")&amp;"】"))</f>
        <v>【107.26】</v>
      </c>
      <c r="AI6" s="22">
        <f>IF(AI7="",NA(),AI7)</f>
        <v>107.03</v>
      </c>
      <c r="AJ6" s="22">
        <f t="shared" ref="AJ6:AR6" si="5">IF(AJ7="",NA(),AJ7)</f>
        <v>119.41</v>
      </c>
      <c r="AK6" s="22">
        <f t="shared" si="5"/>
        <v>119.07</v>
      </c>
      <c r="AL6" s="22">
        <f t="shared" si="5"/>
        <v>117.41</v>
      </c>
      <c r="AM6" s="22">
        <f t="shared" si="5"/>
        <v>99.78</v>
      </c>
      <c r="AN6" s="22">
        <f t="shared" si="5"/>
        <v>24.04</v>
      </c>
      <c r="AO6" s="22">
        <f t="shared" si="5"/>
        <v>28.03</v>
      </c>
      <c r="AP6" s="22">
        <f t="shared" si="5"/>
        <v>26.73</v>
      </c>
      <c r="AQ6" s="22">
        <f t="shared" si="5"/>
        <v>27.85</v>
      </c>
      <c r="AR6" s="22">
        <f t="shared" si="5"/>
        <v>28</v>
      </c>
      <c r="AS6" s="21" t="str">
        <f>IF(AS7="","",IF(AS7="-","【-】","【"&amp;SUBSTITUTE(TEXT(AS7,"#,##0.00"),"-","△")&amp;"】"))</f>
        <v>【1.61】</v>
      </c>
      <c r="AT6" s="22">
        <f>IF(AT7="",NA(),AT7)</f>
        <v>75.23</v>
      </c>
      <c r="AU6" s="22">
        <f t="shared" ref="AU6:BC6" si="6">IF(AU7="",NA(),AU7)</f>
        <v>65.16</v>
      </c>
      <c r="AV6" s="22">
        <f t="shared" si="6"/>
        <v>67.88</v>
      </c>
      <c r="AW6" s="22">
        <f t="shared" si="6"/>
        <v>80.38</v>
      </c>
      <c r="AX6" s="22">
        <f t="shared" si="6"/>
        <v>68.64</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799.34</v>
      </c>
      <c r="BF6" s="22">
        <f t="shared" ref="BF6:BN6" si="7">IF(BF7="",NA(),BF7)</f>
        <v>819.24</v>
      </c>
      <c r="BG6" s="22">
        <f t="shared" si="7"/>
        <v>824.2</v>
      </c>
      <c r="BH6" s="22">
        <f t="shared" si="7"/>
        <v>950.58</v>
      </c>
      <c r="BI6" s="22">
        <f t="shared" si="7"/>
        <v>819.37</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87.13</v>
      </c>
      <c r="BQ6" s="22">
        <f t="shared" ref="BQ6:BY6" si="8">IF(BQ7="",NA(),BQ7)</f>
        <v>83.14</v>
      </c>
      <c r="BR6" s="22">
        <f t="shared" si="8"/>
        <v>78.599999999999994</v>
      </c>
      <c r="BS6" s="22">
        <f t="shared" si="8"/>
        <v>76.36</v>
      </c>
      <c r="BT6" s="22">
        <f t="shared" si="8"/>
        <v>90.91</v>
      </c>
      <c r="BU6" s="22">
        <f t="shared" si="8"/>
        <v>82.78</v>
      </c>
      <c r="BV6" s="22">
        <f t="shared" si="8"/>
        <v>84.82</v>
      </c>
      <c r="BW6" s="22">
        <f t="shared" si="8"/>
        <v>82.29</v>
      </c>
      <c r="BX6" s="22">
        <f t="shared" si="8"/>
        <v>84.16</v>
      </c>
      <c r="BY6" s="22">
        <f t="shared" si="8"/>
        <v>81.45</v>
      </c>
      <c r="BZ6" s="21" t="str">
        <f>IF(BZ7="","",IF(BZ7="-","【-】","【"&amp;SUBSTITUTE(TEXT(BZ7,"#,##0.00"),"-","△")&amp;"】"))</f>
        <v>【97.59】</v>
      </c>
      <c r="CA6" s="22">
        <f>IF(CA7="",NA(),CA7)</f>
        <v>294.85000000000002</v>
      </c>
      <c r="CB6" s="22">
        <f t="shared" ref="CB6:CJ6" si="9">IF(CB7="",NA(),CB7)</f>
        <v>313.49</v>
      </c>
      <c r="CC6" s="22">
        <f t="shared" si="9"/>
        <v>345.93</v>
      </c>
      <c r="CD6" s="22">
        <f t="shared" si="9"/>
        <v>421.82</v>
      </c>
      <c r="CE6" s="22">
        <f t="shared" si="9"/>
        <v>341.25</v>
      </c>
      <c r="CF6" s="22">
        <f t="shared" si="9"/>
        <v>225.09</v>
      </c>
      <c r="CG6" s="22">
        <f t="shared" si="9"/>
        <v>224.82</v>
      </c>
      <c r="CH6" s="22">
        <f t="shared" si="9"/>
        <v>230.85</v>
      </c>
      <c r="CI6" s="22">
        <f t="shared" si="9"/>
        <v>230.21</v>
      </c>
      <c r="CJ6" s="22">
        <f t="shared" si="9"/>
        <v>240.31</v>
      </c>
      <c r="CK6" s="21" t="str">
        <f>IF(CK7="","",IF(CK7="-","【-】","【"&amp;SUBSTITUTE(TEXT(CK7,"#,##0.00"),"-","△")&amp;"】"))</f>
        <v>【181.66】</v>
      </c>
      <c r="CL6" s="22">
        <f>IF(CL7="",NA(),CL7)</f>
        <v>39.32</v>
      </c>
      <c r="CM6" s="22">
        <f t="shared" ref="CM6:CU6" si="10">IF(CM7="",NA(),CM7)</f>
        <v>39.68</v>
      </c>
      <c r="CN6" s="22">
        <f t="shared" si="10"/>
        <v>40.44</v>
      </c>
      <c r="CO6" s="22">
        <f t="shared" si="10"/>
        <v>40.520000000000003</v>
      </c>
      <c r="CP6" s="22">
        <f t="shared" si="10"/>
        <v>43.07</v>
      </c>
      <c r="CQ6" s="22">
        <f t="shared" si="10"/>
        <v>49.38</v>
      </c>
      <c r="CR6" s="22">
        <f t="shared" si="10"/>
        <v>50.09</v>
      </c>
      <c r="CS6" s="22">
        <f t="shared" si="10"/>
        <v>50.1</v>
      </c>
      <c r="CT6" s="22">
        <f t="shared" si="10"/>
        <v>49.76</v>
      </c>
      <c r="CU6" s="22">
        <f t="shared" si="10"/>
        <v>49.74</v>
      </c>
      <c r="CV6" s="21" t="str">
        <f>IF(CV7="","",IF(CV7="-","【-】","【"&amp;SUBSTITUTE(TEXT(CV7,"#,##0.00"),"-","△")&amp;"】"))</f>
        <v>【60.21】</v>
      </c>
      <c r="CW6" s="22">
        <f>IF(CW7="",NA(),CW7)</f>
        <v>79.64</v>
      </c>
      <c r="CX6" s="22">
        <f t="shared" ref="CX6:DF6" si="11">IF(CX7="",NA(),CX7)</f>
        <v>77.790000000000006</v>
      </c>
      <c r="CY6" s="22">
        <f t="shared" si="11"/>
        <v>76.209999999999994</v>
      </c>
      <c r="CZ6" s="22">
        <f t="shared" si="11"/>
        <v>58.68</v>
      </c>
      <c r="DA6" s="22">
        <f t="shared" si="11"/>
        <v>70.19</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54.33</v>
      </c>
      <c r="DI6" s="22">
        <f t="shared" ref="DI6:DQ6" si="12">IF(DI7="",NA(),DI7)</f>
        <v>54.89</v>
      </c>
      <c r="DJ6" s="22">
        <f t="shared" si="12"/>
        <v>55.06</v>
      </c>
      <c r="DK6" s="22">
        <f t="shared" si="12"/>
        <v>55.02</v>
      </c>
      <c r="DL6" s="22">
        <f t="shared" si="12"/>
        <v>55.46</v>
      </c>
      <c r="DM6" s="22">
        <f t="shared" si="12"/>
        <v>47.5</v>
      </c>
      <c r="DN6" s="22">
        <f t="shared" si="12"/>
        <v>48.41</v>
      </c>
      <c r="DO6" s="22">
        <f t="shared" si="12"/>
        <v>50.02</v>
      </c>
      <c r="DP6" s="22">
        <f t="shared" si="12"/>
        <v>51.38</v>
      </c>
      <c r="DQ6" s="22">
        <f t="shared" si="12"/>
        <v>52.3</v>
      </c>
      <c r="DR6" s="21" t="str">
        <f>IF(DR7="","",IF(DR7="-","【-】","【"&amp;SUBSTITUTE(TEXT(DR7,"#,##0.00"),"-","△")&amp;"】"))</f>
        <v>【52.41】</v>
      </c>
      <c r="DS6" s="22">
        <f>IF(DS7="",NA(),DS7)</f>
        <v>22.09</v>
      </c>
      <c r="DT6" s="22">
        <f t="shared" ref="DT6:EB6" si="13">IF(DT7="",NA(),DT7)</f>
        <v>24.42</v>
      </c>
      <c r="DU6" s="22">
        <f t="shared" si="13"/>
        <v>26.01</v>
      </c>
      <c r="DV6" s="22">
        <f t="shared" si="13"/>
        <v>29.18</v>
      </c>
      <c r="DW6" s="22">
        <f t="shared" si="13"/>
        <v>31.54</v>
      </c>
      <c r="DX6" s="22">
        <f t="shared" si="13"/>
        <v>17.399999999999999</v>
      </c>
      <c r="DY6" s="22">
        <f t="shared" si="13"/>
        <v>18.64</v>
      </c>
      <c r="DZ6" s="22">
        <f t="shared" si="13"/>
        <v>19.510000000000002</v>
      </c>
      <c r="EA6" s="22">
        <f t="shared" si="13"/>
        <v>21.6</v>
      </c>
      <c r="EB6" s="22">
        <f t="shared" si="13"/>
        <v>23.36</v>
      </c>
      <c r="EC6" s="21" t="str">
        <f>IF(EC7="","",IF(EC7="-","【-】","【"&amp;SUBSTITUTE(TEXT(EC7,"#,##0.00"),"-","△")&amp;"】"))</f>
        <v>【26.78】</v>
      </c>
      <c r="ED6" s="22">
        <f>IF(ED7="",NA(),ED7)</f>
        <v>1.81</v>
      </c>
      <c r="EE6" s="22">
        <f t="shared" ref="EE6:EM6" si="14">IF(EE7="",NA(),EE7)</f>
        <v>1.28</v>
      </c>
      <c r="EF6" s="22">
        <f t="shared" si="14"/>
        <v>1.1299999999999999</v>
      </c>
      <c r="EG6" s="22">
        <f t="shared" si="14"/>
        <v>1.34</v>
      </c>
      <c r="EH6" s="22">
        <f t="shared" si="14"/>
        <v>1.1399999999999999</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15">
      <c r="A7" s="15"/>
      <c r="B7" s="24">
        <v>2024</v>
      </c>
      <c r="C7" s="24">
        <v>133612</v>
      </c>
      <c r="D7" s="24">
        <v>46</v>
      </c>
      <c r="E7" s="24">
        <v>1</v>
      </c>
      <c r="F7" s="24">
        <v>0</v>
      </c>
      <c r="G7" s="24">
        <v>1</v>
      </c>
      <c r="H7" s="24" t="s">
        <v>93</v>
      </c>
      <c r="I7" s="24" t="s">
        <v>94</v>
      </c>
      <c r="J7" s="24" t="s">
        <v>95</v>
      </c>
      <c r="K7" s="24" t="s">
        <v>96</v>
      </c>
      <c r="L7" s="24" t="s">
        <v>97</v>
      </c>
      <c r="M7" s="24" t="s">
        <v>98</v>
      </c>
      <c r="N7" s="25" t="s">
        <v>99</v>
      </c>
      <c r="O7" s="25">
        <v>56.81</v>
      </c>
      <c r="P7" s="25">
        <v>99.88</v>
      </c>
      <c r="Q7" s="25">
        <v>4339</v>
      </c>
      <c r="R7" s="25">
        <v>6813</v>
      </c>
      <c r="S7" s="25">
        <v>90.76</v>
      </c>
      <c r="T7" s="25">
        <v>75.069999999999993</v>
      </c>
      <c r="U7" s="25">
        <v>6527</v>
      </c>
      <c r="V7" s="25">
        <v>26.5</v>
      </c>
      <c r="W7" s="25">
        <v>246.3</v>
      </c>
      <c r="X7" s="25">
        <v>95.2</v>
      </c>
      <c r="Y7" s="25">
        <v>92.67</v>
      </c>
      <c r="Z7" s="25">
        <v>95.68</v>
      </c>
      <c r="AA7" s="25">
        <v>104.08</v>
      </c>
      <c r="AB7" s="25">
        <v>101.29</v>
      </c>
      <c r="AC7" s="25">
        <v>105.34</v>
      </c>
      <c r="AD7" s="25">
        <v>105.77</v>
      </c>
      <c r="AE7" s="25">
        <v>104.82</v>
      </c>
      <c r="AF7" s="25">
        <v>106.46</v>
      </c>
      <c r="AG7" s="25">
        <v>103.41</v>
      </c>
      <c r="AH7" s="25">
        <v>107.26</v>
      </c>
      <c r="AI7" s="25">
        <v>107.03</v>
      </c>
      <c r="AJ7" s="25">
        <v>119.41</v>
      </c>
      <c r="AK7" s="25">
        <v>119.07</v>
      </c>
      <c r="AL7" s="25">
        <v>117.41</v>
      </c>
      <c r="AM7" s="25">
        <v>99.78</v>
      </c>
      <c r="AN7" s="25">
        <v>24.04</v>
      </c>
      <c r="AO7" s="25">
        <v>28.03</v>
      </c>
      <c r="AP7" s="25">
        <v>26.73</v>
      </c>
      <c r="AQ7" s="25">
        <v>27.85</v>
      </c>
      <c r="AR7" s="25">
        <v>28</v>
      </c>
      <c r="AS7" s="25">
        <v>1.61</v>
      </c>
      <c r="AT7" s="25">
        <v>75.23</v>
      </c>
      <c r="AU7" s="25">
        <v>65.16</v>
      </c>
      <c r="AV7" s="25">
        <v>67.88</v>
      </c>
      <c r="AW7" s="25">
        <v>80.38</v>
      </c>
      <c r="AX7" s="25">
        <v>68.64</v>
      </c>
      <c r="AY7" s="25">
        <v>305.08</v>
      </c>
      <c r="AZ7" s="25">
        <v>305.33999999999997</v>
      </c>
      <c r="BA7" s="25">
        <v>310.01</v>
      </c>
      <c r="BB7" s="25">
        <v>311.12</v>
      </c>
      <c r="BC7" s="25">
        <v>293.51</v>
      </c>
      <c r="BD7" s="25">
        <v>239.69</v>
      </c>
      <c r="BE7" s="25">
        <v>799.34</v>
      </c>
      <c r="BF7" s="25">
        <v>819.24</v>
      </c>
      <c r="BG7" s="25">
        <v>824.2</v>
      </c>
      <c r="BH7" s="25">
        <v>950.58</v>
      </c>
      <c r="BI7" s="25">
        <v>819.37</v>
      </c>
      <c r="BJ7" s="25">
        <v>585.59</v>
      </c>
      <c r="BK7" s="25">
        <v>561.34</v>
      </c>
      <c r="BL7" s="25">
        <v>538.33000000000004</v>
      </c>
      <c r="BM7" s="25">
        <v>515.14</v>
      </c>
      <c r="BN7" s="25">
        <v>498.34</v>
      </c>
      <c r="BO7" s="25">
        <v>264.86</v>
      </c>
      <c r="BP7" s="25">
        <v>87.13</v>
      </c>
      <c r="BQ7" s="25">
        <v>83.14</v>
      </c>
      <c r="BR7" s="25">
        <v>78.599999999999994</v>
      </c>
      <c r="BS7" s="25">
        <v>76.36</v>
      </c>
      <c r="BT7" s="25">
        <v>90.91</v>
      </c>
      <c r="BU7" s="25">
        <v>82.78</v>
      </c>
      <c r="BV7" s="25">
        <v>84.82</v>
      </c>
      <c r="BW7" s="25">
        <v>82.29</v>
      </c>
      <c r="BX7" s="25">
        <v>84.16</v>
      </c>
      <c r="BY7" s="25">
        <v>81.45</v>
      </c>
      <c r="BZ7" s="25">
        <v>97.59</v>
      </c>
      <c r="CA7" s="25">
        <v>294.85000000000002</v>
      </c>
      <c r="CB7" s="25">
        <v>313.49</v>
      </c>
      <c r="CC7" s="25">
        <v>345.93</v>
      </c>
      <c r="CD7" s="25">
        <v>421.82</v>
      </c>
      <c r="CE7" s="25">
        <v>341.25</v>
      </c>
      <c r="CF7" s="25">
        <v>225.09</v>
      </c>
      <c r="CG7" s="25">
        <v>224.82</v>
      </c>
      <c r="CH7" s="25">
        <v>230.85</v>
      </c>
      <c r="CI7" s="25">
        <v>230.21</v>
      </c>
      <c r="CJ7" s="25">
        <v>240.31</v>
      </c>
      <c r="CK7" s="25">
        <v>181.66</v>
      </c>
      <c r="CL7" s="25">
        <v>39.32</v>
      </c>
      <c r="CM7" s="25">
        <v>39.68</v>
      </c>
      <c r="CN7" s="25">
        <v>40.44</v>
      </c>
      <c r="CO7" s="25">
        <v>40.520000000000003</v>
      </c>
      <c r="CP7" s="25">
        <v>43.07</v>
      </c>
      <c r="CQ7" s="25">
        <v>49.38</v>
      </c>
      <c r="CR7" s="25">
        <v>50.09</v>
      </c>
      <c r="CS7" s="25">
        <v>50.1</v>
      </c>
      <c r="CT7" s="25">
        <v>49.76</v>
      </c>
      <c r="CU7" s="25">
        <v>49.74</v>
      </c>
      <c r="CV7" s="25">
        <v>60.21</v>
      </c>
      <c r="CW7" s="25">
        <v>79.64</v>
      </c>
      <c r="CX7" s="25">
        <v>77.790000000000006</v>
      </c>
      <c r="CY7" s="25">
        <v>76.209999999999994</v>
      </c>
      <c r="CZ7" s="25">
        <v>58.68</v>
      </c>
      <c r="DA7" s="25">
        <v>70.19</v>
      </c>
      <c r="DB7" s="25">
        <v>78.010000000000005</v>
      </c>
      <c r="DC7" s="25">
        <v>77.599999999999994</v>
      </c>
      <c r="DD7" s="25">
        <v>77.3</v>
      </c>
      <c r="DE7" s="25">
        <v>76.64</v>
      </c>
      <c r="DF7" s="25">
        <v>75.37</v>
      </c>
      <c r="DG7" s="25">
        <v>89.21</v>
      </c>
      <c r="DH7" s="25">
        <v>54.33</v>
      </c>
      <c r="DI7" s="25">
        <v>54.89</v>
      </c>
      <c r="DJ7" s="25">
        <v>55.06</v>
      </c>
      <c r="DK7" s="25">
        <v>55.02</v>
      </c>
      <c r="DL7" s="25">
        <v>55.46</v>
      </c>
      <c r="DM7" s="25">
        <v>47.5</v>
      </c>
      <c r="DN7" s="25">
        <v>48.41</v>
      </c>
      <c r="DO7" s="25">
        <v>50.02</v>
      </c>
      <c r="DP7" s="25">
        <v>51.38</v>
      </c>
      <c r="DQ7" s="25">
        <v>52.3</v>
      </c>
      <c r="DR7" s="25">
        <v>52.41</v>
      </c>
      <c r="DS7" s="25">
        <v>22.09</v>
      </c>
      <c r="DT7" s="25">
        <v>24.42</v>
      </c>
      <c r="DU7" s="25">
        <v>26.01</v>
      </c>
      <c r="DV7" s="25">
        <v>29.18</v>
      </c>
      <c r="DW7" s="25">
        <v>31.54</v>
      </c>
      <c r="DX7" s="25">
        <v>17.399999999999999</v>
      </c>
      <c r="DY7" s="25">
        <v>18.64</v>
      </c>
      <c r="DZ7" s="25">
        <v>19.510000000000002</v>
      </c>
      <c r="EA7" s="25">
        <v>21.6</v>
      </c>
      <c r="EB7" s="25">
        <v>23.36</v>
      </c>
      <c r="EC7" s="25">
        <v>26.78</v>
      </c>
      <c r="ED7" s="25">
        <v>1.81</v>
      </c>
      <c r="EE7" s="25">
        <v>1.28</v>
      </c>
      <c r="EF7" s="25">
        <v>1.1299999999999999</v>
      </c>
      <c r="EG7" s="25">
        <v>1.34</v>
      </c>
      <c r="EH7" s="25">
        <v>1.1399999999999999</v>
      </c>
      <c r="EI7" s="25">
        <v>0.4</v>
      </c>
      <c r="EJ7" s="25">
        <v>0.36</v>
      </c>
      <c r="EK7" s="25">
        <v>0.56999999999999995</v>
      </c>
      <c r="EL7" s="25">
        <v>0.56000000000000005</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鈴木 健之</cp:lastModifiedBy>
  <dcterms:created xsi:type="dcterms:W3CDTF">2025-12-12T09:14:52Z</dcterms:created>
  <dcterms:modified xsi:type="dcterms:W3CDTF">2026-01-21T22:55:52Z</dcterms:modified>
  <cp:category/>
</cp:coreProperties>
</file>