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LGSV2103\users$\ochiai_ryou\desktop\【経営比較分析表】2023_133086_47_1718\"/>
    </mc:Choice>
  </mc:AlternateContent>
  <xr:revisionPtr revIDLastSave="0" documentId="13_ncr:1_{706B29A5-2755-4F0F-9249-B4A4DDF6EB75}" xr6:coauthVersionLast="47" xr6:coauthVersionMax="47" xr10:uidLastSave="{00000000-0000-0000-0000-000000000000}"/>
  <workbookProtection workbookAlgorithmName="SHA-512" workbookHashValue="ks7HR0tRdP/zZJLmsqcCn7x7CR1U9akfgc5hY1c+RRpIWFL3r+K6XzT1fsNn4X2RkSG3WuRDRcPYwXKJjQzL1A==" workbookSaltValue="d1S31nJJMAfVGD4LIOrwdw==" workbookSpinCount="100000" lockStructure="1"/>
  <bookViews>
    <workbookView xWindow="-108" yWindow="-108" windowWidth="23256" windowHeight="1257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6" i="4"/>
  <c r="I86" i="4"/>
  <c r="H86" i="4"/>
  <c r="E86" i="4"/>
  <c r="AT10" i="4"/>
  <c r="AL10" i="4"/>
  <c r="I10" i="4"/>
  <c r="AL8" i="4"/>
  <c r="P8" i="4"/>
  <c r="I8" i="4"/>
</calcChain>
</file>

<file path=xl/sharedStrings.xml><?xml version="1.0" encoding="utf-8"?>
<sst xmlns="http://schemas.openxmlformats.org/spreadsheetml/2006/main" count="236" uniqueCount="120">
  <si>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</si>
  <si>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</si>
  <si>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</si>
  <si>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</si>
  <si>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</si>
  <si>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</si>
  <si>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</si>
  <si>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</si>
  <si>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</si>
  <si>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</si>
  <si>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</si>
  <si>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</si>
  <si>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</si>
  <si>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</si>
  <si>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</si>
  <si>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</si>
  <si>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</si>
  <si>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</si>
  <si>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</si>
  <si>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</si>
  <si>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</si>
  <si>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</si>
  <si>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</si>
  <si>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</si>
  <si>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</si>
  <si>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</si>
  <si>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</si>
  <si>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</si>
  <si>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</si>
  <si>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</si>
  <si>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</si>
  <si>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</si>
  <si>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</si>
  <si>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</si>
  <si>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</si>
  <si>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</si>
  <si>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</si>
  <si>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</si>
  <si>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</si>
  <si>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</si>
  <si>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</si>
  <si>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</si>
  <si>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</si>
  <si>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</si>
  <si>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</si>
  <si>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</si>
  <si>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</si>
  <si>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</si>
  <si>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</si>
  <si>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</si>
  <si>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</si>
  <si>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</si>
  <si>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</si>
  <si>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</si>
  <si>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</si>
  <si>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</si>
  <si>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</si>
  <si>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</si>
  <si>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</si>
  <si>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</si>
  <si>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</si>
  <si>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</si>
  <si>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</si>
  <si>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</si>
  <si>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</si>
  <si>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</si>
  <si>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</si>
  <si>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</si>
  <si>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</si>
  <si>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</si>
  <si>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</si>
  <si>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</si>
  <si>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</si>
  <si>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</si>
  <si>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</si>
  <si>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</si>
  <si>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</si>
  <si>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</si>
  <si>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</si>
  <si>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</si>
  <si>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</si>
  <si>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</si>
  <si>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</si>
  <si>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</si>
  <si>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</si>
  <si>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</si>
  <si>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</si>
  <si>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</si>
  <si>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</si>
  <si>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</si>
  <si>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</si>
  <si>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</si>
  <si>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</si>
  <si>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</si>
  <si>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</si>
  <si>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</si>
  <si>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</si>
  <si>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</si>
  <si>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奥多摩町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</si>
  <si>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</si>
  <si>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</si>
  <si>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</si>
  <si>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</si>
  <si>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</si>
  <si>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</si>
  <si>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</si>
  <si>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</si>
  <si>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</si>
  <si>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</si>
  <si>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</si>
  <si>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</si>
  <si>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</si>
  <si>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</si>
  <si>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</si>
  <si>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</si>
  <si>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</si>
  <si>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</si>
  <si>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③当町における下水道事業は、処理区を２つあり、先に整備を行った小河内処理区については、平成11年度に全面供用開始し、20年以上を経過していることから、管路、処理場ともに経年劣化等の状況を確認し、将来の更新を見据えて計画的に事業を進める必要がある。一方、奥多摩処理区については、下流側から下水道管渠を順次供用開始し、平成28年6月に全面供用となったため、設備等の老朽化を考える必要は少ないが、定住人口の比率が高く、設備の稼働状況による劣化等を注視していく必要がある。</t>
    <phoneticPr fontId="4"/>
  </si>
  <si>
    <t>①収益的収支比率は、下水道整備工事に伴う企業債の償還額が大きく、経営状況の改善はしばらくは見込めずにいたが、令和２年度をピークとした償還金元金支払いが減少していることが主な要因として当年度は上昇した。なお、維持管理費については増大しているため、今後も一般会計繰入金に頼らざるを得ない状況は続くことが予想される。
④企業債残高対事業規模比率は、企業債の償還が進んでいることにより近年は減少傾向にあり、令和２年度より類似団体平均を下回った。今後も新たな企業債の借り入れ予定は無く、この傾向が続くことが予想される。
⑤経費回収率は、類似団体平均と比較して低い水準にある。接続率向上による料金収入が増加しているが汚水処理経費の割合が大きく、現状の２０％程度から殆ど変化なく続くことが予想される。
⑥汚水処理原価は、起伏に富んだ地形と集落が点在していることから、マンホールポンプ等の設置数及び管渠延長が都市部と比較し多いこと（以降、地理的要因とする）が影響し、類似団体と比較して高い傾向にある。また、当町の下水道管渠は全面供用開始して間もないことから、接続率向上に伴い有収水量は増加しているが、人口減少も著しいため今後の推移をみていく必要がある。
⑦施設利用率は、類似団体平均と比較して低い水準にある。単独処理を行っている小河内処理区において、当初計画人口として見込んでいた定住人口、観光人口が減少し現有施設の処理能力に余裕があるため、効率的な施設運用に努める必要がある。
⑧水洗化率については、平成２７年度の全面供用開始以降接続の推進に注力しており、類似団体平均を上回っている。引き続き、未接続世帯に対して適切なアプローチを図り更なる向上に努める。</t>
    <rPh sb="54" eb="56">
      <t>レイワ</t>
    </rPh>
    <rPh sb="57" eb="58">
      <t>ネン</t>
    </rPh>
    <rPh sb="58" eb="59">
      <t>ド</t>
    </rPh>
    <rPh sb="66" eb="69">
      <t>ショウカンキン</t>
    </rPh>
    <rPh sb="69" eb="71">
      <t>ガンキン</t>
    </rPh>
    <rPh sb="71" eb="73">
      <t>シハラ</t>
    </rPh>
    <rPh sb="75" eb="77">
      <t>ゲンショウ</t>
    </rPh>
    <rPh sb="84" eb="85">
      <t>オモ</t>
    </rPh>
    <rPh sb="86" eb="88">
      <t>ヨウイン</t>
    </rPh>
    <rPh sb="91" eb="94">
      <t>トウネンド</t>
    </rPh>
    <rPh sb="95" eb="97">
      <t>ジョウショウ</t>
    </rPh>
    <rPh sb="141" eb="143">
      <t>ジョウキョウ</t>
    </rPh>
    <rPh sb="144" eb="145">
      <t>ツヅ</t>
    </rPh>
    <rPh sb="149" eb="151">
      <t>ヨソウ</t>
    </rPh>
    <phoneticPr fontId="4"/>
  </si>
  <si>
    <t>当町は、地理的要因から維持管理にかかる費用が大きく、その財源は一般会計繰入金に依存せざるをえない。また、人口の著しい減少に伴う使用料収入の減少が想定されるため、水洗化率の向上と効率的な維持管理経費の縮減を行う必要がある。
一方、施設の経年劣化は日々進んでおり、今後増大する更新費用に対処するため令和2年度に策定したストックマネジメント計画に基づき、適正かつ合理的な施設管理を進めていく。また、併せて策定した経営戦略による計画的な投資及び財政計画を推進すると共に、令和６年度に適用された公営企業会計により、経営基盤と財政マネジメントの更なる向上に取り組み、下水道事業の健全化に努めていく。</t>
    <rPh sb="237" eb="239">
      <t>テキヨウ</t>
    </rPh>
    <rPh sb="246" eb="248">
      <t>カイケイ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</si>
</sst>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F82-4ADD-8519-6352F0C3B55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0.06</c:v>
                </c:pt>
              </c:numCache>
            </c:numRef>
          </c:val>
          <c:smooth val="0"/>
          <c:extLst>
            <c:ext xmlns:c16="http://schemas.microsoft.com/office/drawing/2014/chart" uri="{C3380CC4-5D6E-409C-BE32-E72D297353CC}">
              <c16:uniqueId val="{00000001-1F82-4ADD-8519-6352F0C3B55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15.21</c:v>
                </c:pt>
                <c:pt idx="1">
                  <c:v>15.21</c:v>
                </c:pt>
                <c:pt idx="2">
                  <c:v>14.68</c:v>
                </c:pt>
                <c:pt idx="3">
                  <c:v>14.26</c:v>
                </c:pt>
                <c:pt idx="4">
                  <c:v>13.4</c:v>
                </c:pt>
              </c:numCache>
            </c:numRef>
          </c:val>
          <c:extLst>
            <c:ext xmlns:c16="http://schemas.microsoft.com/office/drawing/2014/chart" uri="{C3380CC4-5D6E-409C-BE32-E72D297353CC}">
              <c16:uniqueId val="{00000000-BBA4-4FAF-B604-45E50BB209D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42.09</c:v>
                </c:pt>
              </c:numCache>
            </c:numRef>
          </c:val>
          <c:smooth val="0"/>
          <c:extLst>
            <c:ext xmlns:c16="http://schemas.microsoft.com/office/drawing/2014/chart" uri="{C3380CC4-5D6E-409C-BE32-E72D297353CC}">
              <c16:uniqueId val="{00000001-BBA4-4FAF-B604-45E50BB209D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89.69</c:v>
                </c:pt>
                <c:pt idx="1">
                  <c:v>94.28</c:v>
                </c:pt>
                <c:pt idx="2">
                  <c:v>91.65</c:v>
                </c:pt>
                <c:pt idx="3">
                  <c:v>91.6</c:v>
                </c:pt>
                <c:pt idx="4">
                  <c:v>92.07</c:v>
                </c:pt>
              </c:numCache>
            </c:numRef>
          </c:val>
          <c:extLst>
            <c:ext xmlns:c16="http://schemas.microsoft.com/office/drawing/2014/chart" uri="{C3380CC4-5D6E-409C-BE32-E72D297353CC}">
              <c16:uniqueId val="{00000000-ED16-42F6-B678-73046BA72FE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84.73</c:v>
                </c:pt>
              </c:numCache>
            </c:numRef>
          </c:val>
          <c:smooth val="0"/>
          <c:extLst>
            <c:ext xmlns:c16="http://schemas.microsoft.com/office/drawing/2014/chart" uri="{C3380CC4-5D6E-409C-BE32-E72D297353CC}">
              <c16:uniqueId val="{00000001-ED16-42F6-B678-73046BA72FE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41.19</c:v>
                </c:pt>
                <c:pt idx="1">
                  <c:v>43.69</c:v>
                </c:pt>
                <c:pt idx="2">
                  <c:v>47.45</c:v>
                </c:pt>
                <c:pt idx="3">
                  <c:v>48.39</c:v>
                </c:pt>
                <c:pt idx="4">
                  <c:v>62.08</c:v>
                </c:pt>
              </c:numCache>
            </c:numRef>
          </c:val>
          <c:extLst>
            <c:ext xmlns:c16="http://schemas.microsoft.com/office/drawing/2014/chart" uri="{C3380CC4-5D6E-409C-BE32-E72D297353CC}">
              <c16:uniqueId val="{00000000-07A5-4E68-8A33-6DFBCD82D7E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7A5-4E68-8A33-6DFBCD82D7E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6D6-4CFE-BDD3-40FAFC1DDFF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6D6-4CFE-BDD3-40FAFC1DDFF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CBD-43C6-A602-D03DFD46B3C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CBD-43C6-A602-D03DFD46B3C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8AC-496E-A283-C174EDBAC5A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8AC-496E-A283-C174EDBAC5A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5A6-4820-A558-AA0C1F97D22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5A6-4820-A558-AA0C1F97D22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1470.23</c:v>
                </c:pt>
                <c:pt idx="1">
                  <c:v>1105.2</c:v>
                </c:pt>
                <c:pt idx="2">
                  <c:v>923.9</c:v>
                </c:pt>
                <c:pt idx="3">
                  <c:v>845.72</c:v>
                </c:pt>
                <c:pt idx="4">
                  <c:v>776.6</c:v>
                </c:pt>
              </c:numCache>
            </c:numRef>
          </c:val>
          <c:extLst>
            <c:ext xmlns:c16="http://schemas.microsoft.com/office/drawing/2014/chart" uri="{C3380CC4-5D6E-409C-BE32-E72D297353CC}">
              <c16:uniqueId val="{00000000-691A-4553-8304-B863D23CE59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1168.69</c:v>
                </c:pt>
              </c:numCache>
            </c:numRef>
          </c:val>
          <c:smooth val="0"/>
          <c:extLst>
            <c:ext xmlns:c16="http://schemas.microsoft.com/office/drawing/2014/chart" uri="{C3380CC4-5D6E-409C-BE32-E72D297353CC}">
              <c16:uniqueId val="{00000001-691A-4553-8304-B863D23CE59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20.46</c:v>
                </c:pt>
                <c:pt idx="1">
                  <c:v>21.05</c:v>
                </c:pt>
                <c:pt idx="2">
                  <c:v>19.149999999999999</c:v>
                </c:pt>
                <c:pt idx="3">
                  <c:v>18.29</c:v>
                </c:pt>
                <c:pt idx="4">
                  <c:v>18.600000000000001</c:v>
                </c:pt>
              </c:numCache>
            </c:numRef>
          </c:val>
          <c:extLst>
            <c:ext xmlns:c16="http://schemas.microsoft.com/office/drawing/2014/chart" uri="{C3380CC4-5D6E-409C-BE32-E72D297353CC}">
              <c16:uniqueId val="{00000000-2547-4092-8CF0-189B308A403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2547-4092-8CF0-189B308A403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629.92999999999995</c:v>
                </c:pt>
                <c:pt idx="1">
                  <c:v>616.91</c:v>
                </c:pt>
                <c:pt idx="2">
                  <c:v>686.32</c:v>
                </c:pt>
                <c:pt idx="3">
                  <c:v>721.08</c:v>
                </c:pt>
                <c:pt idx="4">
                  <c:v>678.09</c:v>
                </c:pt>
              </c:numCache>
            </c:numRef>
          </c:val>
          <c:extLst>
            <c:ext xmlns:c16="http://schemas.microsoft.com/office/drawing/2014/chart" uri="{C3380CC4-5D6E-409C-BE32-E72D297353CC}">
              <c16:uniqueId val="{00000000-4437-4330-8832-9F4713271A6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233.15</c:v>
                </c:pt>
              </c:numCache>
            </c:numRef>
          </c:val>
          <c:smooth val="0"/>
          <c:extLst>
            <c:ext xmlns:c16="http://schemas.microsoft.com/office/drawing/2014/chart" uri="{C3380CC4-5D6E-409C-BE32-E72D297353CC}">
              <c16:uniqueId val="{00000001-4437-4330-8832-9F4713271A6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40" zoomScale="60" zoomScaleNormal="60" workbookViewId="0">
      <selection activeCell="CQ44" sqref="CQ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東京都　奥多摩町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法非適用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4603</v>
      </c>
      <c r="AM8" s="41"/>
      <c r="AN8" s="41"/>
      <c r="AO8" s="41"/>
      <c r="AP8" s="41"/>
      <c r="AQ8" s="41"/>
      <c r="AR8" s="41"/>
      <c r="AS8" s="41"/>
      <c r="AT8" s="34">
        <f>データ!T6</f>
        <v>225.53</v>
      </c>
      <c r="AU8" s="34"/>
      <c r="AV8" s="34"/>
      <c r="AW8" s="34"/>
      <c r="AX8" s="34"/>
      <c r="AY8" s="34"/>
      <c r="AZ8" s="34"/>
      <c r="BA8" s="34"/>
      <c r="BB8" s="34">
        <f>データ!U6</f>
        <v>20.41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t="str">
        <f>データ!O6</f>
        <v>該当数値なし</v>
      </c>
      <c r="J10" s="34"/>
      <c r="K10" s="34"/>
      <c r="L10" s="34"/>
      <c r="M10" s="34"/>
      <c r="N10" s="34"/>
      <c r="O10" s="34"/>
      <c r="P10" s="34">
        <f>データ!P6</f>
        <v>91.72</v>
      </c>
      <c r="Q10" s="34"/>
      <c r="R10" s="34"/>
      <c r="S10" s="34"/>
      <c r="T10" s="34"/>
      <c r="U10" s="34"/>
      <c r="V10" s="34"/>
      <c r="W10" s="34">
        <f>データ!Q6</f>
        <v>94.9</v>
      </c>
      <c r="X10" s="34"/>
      <c r="Y10" s="34"/>
      <c r="Z10" s="34"/>
      <c r="AA10" s="34"/>
      <c r="AB10" s="34"/>
      <c r="AC10" s="34"/>
      <c r="AD10" s="41">
        <f>データ!R6</f>
        <v>2068</v>
      </c>
      <c r="AE10" s="41"/>
      <c r="AF10" s="41"/>
      <c r="AG10" s="41"/>
      <c r="AH10" s="41"/>
      <c r="AI10" s="41"/>
      <c r="AJ10" s="41"/>
      <c r="AK10" s="2"/>
      <c r="AL10" s="41">
        <f>データ!V6</f>
        <v>4197</v>
      </c>
      <c r="AM10" s="41"/>
      <c r="AN10" s="41"/>
      <c r="AO10" s="41"/>
      <c r="AP10" s="41"/>
      <c r="AQ10" s="41"/>
      <c r="AR10" s="41"/>
      <c r="AS10" s="41"/>
      <c r="AT10" s="34">
        <f>データ!W6</f>
        <v>1.99</v>
      </c>
      <c r="AU10" s="34"/>
      <c r="AV10" s="34"/>
      <c r="AW10" s="34"/>
      <c r="AX10" s="34"/>
      <c r="AY10" s="34"/>
      <c r="AZ10" s="34"/>
      <c r="BA10" s="34"/>
      <c r="BB10" s="34">
        <f>データ!X6</f>
        <v>2109.0500000000002</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118</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15.2"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34.200000000000003"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117</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119</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【1,156.82】</v>
      </c>
      <c r="I86" s="12" t="str">
        <f>データ!CA6</f>
        <v>【75.33】</v>
      </c>
      <c r="J86" s="12" t="str">
        <f>データ!CL6</f>
        <v>【215.73】</v>
      </c>
      <c r="K86" s="12" t="str">
        <f>データ!CW6</f>
        <v>【43.28】</v>
      </c>
      <c r="L86" s="12" t="str">
        <f>データ!DH6</f>
        <v>【86.21】</v>
      </c>
      <c r="M86" s="12" t="s">
        <v>44</v>
      </c>
      <c r="N86" s="12" t="s">
        <v>44</v>
      </c>
      <c r="O86" s="12" t="str">
        <f>データ!EO6</f>
        <v>【0.11】</v>
      </c>
    </row>
  </sheetData>
  <sheetProtection algorithmName="SHA-512" hashValue="3Y3+hQMdVcDJF6aof9Yxv+ZYcXTQzcqntnLZZbrRbMmjuE3vQaGWK7rdcR8yvfnQHVyAasT9BpCfDVslyytzzg==" saltValue="3ytCfdhTFvoiJWJNCVX9J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133086</v>
      </c>
      <c r="D6" s="19">
        <f t="shared" si="3"/>
        <v>47</v>
      </c>
      <c r="E6" s="19">
        <f t="shared" si="3"/>
        <v>17</v>
      </c>
      <c r="F6" s="19">
        <f t="shared" si="3"/>
        <v>4</v>
      </c>
      <c r="G6" s="19">
        <f t="shared" si="3"/>
        <v>0</v>
      </c>
      <c r="H6" s="19" t="str">
        <f t="shared" si="3"/>
        <v>東京都　奥多摩町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91.72</v>
      </c>
      <c r="Q6" s="20">
        <f t="shared" si="3"/>
        <v>94.9</v>
      </c>
      <c r="R6" s="20">
        <f t="shared" si="3"/>
        <v>2068</v>
      </c>
      <c r="S6" s="20">
        <f t="shared" si="3"/>
        <v>4603</v>
      </c>
      <c r="T6" s="20">
        <f t="shared" si="3"/>
        <v>225.53</v>
      </c>
      <c r="U6" s="20">
        <f t="shared" si="3"/>
        <v>20.41</v>
      </c>
      <c r="V6" s="20">
        <f t="shared" si="3"/>
        <v>4197</v>
      </c>
      <c r="W6" s="20">
        <f t="shared" si="3"/>
        <v>1.99</v>
      </c>
      <c r="X6" s="20">
        <f t="shared" si="3"/>
        <v>2109.0500000000002</v>
      </c>
      <c r="Y6" s="21">
        <f>IF(Y7="",NA(),Y7)</f>
        <v>41.19</v>
      </c>
      <c r="Z6" s="21">
        <f t="shared" ref="Z6:AH6" si="4">IF(Z7="",NA(),Z7)</f>
        <v>43.69</v>
      </c>
      <c r="AA6" s="21">
        <f t="shared" si="4"/>
        <v>47.45</v>
      </c>
      <c r="AB6" s="21">
        <f t="shared" si="4"/>
        <v>48.39</v>
      </c>
      <c r="AC6" s="21">
        <f t="shared" si="4"/>
        <v>62.08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1470.23</v>
      </c>
      <c r="BG6" s="21">
        <f t="shared" ref="BG6:BO6" si="7">IF(BG7="",NA(),BG7)</f>
        <v>1105.2</v>
      </c>
      <c r="BH6" s="21">
        <f t="shared" si="7"/>
        <v>923.9</v>
      </c>
      <c r="BI6" s="21">
        <f t="shared" si="7"/>
        <v>845.72</v>
      </c>
      <c r="BJ6" s="21">
        <f t="shared" si="7"/>
        <v>776.6</v>
      </c>
      <c r="BK6" s="21">
        <f t="shared" si="7"/>
        <v>1206.79</v>
      </c>
      <c r="BL6" s="21">
        <f t="shared" si="7"/>
        <v>1258.43</v>
      </c>
      <c r="BM6" s="21">
        <f t="shared" si="7"/>
        <v>1163.75</v>
      </c>
      <c r="BN6" s="21">
        <f t="shared" si="7"/>
        <v>1195.47</v>
      </c>
      <c r="BO6" s="21">
        <f t="shared" si="7"/>
        <v>1168.69</v>
      </c>
      <c r="BP6" s="20" t="str">
        <f>IF(BP7="","",IF(BP7="-","【-】","【"&amp;SUBSTITUTE(TEXT(BP7,"#,##0.00"),"-","△")&amp;"】"))</f>
        <v>【1,156.82】</v>
      </c>
      <c r="BQ6" s="21">
        <f>IF(BQ7="",NA(),BQ7)</f>
        <v>20.46</v>
      </c>
      <c r="BR6" s="21">
        <f t="shared" ref="BR6:BZ6" si="8">IF(BR7="",NA(),BR7)</f>
        <v>21.05</v>
      </c>
      <c r="BS6" s="21">
        <f t="shared" si="8"/>
        <v>19.149999999999999</v>
      </c>
      <c r="BT6" s="21">
        <f t="shared" si="8"/>
        <v>18.29</v>
      </c>
      <c r="BU6" s="21">
        <f t="shared" si="8"/>
        <v>18.600000000000001</v>
      </c>
      <c r="BV6" s="21">
        <f t="shared" si="8"/>
        <v>71.84</v>
      </c>
      <c r="BW6" s="21">
        <f t="shared" si="8"/>
        <v>73.36</v>
      </c>
      <c r="BX6" s="21">
        <f t="shared" si="8"/>
        <v>72.599999999999994</v>
      </c>
      <c r="BY6" s="21">
        <f t="shared" si="8"/>
        <v>69.430000000000007</v>
      </c>
      <c r="BZ6" s="21">
        <f t="shared" si="8"/>
        <v>70.709999999999994</v>
      </c>
      <c r="CA6" s="20" t="str">
        <f>IF(CA7="","",IF(CA7="-","【-】","【"&amp;SUBSTITUTE(TEXT(CA7,"#,##0.00"),"-","△")&amp;"】"))</f>
        <v>【75.33】</v>
      </c>
      <c r="CB6" s="21">
        <f>IF(CB7="",NA(),CB7)</f>
        <v>629.92999999999995</v>
      </c>
      <c r="CC6" s="21">
        <f t="shared" ref="CC6:CK6" si="9">IF(CC7="",NA(),CC7)</f>
        <v>616.91</v>
      </c>
      <c r="CD6" s="21">
        <f t="shared" si="9"/>
        <v>686.32</v>
      </c>
      <c r="CE6" s="21">
        <f t="shared" si="9"/>
        <v>721.08</v>
      </c>
      <c r="CF6" s="21">
        <f t="shared" si="9"/>
        <v>678.09</v>
      </c>
      <c r="CG6" s="21">
        <f t="shared" si="9"/>
        <v>228.47</v>
      </c>
      <c r="CH6" s="21">
        <f t="shared" si="9"/>
        <v>224.88</v>
      </c>
      <c r="CI6" s="21">
        <f t="shared" si="9"/>
        <v>228.64</v>
      </c>
      <c r="CJ6" s="21">
        <f t="shared" si="9"/>
        <v>239.46</v>
      </c>
      <c r="CK6" s="21">
        <f t="shared" si="9"/>
        <v>233.15</v>
      </c>
      <c r="CL6" s="20" t="str">
        <f>IF(CL7="","",IF(CL7="-","【-】","【"&amp;SUBSTITUTE(TEXT(CL7,"#,##0.00"),"-","△")&amp;"】"))</f>
        <v>【215.73】</v>
      </c>
      <c r="CM6" s="21">
        <f>IF(CM7="",NA(),CM7)</f>
        <v>15.21</v>
      </c>
      <c r="CN6" s="21">
        <f t="shared" ref="CN6:CV6" si="10">IF(CN7="",NA(),CN7)</f>
        <v>15.21</v>
      </c>
      <c r="CO6" s="21">
        <f t="shared" si="10"/>
        <v>14.68</v>
      </c>
      <c r="CP6" s="21">
        <f t="shared" si="10"/>
        <v>14.26</v>
      </c>
      <c r="CQ6" s="21">
        <f t="shared" si="10"/>
        <v>13.4</v>
      </c>
      <c r="CR6" s="21">
        <f t="shared" si="10"/>
        <v>42.47</v>
      </c>
      <c r="CS6" s="21">
        <f t="shared" si="10"/>
        <v>42.4</v>
      </c>
      <c r="CT6" s="21">
        <f t="shared" si="10"/>
        <v>42.28</v>
      </c>
      <c r="CU6" s="21">
        <f t="shared" si="10"/>
        <v>41.06</v>
      </c>
      <c r="CV6" s="21">
        <f t="shared" si="10"/>
        <v>42.09</v>
      </c>
      <c r="CW6" s="20" t="str">
        <f>IF(CW7="","",IF(CW7="-","【-】","【"&amp;SUBSTITUTE(TEXT(CW7,"#,##0.00"),"-","△")&amp;"】"))</f>
        <v>【43.28】</v>
      </c>
      <c r="CX6" s="21">
        <f>IF(CX7="",NA(),CX7)</f>
        <v>89.69</v>
      </c>
      <c r="CY6" s="21">
        <f t="shared" ref="CY6:DG6" si="11">IF(CY7="",NA(),CY7)</f>
        <v>94.28</v>
      </c>
      <c r="CZ6" s="21">
        <f t="shared" si="11"/>
        <v>91.65</v>
      </c>
      <c r="DA6" s="21">
        <f t="shared" si="11"/>
        <v>91.6</v>
      </c>
      <c r="DB6" s="21">
        <f t="shared" si="11"/>
        <v>92.07</v>
      </c>
      <c r="DC6" s="21">
        <f t="shared" si="11"/>
        <v>83.75</v>
      </c>
      <c r="DD6" s="21">
        <f t="shared" si="11"/>
        <v>84.19</v>
      </c>
      <c r="DE6" s="21">
        <f t="shared" si="11"/>
        <v>84.34</v>
      </c>
      <c r="DF6" s="21">
        <f t="shared" si="11"/>
        <v>84.34</v>
      </c>
      <c r="DG6" s="21">
        <f t="shared" si="11"/>
        <v>84.73</v>
      </c>
      <c r="DH6" s="20" t="str">
        <f>IF(DH7="","",IF(DH7="-","【-】","【"&amp;SUBSTITUTE(TEXT(DH7,"#,##0.00"),"-","△")&amp;"】"))</f>
        <v>【86.21】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0.36</v>
      </c>
      <c r="EK6" s="21">
        <f t="shared" si="14"/>
        <v>0.39</v>
      </c>
      <c r="EL6" s="21">
        <f t="shared" si="14"/>
        <v>0.1</v>
      </c>
      <c r="EM6" s="21">
        <f t="shared" si="14"/>
        <v>0.08</v>
      </c>
      <c r="EN6" s="21">
        <f t="shared" si="14"/>
        <v>0.06</v>
      </c>
      <c r="EO6" s="20" t="str">
        <f>IF(EO7="","",IF(EO7="-","【-】","【"&amp;SUBSTITUTE(TEXT(EO7,"#,##0.00"),"-","△")&amp;"】"))</f>
        <v>【0.11】</v>
      </c>
    </row>
    <row r="7" spans="1:145" s="22" customFormat="1" x14ac:dyDescent="0.2">
      <c r="A7" s="14"/>
      <c r="B7" s="23">
        <v>2023</v>
      </c>
      <c r="C7" s="23">
        <v>133086</v>
      </c>
      <c r="D7" s="23">
        <v>47</v>
      </c>
      <c r="E7" s="23">
        <v>17</v>
      </c>
      <c r="F7" s="23">
        <v>4</v>
      </c>
      <c r="G7" s="23">
        <v>0</v>
      </c>
      <c r="H7" s="23" t="s">
        <v>98</v>
      </c>
      <c r="I7" s="23" t="s">
        <v>99</v>
      </c>
      <c r="J7" s="23" t="s">
        <v>100</v>
      </c>
      <c r="K7" s="23" t="s">
        <v>101</v>
      </c>
      <c r="L7" s="23" t="s">
        <v>102</v>
      </c>
      <c r="M7" s="23" t="s">
        <v>103</v>
      </c>
      <c r="N7" s="24" t="s">
        <v>104</v>
      </c>
      <c r="O7" s="24" t="s">
        <v>105</v>
      </c>
      <c r="P7" s="24">
        <v>91.72</v>
      </c>
      <c r="Q7" s="24">
        <v>94.9</v>
      </c>
      <c r="R7" s="24">
        <v>2068</v>
      </c>
      <c r="S7" s="24">
        <v>4603</v>
      </c>
      <c r="T7" s="24">
        <v>225.53</v>
      </c>
      <c r="U7" s="24">
        <v>20.41</v>
      </c>
      <c r="V7" s="24">
        <v>4197</v>
      </c>
      <c r="W7" s="24">
        <v>1.99</v>
      </c>
      <c r="X7" s="24">
        <v>2109.0500000000002</v>
      </c>
      <c r="Y7" s="24">
        <v>41.19</v>
      </c>
      <c r="Z7" s="24">
        <v>43.69</v>
      </c>
      <c r="AA7" s="24">
        <v>47.45</v>
      </c>
      <c r="AB7" s="24">
        <v>48.39</v>
      </c>
      <c r="AC7" s="24">
        <v>62.08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1470.23</v>
      </c>
      <c r="BG7" s="24">
        <v>1105.2</v>
      </c>
      <c r="BH7" s="24">
        <v>923.9</v>
      </c>
      <c r="BI7" s="24">
        <v>845.72</v>
      </c>
      <c r="BJ7" s="24">
        <v>776.6</v>
      </c>
      <c r="BK7" s="24">
        <v>1206.79</v>
      </c>
      <c r="BL7" s="24">
        <v>1258.43</v>
      </c>
      <c r="BM7" s="24">
        <v>1163.75</v>
      </c>
      <c r="BN7" s="24">
        <v>1195.47</v>
      </c>
      <c r="BO7" s="24">
        <v>1168.69</v>
      </c>
      <c r="BP7" s="24">
        <v>1156.82</v>
      </c>
      <c r="BQ7" s="24">
        <v>20.46</v>
      </c>
      <c r="BR7" s="24">
        <v>21.05</v>
      </c>
      <c r="BS7" s="24">
        <v>19.149999999999999</v>
      </c>
      <c r="BT7" s="24">
        <v>18.29</v>
      </c>
      <c r="BU7" s="24">
        <v>18.600000000000001</v>
      </c>
      <c r="BV7" s="24">
        <v>71.84</v>
      </c>
      <c r="BW7" s="24">
        <v>73.36</v>
      </c>
      <c r="BX7" s="24">
        <v>72.599999999999994</v>
      </c>
      <c r="BY7" s="24">
        <v>69.430000000000007</v>
      </c>
      <c r="BZ7" s="24">
        <v>70.709999999999994</v>
      </c>
      <c r="CA7" s="24">
        <v>75.33</v>
      </c>
      <c r="CB7" s="24">
        <v>629.92999999999995</v>
      </c>
      <c r="CC7" s="24">
        <v>616.91</v>
      </c>
      <c r="CD7" s="24">
        <v>686.32</v>
      </c>
      <c r="CE7" s="24">
        <v>721.08</v>
      </c>
      <c r="CF7" s="24">
        <v>678.09</v>
      </c>
      <c r="CG7" s="24">
        <v>228.47</v>
      </c>
      <c r="CH7" s="24">
        <v>224.88</v>
      </c>
      <c r="CI7" s="24">
        <v>228.64</v>
      </c>
      <c r="CJ7" s="24">
        <v>239.46</v>
      </c>
      <c r="CK7" s="24">
        <v>233.15</v>
      </c>
      <c r="CL7" s="24">
        <v>215.73</v>
      </c>
      <c r="CM7" s="24">
        <v>15.21</v>
      </c>
      <c r="CN7" s="24">
        <v>15.21</v>
      </c>
      <c r="CO7" s="24">
        <v>14.68</v>
      </c>
      <c r="CP7" s="24">
        <v>14.26</v>
      </c>
      <c r="CQ7" s="24">
        <v>13.4</v>
      </c>
      <c r="CR7" s="24">
        <v>42.47</v>
      </c>
      <c r="CS7" s="24">
        <v>42.4</v>
      </c>
      <c r="CT7" s="24">
        <v>42.28</v>
      </c>
      <c r="CU7" s="24">
        <v>41.06</v>
      </c>
      <c r="CV7" s="24">
        <v>42.09</v>
      </c>
      <c r="CW7" s="24">
        <v>43.28</v>
      </c>
      <c r="CX7" s="24">
        <v>89.69</v>
      </c>
      <c r="CY7" s="24">
        <v>94.28</v>
      </c>
      <c r="CZ7" s="24">
        <v>91.65</v>
      </c>
      <c r="DA7" s="24">
        <v>91.6</v>
      </c>
      <c r="DB7" s="24">
        <v>92.07</v>
      </c>
      <c r="DC7" s="24">
        <v>83.75</v>
      </c>
      <c r="DD7" s="24">
        <v>84.19</v>
      </c>
      <c r="DE7" s="24">
        <v>84.34</v>
      </c>
      <c r="DF7" s="24">
        <v>84.34</v>
      </c>
      <c r="DG7" s="24">
        <v>84.73</v>
      </c>
      <c r="DH7" s="24">
        <v>86.21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0.36</v>
      </c>
      <c r="EK7" s="24">
        <v>0.39</v>
      </c>
      <c r="EL7" s="24">
        <v>0.1</v>
      </c>
      <c r="EM7" s="24">
        <v>0.08</v>
      </c>
      <c r="EN7" s="24">
        <v>0.06</v>
      </c>
      <c r="EO7" s="24">
        <v>0.11</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DATEVALUE($B7-C11&amp;"/1/"&amp;C12)</f>
        <v>37257</v>
      </c>
      <c r="D10" s="27">
        <f>DATEVALUE($B7-D11&amp;"/1/"&amp;D12)</f>
        <v>37623</v>
      </c>
      <c r="E10" s="27">
        <f>DATEVALUE($B7-E11&amp;"/1/"&amp;E12)</f>
        <v>37989</v>
      </c>
      <c r="F10" s="27">
        <f>DATEVALUE($B7-F11&amp;"/1/"&amp;F12)</f>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114</v>
      </c>
      <c r="E13" t="s">
        <v>115</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落合 諒</cp:lastModifiedBy>
  <cp:lastPrinted>2025-02-04T06:54:20Z</cp:lastPrinted>
  <dcterms:created xsi:type="dcterms:W3CDTF">2025-01-24T07:30:48Z</dcterms:created>
  <dcterms:modified xsi:type="dcterms:W3CDTF">2025-02-04T07:02:18Z</dcterms:modified>
  <cp:category/>
</cp:coreProperties>
</file>