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SV2103\users$\ochiai_ryou\desktop\【経営比較分析表】2023_133086_47_1718\"/>
    </mc:Choice>
  </mc:AlternateContent>
  <xr:revisionPtr revIDLastSave="0" documentId="13_ncr:1_{7BD4635E-A44B-45A5-8475-C65064AF25E9}" xr6:coauthVersionLast="47" xr6:coauthVersionMax="47" xr10:uidLastSave="{00000000-0000-0000-0000-000000000000}"/>
  <workbookProtection workbookAlgorithmName="SHA-512" workbookHashValue="US/3ets5LAzyrg+YVelqgqfFfbavZMb9VwO3esyzbXdbsZLehxKTWcyu7GqYro6ifgadlNdHNlP9DxCe7J7ztA==" workbookSaltValue="ob/Q+dIqBXjDiQ3fZHWQ3g=="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AD8" i="4"/>
  <c r="P8" i="4"/>
  <c r="I8" i="4"/>
  <c r="B8" i="4"/>
</calcChain>
</file>

<file path=xl/sharedStrings.xml><?xml version="1.0" encoding="utf-8"?>
<sst xmlns="http://schemas.openxmlformats.org/spreadsheetml/2006/main" count="252" uniqueCount="121">
  <si>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</si>
  <si>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</si>
  <si>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</si>
  <si>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</si>
  <si>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</si>
  <si>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</si>
  <si>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</si>
  <si>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</si>
  <si>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</si>
  <si>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</si>
  <si>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</si>
  <si>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</si>
  <si>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</si>
  <si>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</si>
  <si>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</si>
  <si>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</si>
  <si>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</si>
  <si>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</si>
  <si>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</si>
  <si>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</si>
  <si>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</si>
  <si>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</si>
  <si>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</si>
  <si>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</si>
  <si>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</si>
  <si>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</si>
  <si>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</si>
  <si>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</si>
  <si>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</si>
  <si>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</si>
  <si>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</si>
  <si>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</si>
  <si>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</si>
  <si>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</si>
  <si>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</si>
  <si>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</si>
  <si>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</si>
  <si>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</si>
  <si>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</si>
  <si>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</si>
  <si>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</si>
  <si>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</si>
  <si>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</si>
  <si>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</si>
  <si>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</si>
  <si>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</si>
  <si>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</si>
  <si>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</si>
  <si>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</si>
  <si>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</si>
  <si>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</si>
  <si>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</si>
  <si>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</si>
  <si>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</si>
  <si>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</si>
  <si>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</si>
  <si>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</si>
  <si>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</si>
  <si>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</si>
  <si>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</si>
  <si>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</si>
  <si>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</si>
  <si>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</si>
  <si>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</si>
  <si>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</si>
  <si>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</si>
  <si>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</si>
  <si>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</si>
  <si>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</si>
  <si>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</si>
  <si>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</si>
  <si>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</si>
  <si>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</si>
  <si>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</si>
  <si>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</si>
  <si>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</si>
  <si>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</si>
  <si>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</si>
  <si>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</si>
  <si>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</si>
  <si>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</si>
  <si>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</si>
  <si>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</si>
  <si>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</si>
  <si>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</si>
  <si>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</si>
  <si>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</si>
  <si>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</si>
  <si>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</si>
  <si>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</si>
  <si>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</si>
  <si>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</si>
  <si>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</si>
  <si>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</si>
  <si>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</si>
  <si>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</si>
  <si>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</si>
  <si>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奥多摩町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</si>
  <si>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</si>
  <si>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</si>
  <si>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</si>
  <si>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</si>
  <si>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</si>
  <si>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</si>
  <si>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</si>
  <si>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</si>
  <si>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</si>
  <si>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</si>
  <si>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</si>
  <si>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</si>
  <si>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</si>
  <si>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</si>
  <si>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</si>
  <si>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</si>
  <si>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</si>
  <si>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</si>
  <si>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"R"dd</t>
    <phoneticPr fontId="4"/>
  </si>
  <si>
    <t>←書式設定</t>
    <rPh sb="1" eb="3">
      <t>ショシキ</t>
    </rPh>
    <rPh sb="3" eb="5">
      <t>セッテイ</t>
    </rPh>
    <phoneticPr fontId="4"/>
  </si>
  <si>
    <t>①収益的収支比率の上昇の主な要因として、補助金や一般会計繰入金の増額に伴い総収益が増加したこと、償還金が減少したことが考えられる。
④企業債残高対事業規模比率は、類似団体平均と比較して大幅に高い状態であるが、平成26年度以降新たな企業債の借り入れを行っていないため、今後は低下していくと予想される。
⑤経費回収率は、類似団体平均と比較して低い水準にある。使用料収入のみでは事業を運営できておらず一般会計繰入金に依存している経営状況である。今後は施設の老朽化から事業費の上昇が見込まれており、さらに低い水準へと推移しうるため、事業の見直しや使用料の改定について検討する必要がある。
⑥汚水処理原価は、類似団体平均と比較し低コストで事業を運営している状況である。今後、老朽化に伴う事業費の上昇が見込まれているものの、引き続き低コストで運営を続けていける見込みである。しかし、財務状況は一般会計繰入金に大きく依存していることからもコスト削減等に努めていきたい。
⑧水洗化率については、今後も横ばいの状態で推移すると想定されるが、下水道事業と同様に、適切なアプローチと問題点を整理し、更なる向上を図る。</t>
    <phoneticPr fontId="4"/>
  </si>
  <si>
    <t>該当なし。</t>
    <phoneticPr fontId="4"/>
  </si>
  <si>
    <t>当町の浄化槽区域は下水道区域外の生活排水対策として位置付けており、下水道区域と同様に水洗化を進めている。しかし、浄化槽区域内の世帯の多くは、高齢者あるいは単身者であり、過疎化の進む当町の中でも更にその傾向が顕著な地域である。さらに立地条件も厳しく、今後整備を予定している箇所は整備コストの面で課題が多い。このような状況を踏まえ、事業を安定的に継続するため経営戦略による計画的な投資及び財政計画を推進すると共に、令和６年度に適用された公営企業会計によりにより、経営基盤と財政マネジメントの更なる向上に取り組み、浄化槽事業の健全化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</si>
</sst>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8E-423A-8721-BFEC1A7F496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8E-423A-8721-BFEC1A7F496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E6-4330-A5B3-8F85C2FFD6A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EEE6-4330-A5B3-8F85C2FFD6A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78.23</c:v>
                </c:pt>
                <c:pt idx="1">
                  <c:v>79</c:v>
                </c:pt>
                <c:pt idx="2">
                  <c:v>79.66</c:v>
                </c:pt>
                <c:pt idx="3">
                  <c:v>78.06</c:v>
                </c:pt>
                <c:pt idx="4">
                  <c:v>78.36</c:v>
                </c:pt>
              </c:numCache>
            </c:numRef>
          </c:val>
          <c:extLst>
            <c:ext xmlns:c16="http://schemas.microsoft.com/office/drawing/2014/chart" uri="{C3380CC4-5D6E-409C-BE32-E72D297353CC}">
              <c16:uniqueId val="{00000000-63A0-4B0B-9BFC-A41FD072666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63A0-4B0B-9BFC-A41FD072666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73.84</c:v>
                </c:pt>
                <c:pt idx="1">
                  <c:v>78.349999999999994</c:v>
                </c:pt>
                <c:pt idx="2">
                  <c:v>83.93</c:v>
                </c:pt>
                <c:pt idx="3">
                  <c:v>83.79</c:v>
                </c:pt>
                <c:pt idx="4">
                  <c:v>136.69</c:v>
                </c:pt>
              </c:numCache>
            </c:numRef>
          </c:val>
          <c:extLst>
            <c:ext xmlns:c16="http://schemas.microsoft.com/office/drawing/2014/chart" uri="{C3380CC4-5D6E-409C-BE32-E72D297353CC}">
              <c16:uniqueId val="{00000000-F9AA-4FA3-81D0-D945E53DCE7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AA-4FA3-81D0-D945E53DCE7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DC-4F97-8AD8-D45A021A793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DC-4F97-8AD8-D45A021A793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3C-4C0E-B16E-9197B82184A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3C-4C0E-B16E-9197B82184A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EF-46DE-8631-6EC11DB1A06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EF-46DE-8631-6EC11DB1A06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6F-4141-8B0F-EC5BB222DB3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6F-4141-8B0F-EC5BB222DB3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3651.65</c:v>
                </c:pt>
                <c:pt idx="1">
                  <c:v>2904.8</c:v>
                </c:pt>
                <c:pt idx="2">
                  <c:v>2854.49</c:v>
                </c:pt>
                <c:pt idx="3">
                  <c:v>2485.39</c:v>
                </c:pt>
                <c:pt idx="4">
                  <c:v>2200.96</c:v>
                </c:pt>
              </c:numCache>
            </c:numRef>
          </c:val>
          <c:extLst>
            <c:ext xmlns:c16="http://schemas.microsoft.com/office/drawing/2014/chart" uri="{C3380CC4-5D6E-409C-BE32-E72D297353CC}">
              <c16:uniqueId val="{00000000-4C61-488A-B798-48146651E1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4C61-488A-B798-48146651E1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27.71</c:v>
                </c:pt>
                <c:pt idx="1">
                  <c:v>30.18</c:v>
                </c:pt>
                <c:pt idx="2">
                  <c:v>29.14</c:v>
                </c:pt>
                <c:pt idx="3">
                  <c:v>32.31</c:v>
                </c:pt>
                <c:pt idx="4">
                  <c:v>38.69</c:v>
                </c:pt>
              </c:numCache>
            </c:numRef>
          </c:val>
          <c:extLst>
            <c:ext xmlns:c16="http://schemas.microsoft.com/office/drawing/2014/chart" uri="{C3380CC4-5D6E-409C-BE32-E72D297353CC}">
              <c16:uniqueId val="{00000000-E62B-4F81-8459-CE4F597145B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E62B-4F81-8459-CE4F597145B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204.88</c:v>
                </c:pt>
                <c:pt idx="1">
                  <c:v>192.83</c:v>
                </c:pt>
                <c:pt idx="2">
                  <c:v>197.75</c:v>
                </c:pt>
                <c:pt idx="3">
                  <c:v>186.77</c:v>
                </c:pt>
                <c:pt idx="4">
                  <c:v>159.41999999999999</c:v>
                </c:pt>
              </c:numCache>
            </c:numRef>
          </c:val>
          <c:extLst>
            <c:ext xmlns:c16="http://schemas.microsoft.com/office/drawing/2014/chart" uri="{C3380CC4-5D6E-409C-BE32-E72D297353CC}">
              <c16:uniqueId val="{00000000-0B3C-4E2F-B19F-A2D9BA3C89F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0B3C-4E2F-B19F-A2D9BA3C89F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28" zoomScale="70" zoomScaleNormal="70" workbookViewId="0">
      <selection activeCell="BQ84" sqref="BQ8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奥多摩町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4603</v>
      </c>
      <c r="AM8" s="45"/>
      <c r="AN8" s="45"/>
      <c r="AO8" s="45"/>
      <c r="AP8" s="45"/>
      <c r="AQ8" s="45"/>
      <c r="AR8" s="45"/>
      <c r="AS8" s="45"/>
      <c r="AT8" s="44">
        <f>データ!T6</f>
        <v>225.53</v>
      </c>
      <c r="AU8" s="44"/>
      <c r="AV8" s="44"/>
      <c r="AW8" s="44"/>
      <c r="AX8" s="44"/>
      <c r="AY8" s="44"/>
      <c r="AZ8" s="44"/>
      <c r="BA8" s="44"/>
      <c r="BB8" s="44">
        <f>データ!U6</f>
        <v>20.41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8.2799999999999994</v>
      </c>
      <c r="Q10" s="44"/>
      <c r="R10" s="44"/>
      <c r="S10" s="44"/>
      <c r="T10" s="44"/>
      <c r="U10" s="44"/>
      <c r="V10" s="44"/>
      <c r="W10" s="44">
        <f>データ!Q6</f>
        <v>100</v>
      </c>
      <c r="X10" s="44"/>
      <c r="Y10" s="44"/>
      <c r="Z10" s="44"/>
      <c r="AA10" s="44"/>
      <c r="AB10" s="44"/>
      <c r="AC10" s="44"/>
      <c r="AD10" s="45">
        <f>データ!R6</f>
        <v>1331</v>
      </c>
      <c r="AE10" s="45"/>
      <c r="AF10" s="45"/>
      <c r="AG10" s="45"/>
      <c r="AH10" s="45"/>
      <c r="AI10" s="45"/>
      <c r="AJ10" s="45"/>
      <c r="AK10" s="2"/>
      <c r="AL10" s="45">
        <f>データ!V6</f>
        <v>379</v>
      </c>
      <c r="AM10" s="45"/>
      <c r="AN10" s="45"/>
      <c r="AO10" s="45"/>
      <c r="AP10" s="45"/>
      <c r="AQ10" s="45"/>
      <c r="AR10" s="45"/>
      <c r="AS10" s="45"/>
      <c r="AT10" s="44">
        <f>データ!W6</f>
        <v>0.25</v>
      </c>
      <c r="AU10" s="44"/>
      <c r="AV10" s="44"/>
      <c r="AW10" s="44"/>
      <c r="AX10" s="44"/>
      <c r="AY10" s="44"/>
      <c r="AZ10" s="44"/>
      <c r="BA10" s="44"/>
      <c r="BB10" s="44">
        <f>データ!X6</f>
        <v>1516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hvcZMdj76NubrxLLn9Qwe8U7VtVfUxKefLkBj7o/VziC/VXL2r6Tp7YBwt39lWFOKHp+sw5gok89wIeCjh+Lzw==" saltValue="LF9y1Cx3ErIEUGtcLNyx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133086</v>
      </c>
      <c r="D6" s="19">
        <f t="shared" si="3"/>
        <v>47</v>
      </c>
      <c r="E6" s="19">
        <f t="shared" si="3"/>
        <v>18</v>
      </c>
      <c r="F6" s="19">
        <f t="shared" si="3"/>
        <v>0</v>
      </c>
      <c r="G6" s="19">
        <f t="shared" si="3"/>
        <v>0</v>
      </c>
      <c r="H6" s="19" t="str">
        <f t="shared" si="3"/>
        <v>東京都　奥多摩町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8.2799999999999994</v>
      </c>
      <c r="Q6" s="20">
        <f t="shared" si="3"/>
        <v>100</v>
      </c>
      <c r="R6" s="20">
        <f t="shared" si="3"/>
        <v>1331</v>
      </c>
      <c r="S6" s="20">
        <f t="shared" si="3"/>
        <v>4603</v>
      </c>
      <c r="T6" s="20">
        <f t="shared" si="3"/>
        <v>225.53</v>
      </c>
      <c r="U6" s="20">
        <f t="shared" si="3"/>
        <v>20.41</v>
      </c>
      <c r="V6" s="20">
        <f t="shared" si="3"/>
        <v>379</v>
      </c>
      <c r="W6" s="20">
        <f t="shared" si="3"/>
        <v>0.25</v>
      </c>
      <c r="X6" s="20">
        <f t="shared" si="3"/>
        <v>1516</v>
      </c>
      <c r="Y6" s="21">
        <f>IF(Y7="",NA(),Y7)</f>
        <v>73.84</v>
      </c>
      <c r="Z6" s="21">
        <f t="shared" ref="Z6:AH6" si="4">IF(Z7="",NA(),Z7)</f>
        <v>78.349999999999994</v>
      </c>
      <c r="AA6" s="21">
        <f t="shared" si="4"/>
        <v>83.93</v>
      </c>
      <c r="AB6" s="21">
        <f t="shared" si="4"/>
        <v>83.79</v>
      </c>
      <c r="AC6" s="21">
        <f t="shared" si="4"/>
        <v>136.69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3651.65</v>
      </c>
      <c r="BG6" s="21">
        <f t="shared" ref="BG6:BO6" si="7">IF(BG7="",NA(),BG7)</f>
        <v>2904.8</v>
      </c>
      <c r="BH6" s="21">
        <f t="shared" si="7"/>
        <v>2854.49</v>
      </c>
      <c r="BI6" s="21">
        <f t="shared" si="7"/>
        <v>2485.39</v>
      </c>
      <c r="BJ6" s="21">
        <f t="shared" si="7"/>
        <v>2200.96</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27.71</v>
      </c>
      <c r="BR6" s="21">
        <f t="shared" ref="BR6:BZ6" si="8">IF(BR7="",NA(),BR7)</f>
        <v>30.18</v>
      </c>
      <c r="BS6" s="21">
        <f t="shared" si="8"/>
        <v>29.14</v>
      </c>
      <c r="BT6" s="21">
        <f t="shared" si="8"/>
        <v>32.31</v>
      </c>
      <c r="BU6" s="21">
        <f t="shared" si="8"/>
        <v>38.69</v>
      </c>
      <c r="BV6" s="21">
        <f t="shared" si="8"/>
        <v>62.5</v>
      </c>
      <c r="BW6" s="21">
        <f t="shared" si="8"/>
        <v>60.59</v>
      </c>
      <c r="BX6" s="21">
        <f t="shared" si="8"/>
        <v>60</v>
      </c>
      <c r="BY6" s="21">
        <f t="shared" si="8"/>
        <v>59.01</v>
      </c>
      <c r="BZ6" s="21">
        <f t="shared" si="8"/>
        <v>56.06</v>
      </c>
      <c r="CA6" s="20" t="str">
        <f>IF(CA7="","",IF(CA7="-","【-】","【"&amp;SUBSTITUTE(TEXT(CA7,"#,##0.00"),"-","△")&amp;"】"))</f>
        <v>【53.65】</v>
      </c>
      <c r="CB6" s="21">
        <f>IF(CB7="",NA(),CB7)</f>
        <v>204.88</v>
      </c>
      <c r="CC6" s="21">
        <f t="shared" ref="CC6:CK6" si="9">IF(CC7="",NA(),CC7)</f>
        <v>192.83</v>
      </c>
      <c r="CD6" s="21">
        <f t="shared" si="9"/>
        <v>197.75</v>
      </c>
      <c r="CE6" s="21">
        <f t="shared" si="9"/>
        <v>186.77</v>
      </c>
      <c r="CF6" s="21">
        <f t="shared" si="9"/>
        <v>159.41999999999999</v>
      </c>
      <c r="CG6" s="21">
        <f t="shared" si="9"/>
        <v>269.33</v>
      </c>
      <c r="CH6" s="21">
        <f t="shared" si="9"/>
        <v>280.23</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59.64</v>
      </c>
      <c r="CS6" s="21">
        <f t="shared" si="10"/>
        <v>58.19</v>
      </c>
      <c r="CT6" s="21">
        <f t="shared" si="10"/>
        <v>56.52</v>
      </c>
      <c r="CU6" s="21">
        <f t="shared" si="10"/>
        <v>88.45</v>
      </c>
      <c r="CV6" s="21">
        <f t="shared" si="10"/>
        <v>54.08</v>
      </c>
      <c r="CW6" s="20" t="str">
        <f>IF(CW7="","",IF(CW7="-","【-】","【"&amp;SUBSTITUTE(TEXT(CW7,"#,##0.00"),"-","△")&amp;"】"))</f>
        <v>【54.61】</v>
      </c>
      <c r="CX6" s="21">
        <f>IF(CX7="",NA(),CX7)</f>
        <v>78.23</v>
      </c>
      <c r="CY6" s="21">
        <f t="shared" ref="CY6:DG6" si="11">IF(CY7="",NA(),CY7)</f>
        <v>79</v>
      </c>
      <c r="CZ6" s="21">
        <f t="shared" si="11"/>
        <v>79.66</v>
      </c>
      <c r="DA6" s="21">
        <f t="shared" si="11"/>
        <v>78.06</v>
      </c>
      <c r="DB6" s="21">
        <f t="shared" si="11"/>
        <v>78.36</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133086</v>
      </c>
      <c r="D7" s="23">
        <v>47</v>
      </c>
      <c r="E7" s="23">
        <v>18</v>
      </c>
      <c r="F7" s="23">
        <v>0</v>
      </c>
      <c r="G7" s="23">
        <v>0</v>
      </c>
      <c r="H7" s="23" t="s">
        <v>97</v>
      </c>
      <c r="I7" s="23" t="s">
        <v>98</v>
      </c>
      <c r="J7" s="23" t="s">
        <v>99</v>
      </c>
      <c r="K7" s="23" t="s">
        <v>100</v>
      </c>
      <c r="L7" s="23" t="s">
        <v>101</v>
      </c>
      <c r="M7" s="23" t="s">
        <v>102</v>
      </c>
      <c r="N7" s="24" t="s">
        <v>103</v>
      </c>
      <c r="O7" s="24" t="s">
        <v>104</v>
      </c>
      <c r="P7" s="24">
        <v>8.2799999999999994</v>
      </c>
      <c r="Q7" s="24">
        <v>100</v>
      </c>
      <c r="R7" s="24">
        <v>1331</v>
      </c>
      <c r="S7" s="24">
        <v>4603</v>
      </c>
      <c r="T7" s="24">
        <v>225.53</v>
      </c>
      <c r="U7" s="24">
        <v>20.41</v>
      </c>
      <c r="V7" s="24">
        <v>379</v>
      </c>
      <c r="W7" s="24">
        <v>0.25</v>
      </c>
      <c r="X7" s="24">
        <v>1516</v>
      </c>
      <c r="Y7" s="24">
        <v>73.84</v>
      </c>
      <c r="Z7" s="24">
        <v>78.349999999999994</v>
      </c>
      <c r="AA7" s="24">
        <v>83.93</v>
      </c>
      <c r="AB7" s="24">
        <v>83.79</v>
      </c>
      <c r="AC7" s="24">
        <v>136.69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3651.65</v>
      </c>
      <c r="BG7" s="24">
        <v>2904.8</v>
      </c>
      <c r="BH7" s="24">
        <v>2854.49</v>
      </c>
      <c r="BI7" s="24">
        <v>2485.39</v>
      </c>
      <c r="BJ7" s="24">
        <v>2200.96</v>
      </c>
      <c r="BK7" s="24">
        <v>270.57</v>
      </c>
      <c r="BL7" s="24">
        <v>294.27</v>
      </c>
      <c r="BM7" s="24">
        <v>294.08999999999997</v>
      </c>
      <c r="BN7" s="24">
        <v>294.08999999999997</v>
      </c>
      <c r="BO7" s="24">
        <v>338.47</v>
      </c>
      <c r="BP7" s="24">
        <v>349.83</v>
      </c>
      <c r="BQ7" s="24">
        <v>27.71</v>
      </c>
      <c r="BR7" s="24">
        <v>30.18</v>
      </c>
      <c r="BS7" s="24">
        <v>29.14</v>
      </c>
      <c r="BT7" s="24">
        <v>32.31</v>
      </c>
      <c r="BU7" s="24">
        <v>38.69</v>
      </c>
      <c r="BV7" s="24">
        <v>62.5</v>
      </c>
      <c r="BW7" s="24">
        <v>60.59</v>
      </c>
      <c r="BX7" s="24">
        <v>60</v>
      </c>
      <c r="BY7" s="24">
        <v>59.01</v>
      </c>
      <c r="BZ7" s="24">
        <v>56.06</v>
      </c>
      <c r="CA7" s="24">
        <v>53.65</v>
      </c>
      <c r="CB7" s="24">
        <v>204.88</v>
      </c>
      <c r="CC7" s="24">
        <v>192.83</v>
      </c>
      <c r="CD7" s="24">
        <v>197.75</v>
      </c>
      <c r="CE7" s="24">
        <v>186.77</v>
      </c>
      <c r="CF7" s="24">
        <v>159.41999999999999</v>
      </c>
      <c r="CG7" s="24">
        <v>269.33</v>
      </c>
      <c r="CH7" s="24">
        <v>280.23</v>
      </c>
      <c r="CI7" s="24">
        <v>282.70999999999998</v>
      </c>
      <c r="CJ7" s="24">
        <v>291.82</v>
      </c>
      <c r="CK7" s="24">
        <v>304.36</v>
      </c>
      <c r="CL7" s="24">
        <v>307.86</v>
      </c>
      <c r="CM7" s="24" t="s">
        <v>103</v>
      </c>
      <c r="CN7" s="24" t="s">
        <v>103</v>
      </c>
      <c r="CO7" s="24" t="s">
        <v>103</v>
      </c>
      <c r="CP7" s="24" t="s">
        <v>103</v>
      </c>
      <c r="CQ7" s="24" t="s">
        <v>103</v>
      </c>
      <c r="CR7" s="24">
        <v>59.64</v>
      </c>
      <c r="CS7" s="24">
        <v>58.19</v>
      </c>
      <c r="CT7" s="24">
        <v>56.52</v>
      </c>
      <c r="CU7" s="24">
        <v>88.45</v>
      </c>
      <c r="CV7" s="24">
        <v>54.08</v>
      </c>
      <c r="CW7" s="24">
        <v>54.61</v>
      </c>
      <c r="CX7" s="24">
        <v>78.23</v>
      </c>
      <c r="CY7" s="24">
        <v>79</v>
      </c>
      <c r="CZ7" s="24">
        <v>79.66</v>
      </c>
      <c r="DA7" s="24">
        <v>78.06</v>
      </c>
      <c r="DB7" s="24">
        <v>78.36</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DATEVALUE($B7-C11&amp;"/1/"&amp;C12)</f>
        <v>37257</v>
      </c>
      <c r="D10" s="27">
        <f>DATEVALUE($B7-D11&amp;"/1/"&amp;D12)</f>
        <v>37623</v>
      </c>
      <c r="E10" s="27">
        <f>DATEVALUE($B7-E11&amp;"/1/"&amp;E12)</f>
        <v>37989</v>
      </c>
      <c r="F10" s="27">
        <f>DATEVALUE($B7-F11&amp;"/1/"&amp;F12)</f>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落合 諒</cp:lastModifiedBy>
  <dcterms:created xsi:type="dcterms:W3CDTF">2025-01-24T07:40:28Z</dcterms:created>
  <dcterms:modified xsi:type="dcterms:W3CDTF">2025-02-04T06:58:34Z</dcterms:modified>
  <cp:category/>
</cp:coreProperties>
</file>