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99d_交通課事業別\007_庁内照会\000_●特別会計（駐車場）\令和７年度\未（20260126〆）公営企業に係る経営比較分析表（令和6年度決算）の分析等について（依頼）\"/>
    </mc:Choice>
  </mc:AlternateContent>
  <xr:revisionPtr revIDLastSave="0" documentId="13_ncr:1_{D2B6F8F7-DD32-4D67-A5EA-C1B4A91D88FA}" xr6:coauthVersionLast="47" xr6:coauthVersionMax="47" xr10:uidLastSave="{00000000-0000-0000-0000-000000000000}"/>
  <workbookProtection workbookAlgorithmName="SHA-512" workbookHashValue="+fOylFiAWzT6qJcNFUQEwNR0zXmAqM9rubSjgLCZsiPxpgcC6ZKVh81KdO1d0grtfM4ixZ/4uv7KxhdkjaOviA==" workbookSaltValue="JRtkgDbmVgIpo8QJBQqSBQ==" workbookSpinCount="100000" lockStructure="1"/>
  <bookViews>
    <workbookView xWindow="14295" yWindow="0" windowWidth="14610" windowHeight="1558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AW7" i="5"/>
  <c r="AV7" i="5"/>
  <c r="AU7" i="5"/>
  <c r="AS7" i="5"/>
  <c r="AR7" i="5"/>
  <c r="AQ7" i="5"/>
  <c r="AP7" i="5"/>
  <c r="AO7" i="5"/>
  <c r="AN7" i="5"/>
  <c r="AM7" i="5"/>
  <c r="AL7" i="5"/>
  <c r="AK7" i="5"/>
  <c r="FE31" i="4" s="1"/>
  <c r="AJ7" i="5"/>
  <c r="AH7" i="5"/>
  <c r="AG7" i="5"/>
  <c r="AF7" i="5"/>
  <c r="BG32" i="4" s="1"/>
  <c r="AE7" i="5"/>
  <c r="AD7" i="5"/>
  <c r="AC7" i="5"/>
  <c r="AB7" i="5"/>
  <c r="AA7" i="5"/>
  <c r="Z7" i="5"/>
  <c r="Y7" i="5"/>
  <c r="X7" i="5"/>
  <c r="W7" i="5"/>
  <c r="V7" i="5"/>
  <c r="U7" i="5"/>
  <c r="T7" i="5"/>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KO53" i="4"/>
  <c r="JV53" i="4"/>
  <c r="JC53" i="4"/>
  <c r="GQ53" i="4"/>
  <c r="FX53" i="4"/>
  <c r="FE53" i="4"/>
  <c r="CS53" i="4"/>
  <c r="BZ53" i="4"/>
  <c r="AN53" i="4"/>
  <c r="U53" i="4"/>
  <c r="MA52" i="4"/>
  <c r="KO52" i="4"/>
  <c r="JV52" i="4"/>
  <c r="JC52" i="4"/>
  <c r="HJ52" i="4"/>
  <c r="GQ52" i="4"/>
  <c r="FX52" i="4"/>
  <c r="FE52" i="4"/>
  <c r="EL52" i="4"/>
  <c r="CS52" i="4"/>
  <c r="BZ52" i="4"/>
  <c r="BG52" i="4"/>
  <c r="AN52" i="4"/>
  <c r="U52" i="4"/>
  <c r="LH32" i="4"/>
  <c r="KO32" i="4"/>
  <c r="JV32" i="4"/>
  <c r="HJ32" i="4"/>
  <c r="GQ32" i="4"/>
  <c r="FX32" i="4"/>
  <c r="FE32" i="4"/>
  <c r="EL32" i="4"/>
  <c r="CS32" i="4"/>
  <c r="BZ32" i="4"/>
  <c r="AN32" i="4"/>
  <c r="U32" i="4"/>
  <c r="MA31" i="4"/>
  <c r="LH31" i="4"/>
  <c r="KO31" i="4"/>
  <c r="JV31" i="4"/>
  <c r="JC31" i="4"/>
  <c r="HJ31" i="4"/>
  <c r="GQ31" i="4"/>
  <c r="FX31" i="4"/>
  <c r="EL31" i="4"/>
  <c r="CS31" i="4"/>
  <c r="BZ31" i="4"/>
  <c r="BG31" i="4"/>
  <c r="AN31" i="4"/>
  <c r="U31" i="4"/>
  <c r="LJ10" i="4"/>
  <c r="JQ10" i="4"/>
  <c r="HX10" i="4"/>
  <c r="DU10" i="4"/>
  <c r="CF10" i="4"/>
  <c r="B10" i="4"/>
  <c r="LJ8" i="4"/>
  <c r="JQ8" i="4"/>
  <c r="HX8" i="4"/>
  <c r="FJ8" i="4"/>
  <c r="DU8" i="4"/>
  <c r="AQ8" i="4"/>
  <c r="B8" i="4"/>
  <c r="IT76" i="4" l="1"/>
  <c r="CS51" i="4"/>
  <c r="HJ30" i="4"/>
  <c r="CS30" i="4"/>
  <c r="BZ76" i="4"/>
  <c r="MA51" i="4"/>
  <c r="MI76" i="4"/>
  <c r="HJ51" i="4"/>
  <c r="MA30" i="4"/>
  <c r="C11" i="5"/>
  <c r="D11" i="5"/>
  <c r="E11" i="5"/>
  <c r="B11" i="5"/>
  <c r="AV76" i="4" l="1"/>
  <c r="KO51" i="4"/>
  <c r="LE76" i="4"/>
  <c r="FX51" i="4"/>
  <c r="KO30" i="4"/>
  <c r="HP76" i="4"/>
  <c r="BG51" i="4"/>
  <c r="FX30" i="4"/>
  <c r="BG30" i="4"/>
  <c r="KA76" i="4"/>
  <c r="GL76" i="4"/>
  <c r="U51" i="4"/>
  <c r="EL30" i="4"/>
  <c r="U30" i="4"/>
  <c r="R76" i="4"/>
  <c r="JC51" i="4"/>
  <c r="EL51" i="4"/>
  <c r="JC30" i="4"/>
  <c r="LT76" i="4"/>
  <c r="GQ51" i="4"/>
  <c r="LH30" i="4"/>
  <c r="IE76" i="4"/>
  <c r="BZ51" i="4"/>
  <c r="GQ30" i="4"/>
  <c r="BZ30" i="4"/>
  <c r="BK76" i="4"/>
  <c r="LH51" i="4"/>
  <c r="AN30" i="4"/>
  <c r="AG76" i="4"/>
  <c r="JV51" i="4"/>
  <c r="KP76" i="4"/>
  <c r="FE51" i="4"/>
  <c r="JV30" i="4"/>
  <c r="HA76" i="4"/>
  <c r="AN51" i="4"/>
  <c r="FE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<sst xmlns="http://schemas.openxmlformats.org/spreadsheetml/2006/main" count="278" uniqueCount="126">
  <si>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</si>
  <si>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</si>
  <si>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</si>
  <si>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</si>
  <si>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</si>
  <si>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</si>
  <si>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</si>
  <si>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</si>
  <si>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</si>
  <si>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</si>
  <si>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</si>
  <si>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</si>
  <si>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</si>
  <si>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</si>
  <si>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</si>
  <si>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</si>
  <si>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</si>
  <si>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</si>
  <si>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</si>
  <si>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</si>
  <si>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</si>
  <si>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</si>
  <si>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</si>
  <si>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</si>
  <si>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</si>
  <si>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</si>
  <si>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</si>
  <si>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</si>
  <si>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</si>
  <si>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</si>
  <si>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</si>
  <si>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</si>
  <si>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</si>
  <si>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</si>
  <si>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</si>
  <si>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</si>
  <si>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</si>
  <si>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</si>
  <si>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</si>
  <si>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</si>
  <si>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</si>
  <si>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</si>
  <si>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</si>
  <si>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</si>
  <si>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</si>
  <si>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</si>
  <si>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</si>
  <si>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</si>
  <si>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</si>
  <si>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</si>
  <si>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</si>
  <si>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</si>
  <si>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</si>
  <si>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</si>
  <si>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</si>
  <si>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</si>
  <si>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</si>
  <si>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</si>
  <si>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</si>
  <si>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</si>
  <si>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</si>
  <si>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</si>
  <si>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</si>
  <si>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</si>
  <si>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</si>
  <si>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</si>
  <si>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</si>
  <si>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</si>
  <si>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</si>
  <si>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</si>
  <si>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</si>
  <si>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</si>
  <si>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</si>
  <si>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</si>
  <si>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</si>
  <si>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</si>
  <si>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</si>
  <si>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</si>
  <si>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</si>
  <si>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</si>
  <si>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</si>
  <si>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</si>
  <si>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</si>
  <si>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</si>
  <si>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</si>
  <si>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</si>
  <si>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</si>
  <si>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</si>
  <si>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</si>
  <si>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</si>
  <si>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</si>
  <si>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</si>
  <si>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</si>
  <si>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</si>
  <si>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</si>
  <si>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</si>
  <si>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</si>
  <si>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</si>
  <si>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</si>
  <si>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</si>
  <si>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</si>
  <si>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</si>
  <si>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</si>
  <si>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</si>
  <si>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西東京市</t>
  </si>
  <si>
    <t>アスタ市営駐車場</t>
  </si>
  <si>
    <t>法非適用</t>
  </si>
  <si>
    <t>駐車場整備事業</t>
  </si>
  <si>
    <t>-</t>
  </si>
  <si>
    <t>Ａ２Ｂ１</t>
  </si>
  <si>
    <t>非設置</t>
  </si>
  <si>
    <t>該当数値なし</t>
  </si>
  <si>
    <t>届出駐車場 附置義務駐車施設</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</si>
  <si>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</si>
  <si>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</si>
  <si>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</si>
  <si>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</si>
  <si>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</si>
  <si>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</si>
  <si>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</si>
  <si>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</si>
  <si>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</si>
  <si>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①収益的収支比率は、100％以上で引き続き安定した水準で推移している。
②他会計補助金比率及び③駐車場台数一台当たりの他会計補助金額については他会計からの繰入金が無いため０の状況が継続している。
④売上高ＧＯＰ比率は、数値が高いことが望ましいが、令和６年度は、12.5%と５年間では高い数値となった。
⑤ＥＢＩＴＤＡも、令和６年度は、14,575千円と前年度から上昇。ここ５年間の中では、高水準となっている。</t>
    <rPh sb="137" eb="139">
      <t>ネンカン</t>
    </rPh>
    <rPh sb="141" eb="142">
      <t>タカ</t>
    </rPh>
    <rPh sb="143" eb="145">
      <t>スウチ</t>
    </rPh>
    <rPh sb="190" eb="191">
      <t>ナカ</t>
    </rPh>
    <rPh sb="194" eb="197">
      <t>コウスイジュン</t>
    </rPh>
    <phoneticPr fontId="5"/>
  </si>
  <si>
    <t>⑧設備投資見込額は、今後、機械式駐車設備の老朽化に伴う大規模改修を見込んでいるが、その財源については、全額、駐車場基金から充当する予定としている。
⑩企業債残高対料金収入比率については、既に元利償還が終了しているため、０となっている。</t>
    <phoneticPr fontId="5"/>
  </si>
  <si>
    <t>⑪稼働率については、本駐車場が駅前の大規模商業施設の附置義務駐車場であるため、年間を通じて商業施設利用者の利用が一定程度見込めることから、安定して類似施設平均値を上回る状況で推移している。</t>
    <phoneticPr fontId="5"/>
  </si>
  <si>
    <t xml:space="preserve">  本駐車場は、大規模商業施設の附置義務駐車場であり、駐車場使用料収入の約90％が当該商業施設の利用車両によるものである。
　そのため、その利用状況により駐車場使用料収入は影響を受けるものの、起債の償還が平成28年度に終了し、これまで一般会計からの繰入金や補助金に依存することなく経営できている。令和６年度については、商業施設のリニューアルに伴い、収益的収支比率等の指標がほぼ前年度横ばいに留まった。</t>
    <rPh sb="159" eb="163">
      <t>ショウギョウシセツ</t>
    </rPh>
    <rPh sb="171" eb="172">
      <t>トモナ</t>
    </rPh>
    <rPh sb="174" eb="177">
      <t>シュウエキテキ</t>
    </rPh>
    <rPh sb="177" eb="181">
      <t>シュウシヒリツ</t>
    </rPh>
    <rPh sb="181" eb="182">
      <t>トウ</t>
    </rPh>
    <rPh sb="183" eb="185">
      <t>シヒョウ</t>
    </rPh>
    <rPh sb="188" eb="191">
      <t>ゼンネンド</t>
    </rPh>
    <rPh sb="191" eb="192">
      <t>ヨコ</t>
    </rPh>
    <rPh sb="195" eb="196">
      <t>トド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</si>
</sst>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112.4</c:v>
                </c:pt>
                <c:pt idx="1">
                  <c:v>111.1</c:v>
                </c:pt>
                <c:pt idx="2">
                  <c:v>110</c:v>
                </c:pt>
                <c:pt idx="3">
                  <c:v>110.8</c:v>
                </c:pt>
                <c:pt idx="4">
                  <c:v>114.7</c:v>
                </c:pt>
              </c:numCache>
            </c:numRef>
          </c:val>
          <c:extLst>
            <c:ext xmlns:c16="http://schemas.microsoft.com/office/drawing/2014/chart" uri="{C3380CC4-5D6E-409C-BE32-E72D297353CC}">
              <c16:uniqueId val="{00000000-F7FD-4240-A01C-02593C8BB55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F7FD-4240-A01C-02593C8BB55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0E6-42D2-B9A1-6F31D58E1E1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70E6-42D2-B9A1-6F31D58E1E1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A61-45F4-A47E-16D06A14C57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A61-45F4-A47E-16D06A14C57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DE1-4D8F-B890-04D3751C7AC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DE1-4D8F-B890-04D3751C7AC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A9-4961-9A3F-85F9674D32D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0EA9-4961-9A3F-85F9674D32D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878-4168-BB72-5E25795426E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5878-4168-BB72-5E25795426E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309.8</c:v>
                </c:pt>
                <c:pt idx="1">
                  <c:v>308.10000000000002</c:v>
                </c:pt>
                <c:pt idx="2">
                  <c:v>306.39999999999998</c:v>
                </c:pt>
                <c:pt idx="3">
                  <c:v>315.60000000000002</c:v>
                </c:pt>
                <c:pt idx="4">
                  <c:v>313.60000000000002</c:v>
                </c:pt>
              </c:numCache>
            </c:numRef>
          </c:val>
          <c:extLst>
            <c:ext xmlns:c16="http://schemas.microsoft.com/office/drawing/2014/chart" uri="{C3380CC4-5D6E-409C-BE32-E72D297353CC}">
              <c16:uniqueId val="{00000000-F837-472C-ABD0-34C6C95AFD6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F837-472C-ABD0-34C6C95AFD6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11.4</c:v>
                </c:pt>
                <c:pt idx="1">
                  <c:v>10</c:v>
                </c:pt>
                <c:pt idx="2">
                  <c:v>8.4</c:v>
                </c:pt>
                <c:pt idx="3">
                  <c:v>9.8000000000000007</c:v>
                </c:pt>
                <c:pt idx="4">
                  <c:v>12.5</c:v>
                </c:pt>
              </c:numCache>
            </c:numRef>
          </c:val>
          <c:extLst>
            <c:ext xmlns:c16="http://schemas.microsoft.com/office/drawing/2014/chart" uri="{C3380CC4-5D6E-409C-BE32-E72D297353CC}">
              <c16:uniqueId val="{00000000-4FA9-44B2-BBE3-95830BCAECB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4FA9-44B2-BBE3-95830BCAECB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12201</c:v>
                </c:pt>
                <c:pt idx="1">
                  <c:v>11192</c:v>
                </c:pt>
                <c:pt idx="2">
                  <c:v>10208</c:v>
                </c:pt>
                <c:pt idx="3">
                  <c:v>11126</c:v>
                </c:pt>
                <c:pt idx="4">
                  <c:v>14575</c:v>
                </c:pt>
              </c:numCache>
            </c:numRef>
          </c:val>
          <c:extLst>
            <c:ext xmlns:c16="http://schemas.microsoft.com/office/drawing/2014/chart" uri="{C3380CC4-5D6E-409C-BE32-E72D297353CC}">
              <c16:uniqueId val="{00000000-1A9F-41F8-B2AD-3446C0EE797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1A9F-41F8-B2AD-3446C0EE797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東京都西東京市　アスタ市営駐車場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8116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295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122</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112.4</v>
      </c>
      <c r="V31" s="98"/>
      <c r="W31" s="98"/>
      <c r="X31" s="98"/>
      <c r="Y31" s="98"/>
      <c r="Z31" s="98"/>
      <c r="AA31" s="98"/>
      <c r="AB31" s="98"/>
      <c r="AC31" s="98"/>
      <c r="AD31" s="98"/>
      <c r="AE31" s="98"/>
      <c r="AF31" s="98"/>
      <c r="AG31" s="98"/>
      <c r="AH31" s="98"/>
      <c r="AI31" s="98"/>
      <c r="AJ31" s="98"/>
      <c r="AK31" s="98"/>
      <c r="AL31" s="98"/>
      <c r="AM31" s="98"/>
      <c r="AN31" s="98">
        <f>データ!Z7</f>
        <v>111.1</v>
      </c>
      <c r="AO31" s="98"/>
      <c r="AP31" s="98"/>
      <c r="AQ31" s="98"/>
      <c r="AR31" s="98"/>
      <c r="AS31" s="98"/>
      <c r="AT31" s="98"/>
      <c r="AU31" s="98"/>
      <c r="AV31" s="98"/>
      <c r="AW31" s="98"/>
      <c r="AX31" s="98"/>
      <c r="AY31" s="98"/>
      <c r="AZ31" s="98"/>
      <c r="BA31" s="98"/>
      <c r="BB31" s="98"/>
      <c r="BC31" s="98"/>
      <c r="BD31" s="98"/>
      <c r="BE31" s="98"/>
      <c r="BF31" s="98"/>
      <c r="BG31" s="98">
        <f>データ!AA7</f>
        <v>110</v>
      </c>
      <c r="BH31" s="98"/>
      <c r="BI31" s="98"/>
      <c r="BJ31" s="98"/>
      <c r="BK31" s="98"/>
      <c r="BL31" s="98"/>
      <c r="BM31" s="98"/>
      <c r="BN31" s="98"/>
      <c r="BO31" s="98"/>
      <c r="BP31" s="98"/>
      <c r="BQ31" s="98"/>
      <c r="BR31" s="98"/>
      <c r="BS31" s="98"/>
      <c r="BT31" s="98"/>
      <c r="BU31" s="98"/>
      <c r="BV31" s="98"/>
      <c r="BW31" s="98"/>
      <c r="BX31" s="98"/>
      <c r="BY31" s="98"/>
      <c r="BZ31" s="98">
        <f>データ!AB7</f>
        <v>110.8</v>
      </c>
      <c r="CA31" s="98"/>
      <c r="CB31" s="98"/>
      <c r="CC31" s="98"/>
      <c r="CD31" s="98"/>
      <c r="CE31" s="98"/>
      <c r="CF31" s="98"/>
      <c r="CG31" s="98"/>
      <c r="CH31" s="98"/>
      <c r="CI31" s="98"/>
      <c r="CJ31" s="98"/>
      <c r="CK31" s="98"/>
      <c r="CL31" s="98"/>
      <c r="CM31" s="98"/>
      <c r="CN31" s="98"/>
      <c r="CO31" s="98"/>
      <c r="CP31" s="98"/>
      <c r="CQ31" s="98"/>
      <c r="CR31" s="98"/>
      <c r="CS31" s="98">
        <f>データ!AC7</f>
        <v>114.7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309.8</v>
      </c>
      <c r="JD31" s="67"/>
      <c r="JE31" s="67"/>
      <c r="JF31" s="67"/>
      <c r="JG31" s="67"/>
      <c r="JH31" s="67"/>
      <c r="JI31" s="67"/>
      <c r="JJ31" s="67"/>
      <c r="JK31" s="67"/>
      <c r="JL31" s="67"/>
      <c r="JM31" s="67"/>
      <c r="JN31" s="67"/>
      <c r="JO31" s="67"/>
      <c r="JP31" s="67"/>
      <c r="JQ31" s="67"/>
      <c r="JR31" s="67"/>
      <c r="JS31" s="67"/>
      <c r="JT31" s="67"/>
      <c r="JU31" s="68"/>
      <c r="JV31" s="66">
        <f>データ!DL7</f>
        <v>308.10000000000002</v>
      </c>
      <c r="JW31" s="67"/>
      <c r="JX31" s="67"/>
      <c r="JY31" s="67"/>
      <c r="JZ31" s="67"/>
      <c r="KA31" s="67"/>
      <c r="KB31" s="67"/>
      <c r="KC31" s="67"/>
      <c r="KD31" s="67"/>
      <c r="KE31" s="67"/>
      <c r="KF31" s="67"/>
      <c r="KG31" s="67"/>
      <c r="KH31" s="67"/>
      <c r="KI31" s="67"/>
      <c r="KJ31" s="67"/>
      <c r="KK31" s="67"/>
      <c r="KL31" s="67"/>
      <c r="KM31" s="67"/>
      <c r="KN31" s="68"/>
      <c r="KO31" s="66">
        <f>データ!DM7</f>
        <v>306.39999999999998</v>
      </c>
      <c r="KP31" s="67"/>
      <c r="KQ31" s="67"/>
      <c r="KR31" s="67"/>
      <c r="KS31" s="67"/>
      <c r="KT31" s="67"/>
      <c r="KU31" s="67"/>
      <c r="KV31" s="67"/>
      <c r="KW31" s="67"/>
      <c r="KX31" s="67"/>
      <c r="KY31" s="67"/>
      <c r="KZ31" s="67"/>
      <c r="LA31" s="67"/>
      <c r="LB31" s="67"/>
      <c r="LC31" s="67"/>
      <c r="LD31" s="67"/>
      <c r="LE31" s="67"/>
      <c r="LF31" s="67"/>
      <c r="LG31" s="68"/>
      <c r="LH31" s="66">
        <f>データ!DN7</f>
        <v>315.60000000000002</v>
      </c>
      <c r="LI31" s="67"/>
      <c r="LJ31" s="67"/>
      <c r="LK31" s="67"/>
      <c r="LL31" s="67"/>
      <c r="LM31" s="67"/>
      <c r="LN31" s="67"/>
      <c r="LO31" s="67"/>
      <c r="LP31" s="67"/>
      <c r="LQ31" s="67"/>
      <c r="LR31" s="67"/>
      <c r="LS31" s="67"/>
      <c r="LT31" s="67"/>
      <c r="LU31" s="67"/>
      <c r="LV31" s="67"/>
      <c r="LW31" s="67"/>
      <c r="LX31" s="67"/>
      <c r="LY31" s="67"/>
      <c r="LZ31" s="68"/>
      <c r="MA31" s="66">
        <f>データ!DO7</f>
        <v>313.60000000000002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123</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124</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11.4</v>
      </c>
      <c r="EM52" s="98"/>
      <c r="EN52" s="98"/>
      <c r="EO52" s="98"/>
      <c r="EP52" s="98"/>
      <c r="EQ52" s="98"/>
      <c r="ER52" s="98"/>
      <c r="ES52" s="98"/>
      <c r="ET52" s="98"/>
      <c r="EU52" s="98"/>
      <c r="EV52" s="98"/>
      <c r="EW52" s="98"/>
      <c r="EX52" s="98"/>
      <c r="EY52" s="98"/>
      <c r="EZ52" s="98"/>
      <c r="FA52" s="98"/>
      <c r="FB52" s="98"/>
      <c r="FC52" s="98"/>
      <c r="FD52" s="98"/>
      <c r="FE52" s="98">
        <f>データ!BG7</f>
        <v>10</v>
      </c>
      <c r="FF52" s="98"/>
      <c r="FG52" s="98"/>
      <c r="FH52" s="98"/>
      <c r="FI52" s="98"/>
      <c r="FJ52" s="98"/>
      <c r="FK52" s="98"/>
      <c r="FL52" s="98"/>
      <c r="FM52" s="98"/>
      <c r="FN52" s="98"/>
      <c r="FO52" s="98"/>
      <c r="FP52" s="98"/>
      <c r="FQ52" s="98"/>
      <c r="FR52" s="98"/>
      <c r="FS52" s="98"/>
      <c r="FT52" s="98"/>
      <c r="FU52" s="98"/>
      <c r="FV52" s="98"/>
      <c r="FW52" s="98"/>
      <c r="FX52" s="98">
        <f>データ!BH7</f>
        <v>8.4</v>
      </c>
      <c r="FY52" s="98"/>
      <c r="FZ52" s="98"/>
      <c r="GA52" s="98"/>
      <c r="GB52" s="98"/>
      <c r="GC52" s="98"/>
      <c r="GD52" s="98"/>
      <c r="GE52" s="98"/>
      <c r="GF52" s="98"/>
      <c r="GG52" s="98"/>
      <c r="GH52" s="98"/>
      <c r="GI52" s="98"/>
      <c r="GJ52" s="98"/>
      <c r="GK52" s="98"/>
      <c r="GL52" s="98"/>
      <c r="GM52" s="98"/>
      <c r="GN52" s="98"/>
      <c r="GO52" s="98"/>
      <c r="GP52" s="98"/>
      <c r="GQ52" s="98">
        <f>データ!BI7</f>
        <v>9.8000000000000007</v>
      </c>
      <c r="GR52" s="98"/>
      <c r="GS52" s="98"/>
      <c r="GT52" s="98"/>
      <c r="GU52" s="98"/>
      <c r="GV52" s="98"/>
      <c r="GW52" s="98"/>
      <c r="GX52" s="98"/>
      <c r="GY52" s="98"/>
      <c r="GZ52" s="98"/>
      <c r="HA52" s="98"/>
      <c r="HB52" s="98"/>
      <c r="HC52" s="98"/>
      <c r="HD52" s="98"/>
      <c r="HE52" s="98"/>
      <c r="HF52" s="98"/>
      <c r="HG52" s="98"/>
      <c r="HH52" s="98"/>
      <c r="HI52" s="98"/>
      <c r="HJ52" s="98">
        <f>データ!BJ7</f>
        <v>12.5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12201</v>
      </c>
      <c r="JD52" s="97"/>
      <c r="JE52" s="97"/>
      <c r="JF52" s="97"/>
      <c r="JG52" s="97"/>
      <c r="JH52" s="97"/>
      <c r="JI52" s="97"/>
      <c r="JJ52" s="97"/>
      <c r="JK52" s="97"/>
      <c r="JL52" s="97"/>
      <c r="JM52" s="97"/>
      <c r="JN52" s="97"/>
      <c r="JO52" s="97"/>
      <c r="JP52" s="97"/>
      <c r="JQ52" s="97"/>
      <c r="JR52" s="97"/>
      <c r="JS52" s="97"/>
      <c r="JT52" s="97"/>
      <c r="JU52" s="97"/>
      <c r="JV52" s="97">
        <f>データ!BR7</f>
        <v>11192</v>
      </c>
      <c r="JW52" s="97"/>
      <c r="JX52" s="97"/>
      <c r="JY52" s="97"/>
      <c r="JZ52" s="97"/>
      <c r="KA52" s="97"/>
      <c r="KB52" s="97"/>
      <c r="KC52" s="97"/>
      <c r="KD52" s="97"/>
      <c r="KE52" s="97"/>
      <c r="KF52" s="97"/>
      <c r="KG52" s="97"/>
      <c r="KH52" s="97"/>
      <c r="KI52" s="97"/>
      <c r="KJ52" s="97"/>
      <c r="KK52" s="97"/>
      <c r="KL52" s="97"/>
      <c r="KM52" s="97"/>
      <c r="KN52" s="97"/>
      <c r="KO52" s="97">
        <f>データ!BS7</f>
        <v>10208</v>
      </c>
      <c r="KP52" s="97"/>
      <c r="KQ52" s="97"/>
      <c r="KR52" s="97"/>
      <c r="KS52" s="97"/>
      <c r="KT52" s="97"/>
      <c r="KU52" s="97"/>
      <c r="KV52" s="97"/>
      <c r="KW52" s="97"/>
      <c r="KX52" s="97"/>
      <c r="KY52" s="97"/>
      <c r="KZ52" s="97"/>
      <c r="LA52" s="97"/>
      <c r="LB52" s="97"/>
      <c r="LC52" s="97"/>
      <c r="LD52" s="97"/>
      <c r="LE52" s="97"/>
      <c r="LF52" s="97"/>
      <c r="LG52" s="97"/>
      <c r="LH52" s="97">
        <f>データ!BT7</f>
        <v>11126</v>
      </c>
      <c r="LI52" s="97"/>
      <c r="LJ52" s="97"/>
      <c r="LK52" s="97"/>
      <c r="LL52" s="97"/>
      <c r="LM52" s="97"/>
      <c r="LN52" s="97"/>
      <c r="LO52" s="97"/>
      <c r="LP52" s="97"/>
      <c r="LQ52" s="97"/>
      <c r="LR52" s="97"/>
      <c r="LS52" s="97"/>
      <c r="LT52" s="97"/>
      <c r="LU52" s="97"/>
      <c r="LV52" s="97"/>
      <c r="LW52" s="97"/>
      <c r="LX52" s="97"/>
      <c r="LY52" s="97"/>
      <c r="LZ52" s="97"/>
      <c r="MA52" s="97">
        <f>データ!BU7</f>
        <v>14575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125</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50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180000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32Z9binUZ8EMjQ7AydIZNb5GXaxT53Ut7tsqKICEJwOcZqj+Som7sb48d7gT5N3KVKNXmyZRQFkD3tYstqNE2g==" saltValue="LMsmZ8Kye+YGz5dttYlf4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132292</v>
      </c>
      <c r="D6" s="48">
        <f t="shared" si="1"/>
        <v>47</v>
      </c>
      <c r="E6" s="48">
        <f t="shared" si="1"/>
        <v>14</v>
      </c>
      <c r="F6" s="48">
        <f t="shared" si="1"/>
        <v>0</v>
      </c>
      <c r="G6" s="48">
        <f t="shared" si="1"/>
        <v>1</v>
      </c>
      <c r="H6" s="48" t="str">
        <f>SUBSTITUTE(H8,"　","")</f>
        <v>東京都西東京市</v>
      </c>
      <c r="I6" s="48" t="str">
        <f t="shared" si="1"/>
        <v>アスタ市営駐車場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 附置義務駐車施設</v>
      </c>
      <c r="Q6" s="50" t="str">
        <f t="shared" si="1"/>
        <v>地下式</v>
      </c>
      <c r="R6" s="51">
        <f t="shared" si="1"/>
        <v>29</v>
      </c>
      <c r="S6" s="50" t="str">
        <f t="shared" si="1"/>
        <v>駅</v>
      </c>
      <c r="T6" s="50" t="str">
        <f t="shared" si="1"/>
        <v>有</v>
      </c>
      <c r="U6" s="51">
        <f t="shared" si="1"/>
        <v>8116</v>
      </c>
      <c r="V6" s="51">
        <f t="shared" si="1"/>
        <v>295</v>
      </c>
      <c r="W6" s="51">
        <f t="shared" si="1"/>
        <v>400</v>
      </c>
      <c r="X6" s="50" t="str">
        <f t="shared" si="1"/>
        <v>無</v>
      </c>
      <c r="Y6" s="52">
        <f>IF(Y8="-",NA(),Y8)</f>
        <v>112.4</v>
      </c>
      <c r="Z6" s="52">
        <f t="shared" ref="Z6:AH6" si="2">IF(Z8="-",NA(),Z8)</f>
        <v>111.1</v>
      </c>
      <c r="AA6" s="52">
        <f t="shared" si="2"/>
        <v>110</v>
      </c>
      <c r="AB6" s="52">
        <f t="shared" si="2"/>
        <v>110.8</v>
      </c>
      <c r="AC6" s="52">
        <f t="shared" si="2"/>
        <v>114.7</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11.4</v>
      </c>
      <c r="BG6" s="52">
        <f t="shared" ref="BG6:BO6" si="5">IF(BG8="-",NA(),BG8)</f>
        <v>10</v>
      </c>
      <c r="BH6" s="52">
        <f t="shared" si="5"/>
        <v>8.4</v>
      </c>
      <c r="BI6" s="52">
        <f t="shared" si="5"/>
        <v>9.8000000000000007</v>
      </c>
      <c r="BJ6" s="52">
        <f t="shared" si="5"/>
        <v>12.5</v>
      </c>
      <c r="BK6" s="52">
        <f t="shared" si="5"/>
        <v>-81</v>
      </c>
      <c r="BL6" s="52">
        <f t="shared" si="5"/>
        <v>-25.1</v>
      </c>
      <c r="BM6" s="52">
        <f t="shared" si="5"/>
        <v>-18</v>
      </c>
      <c r="BN6" s="52">
        <f t="shared" si="5"/>
        <v>-20.7</v>
      </c>
      <c r="BO6" s="52">
        <f t="shared" si="5"/>
        <v>-20</v>
      </c>
      <c r="BP6" s="49" t="str">
        <f>IF(BP8="-","",IF(BP8="-","【-】","【"&amp;SUBSTITUTE(TEXT(BP8,"#,##0.0"),"-","△")&amp;"】"))</f>
        <v>【2.0】</v>
      </c>
      <c r="BQ6" s="53">
        <f>IF(BQ8="-",NA(),BQ8)</f>
        <v>12201</v>
      </c>
      <c r="BR6" s="53">
        <f t="shared" ref="BR6:BZ6" si="6">IF(BR8="-",NA(),BR8)</f>
        <v>11192</v>
      </c>
      <c r="BS6" s="53">
        <f t="shared" si="6"/>
        <v>10208</v>
      </c>
      <c r="BT6" s="53">
        <f t="shared" si="6"/>
        <v>11126</v>
      </c>
      <c r="BU6" s="53">
        <f t="shared" si="6"/>
        <v>14575</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50</v>
      </c>
      <c r="CN6" s="51">
        <f t="shared" si="7"/>
        <v>180000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309.8</v>
      </c>
      <c r="DL6" s="52">
        <f t="shared" ref="DL6:DT6" si="9">IF(DL8="-",NA(),DL8)</f>
        <v>308.10000000000002</v>
      </c>
      <c r="DM6" s="52">
        <f t="shared" si="9"/>
        <v>306.39999999999998</v>
      </c>
      <c r="DN6" s="52">
        <f t="shared" si="9"/>
        <v>315.60000000000002</v>
      </c>
      <c r="DO6" s="52">
        <f t="shared" si="9"/>
        <v>313.60000000000002</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102</v>
      </c>
      <c r="B7" s="48">
        <f t="shared" ref="B7:X7" si="10">B8</f>
        <v>2024</v>
      </c>
      <c r="C7" s="48">
        <f t="shared" si="10"/>
        <v>132292</v>
      </c>
      <c r="D7" s="48">
        <f t="shared" si="10"/>
        <v>47</v>
      </c>
      <c r="E7" s="48">
        <f t="shared" si="10"/>
        <v>14</v>
      </c>
      <c r="F7" s="48">
        <f t="shared" si="10"/>
        <v>0</v>
      </c>
      <c r="G7" s="48">
        <f t="shared" si="10"/>
        <v>1</v>
      </c>
      <c r="H7" s="48" t="str">
        <f t="shared" si="10"/>
        <v>東京都　西東京市</v>
      </c>
      <c r="I7" s="48" t="str">
        <f t="shared" si="10"/>
        <v>アスタ市営駐車場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 附置義務駐車施設</v>
      </c>
      <c r="Q7" s="50" t="str">
        <f t="shared" si="10"/>
        <v>地下式</v>
      </c>
      <c r="R7" s="51">
        <f t="shared" si="10"/>
        <v>29</v>
      </c>
      <c r="S7" s="50" t="str">
        <f t="shared" si="10"/>
        <v>駅</v>
      </c>
      <c r="T7" s="50" t="str">
        <f t="shared" si="10"/>
        <v>有</v>
      </c>
      <c r="U7" s="51">
        <f t="shared" si="10"/>
        <v>8116</v>
      </c>
      <c r="V7" s="51">
        <f t="shared" si="10"/>
        <v>295</v>
      </c>
      <c r="W7" s="51">
        <f t="shared" si="10"/>
        <v>400</v>
      </c>
      <c r="X7" s="50" t="str">
        <f t="shared" si="10"/>
        <v>無</v>
      </c>
      <c r="Y7" s="52">
        <f>Y8</f>
        <v>112.4</v>
      </c>
      <c r="Z7" s="52">
        <f t="shared" ref="Z7:AH7" si="11">Z8</f>
        <v>111.1</v>
      </c>
      <c r="AA7" s="52">
        <f t="shared" si="11"/>
        <v>110</v>
      </c>
      <c r="AB7" s="52">
        <f t="shared" si="11"/>
        <v>110.8</v>
      </c>
      <c r="AC7" s="52">
        <f t="shared" si="11"/>
        <v>114.7</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11.4</v>
      </c>
      <c r="BG7" s="52">
        <f t="shared" ref="BG7:BO7" si="14">BG8</f>
        <v>10</v>
      </c>
      <c r="BH7" s="52">
        <f t="shared" si="14"/>
        <v>8.4</v>
      </c>
      <c r="BI7" s="52">
        <f t="shared" si="14"/>
        <v>9.8000000000000007</v>
      </c>
      <c r="BJ7" s="52">
        <f t="shared" si="14"/>
        <v>12.5</v>
      </c>
      <c r="BK7" s="52">
        <f t="shared" si="14"/>
        <v>-81</v>
      </c>
      <c r="BL7" s="52">
        <f t="shared" si="14"/>
        <v>-25.1</v>
      </c>
      <c r="BM7" s="52">
        <f t="shared" si="14"/>
        <v>-18</v>
      </c>
      <c r="BN7" s="52">
        <f t="shared" si="14"/>
        <v>-20.7</v>
      </c>
      <c r="BO7" s="52">
        <f t="shared" si="14"/>
        <v>-20</v>
      </c>
      <c r="BP7" s="49"/>
      <c r="BQ7" s="53">
        <f>BQ8</f>
        <v>12201</v>
      </c>
      <c r="BR7" s="53">
        <f t="shared" ref="BR7:BZ7" si="15">BR8</f>
        <v>11192</v>
      </c>
      <c r="BS7" s="53">
        <f t="shared" si="15"/>
        <v>10208</v>
      </c>
      <c r="BT7" s="53">
        <f t="shared" si="15"/>
        <v>11126</v>
      </c>
      <c r="BU7" s="53">
        <f t="shared" si="15"/>
        <v>14575</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50</v>
      </c>
      <c r="CN7" s="51">
        <f>CN8</f>
        <v>180000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309.8</v>
      </c>
      <c r="DL7" s="52">
        <f t="shared" ref="DL7:DT7" si="17">DL8</f>
        <v>308.10000000000002</v>
      </c>
      <c r="DM7" s="52">
        <f t="shared" si="17"/>
        <v>306.39999999999998</v>
      </c>
      <c r="DN7" s="52">
        <f t="shared" si="17"/>
        <v>315.60000000000002</v>
      </c>
      <c r="DO7" s="52">
        <f t="shared" si="17"/>
        <v>313.60000000000002</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132292</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29</v>
      </c>
      <c r="S8" s="57" t="s">
        <v>114</v>
      </c>
      <c r="T8" s="57" t="s">
        <v>115</v>
      </c>
      <c r="U8" s="58">
        <v>8116</v>
      </c>
      <c r="V8" s="58">
        <v>295</v>
      </c>
      <c r="W8" s="58">
        <v>400</v>
      </c>
      <c r="X8" s="57" t="s">
        <v>116</v>
      </c>
      <c r="Y8" s="59">
        <v>112.4</v>
      </c>
      <c r="Z8" s="59">
        <v>111.1</v>
      </c>
      <c r="AA8" s="59">
        <v>110</v>
      </c>
      <c r="AB8" s="59">
        <v>110.8</v>
      </c>
      <c r="AC8" s="59">
        <v>114.7</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11.4</v>
      </c>
      <c r="BG8" s="59">
        <v>10</v>
      </c>
      <c r="BH8" s="59">
        <v>8.4</v>
      </c>
      <c r="BI8" s="59">
        <v>9.8000000000000007</v>
      </c>
      <c r="BJ8" s="59">
        <v>12.5</v>
      </c>
      <c r="BK8" s="59">
        <v>-81</v>
      </c>
      <c r="BL8" s="59">
        <v>-25.1</v>
      </c>
      <c r="BM8" s="59">
        <v>-18</v>
      </c>
      <c r="BN8" s="59">
        <v>-20.7</v>
      </c>
      <c r="BO8" s="59">
        <v>-20</v>
      </c>
      <c r="BP8" s="56">
        <v>2</v>
      </c>
      <c r="BQ8" s="60">
        <v>12201</v>
      </c>
      <c r="BR8" s="60">
        <v>11192</v>
      </c>
      <c r="BS8" s="60">
        <v>10208</v>
      </c>
      <c r="BT8" s="61">
        <v>11126</v>
      </c>
      <c r="BU8" s="61">
        <v>14575</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50</v>
      </c>
      <c r="CN8" s="58">
        <v>180000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88</v>
      </c>
      <c r="DF8" s="59">
        <v>77.3</v>
      </c>
      <c r="DG8" s="59">
        <v>51.8</v>
      </c>
      <c r="DH8" s="59">
        <v>45.3</v>
      </c>
      <c r="DI8" s="59">
        <v>30</v>
      </c>
      <c r="DJ8" s="56">
        <v>73.400000000000006</v>
      </c>
      <c r="DK8" s="59">
        <v>309.8</v>
      </c>
      <c r="DL8" s="59">
        <v>308.10000000000002</v>
      </c>
      <c r="DM8" s="59">
        <v>306.39999999999998</v>
      </c>
      <c r="DN8" s="59">
        <v>315.60000000000002</v>
      </c>
      <c r="DO8" s="59">
        <v>313.60000000000002</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尾形　真一郎</cp:lastModifiedBy>
  <dcterms:created xsi:type="dcterms:W3CDTF">2025-12-12T09:28:14Z</dcterms:created>
  <dcterms:modified xsi:type="dcterms:W3CDTF">2026-01-19T01:51:32Z</dcterms:modified>
  <cp:category/>
</cp:coreProperties>
</file>