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bQlrT5uyWaKA3cZTHCgM9UmCN2WiP6j91UYAEsny8gY1zmMel4l7gUyCYQSYX03j4p/dQewIPk4xrmrsMKIew==" workbookSaltValue="65E2YHaLKtsM+CYUrtlCEg==" workbookSpinCount="100000"/>
  <bookViews>
    <workbookView xWindow="-108" yWindow="-108" windowWidth="23256" windowHeight="12456"/>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<sst xmlns="http://schemas.openxmlformats.org/spreadsheetml/2006/main" xmlns:r="http://schemas.openxmlformats.org/officeDocument/2006/relationships" count="114" uniqueCount="114">
  <si>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</si>
  <si>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</si>
  <si>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</si>
  <si>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</si>
  <si>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⑤経費回収率(％)</t>
  </si>
  <si>
    <t>類似団体区分</t>
    <rPh sb="4" eb="6">
      <t>クブン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</si>
  <si>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</si>
  <si>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</si>
  <si>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</si>
  <si>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</si>
  <si>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</si>
  <si>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</si>
  <si>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</si>
  <si>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</si>
  <si>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</si>
  <si>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</si>
  <si>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</si>
  <si>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</si>
  <si>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</si>
  <si>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</si>
  <si>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</si>
  <si>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</si>
  <si>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</si>
  <si>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</si>
  <si>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</si>
  <si>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</si>
  <si>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</si>
  <si>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</si>
  <si>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</si>
  <si>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</si>
  <si>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</si>
  <si>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</si>
  <si>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</si>
  <si>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類似団体平均値（平均値）</t>
  </si>
  <si>
    <t>2①</t>
  </si>
  <si>
    <t>【】</t>
  </si>
  <si>
    <t>令和5年度全国平均</t>
    <rPh sb="0" eb="2">
      <t>レイワ</t>
    </rPh>
    <rPh sb="3" eb="5">
      <t>ネンド</t>
    </rPh>
    <phoneticPr fontId="1"/>
  </si>
  <si>
    <t>②管渠老朽化率(％)</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</si>
  <si>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</si>
  <si>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</si>
  <si>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</si>
  <si>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</si>
  <si>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</si>
  <si>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</si>
  <si>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</si>
  <si>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</si>
  <si>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</si>
  <si>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</si>
  <si>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</si>
  <si>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</si>
  <si>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</si>
  <si>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</si>
  <si>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</si>
  <si>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</si>
  <si>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</si>
  <si>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</si>
  <si>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</si>
  <si>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</si>
  <si>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</si>
  <si>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</si>
  <si>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</si>
  <si>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</si>
  <si>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</si>
  <si>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</si>
  <si>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</si>
  <si>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</si>
  <si>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</si>
  <si>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</si>
  <si>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</si>
  <si>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</si>
  <si>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</si>
  <si>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</si>
  <si>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</si>
  <si>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</si>
  <si>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</si>
  <si>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</si>
  <si>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</si>
  <si>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</si>
  <si>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</si>
  <si>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</si>
  <si>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</si>
  <si>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</si>
  <si>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</si>
  <si>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</si>
  <si>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</si>
  <si>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</si>
  <si>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</si>
  <si>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</si>
  <si>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</si>
  <si>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</si>
  <si>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</si>
  <si>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</si>
  <si>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</si>
  <si>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</si>
  <si>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</si>
  <si>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東京都　あきる野市</t>
  </si>
  <si>
    <t>法適用</t>
  </si>
  <si>
    <t>下水道事業</t>
  </si>
  <si>
    <t>公共下水道</t>
  </si>
  <si>
    <t>Bc1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</si>
  <si>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</si>
  <si>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</si>
  <si>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</si>
  <si>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</si>
  <si>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</si>
  <si>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</si>
  <si>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</si>
  <si>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</si>
  <si>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</si>
  <si>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</si>
  <si>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</si>
  <si>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あきる野市の公共下水道は、未だ整備段階であり、計画的な事業の進捗を図るため、市全体の整備計画の見直しを進めています。また、今後は下水道施設の老朽化に伴う維持管理にも多額の費用が見込まれるため、計画的な維持管理を行っていく必要があります。経費の削減や収入の増加について検討し、将来にわたって安定的に事業を継続できるよう努めてまいります。</t>
    <rPh sb="13" eb="14">
      <t>イマ</t>
    </rPh>
    <phoneticPr fontId="1"/>
  </si>
  <si>
    <r>
      <t>①有形固定資産減価償却率については、新設の管が多いことから</t>
    </r>
    <r>
      <rPr>
        <sz val="10.5"/>
        <color theme="1"/>
        <rFont val="ＭＳ ゴシック"/>
      </rPr>
      <t>全国平均と比較して低い数値となっていますが、平成4年の供用開始前後に大規模な面整備をしたことにより、今後急激に上昇していくことが見込まれます。
②管渠老朽化率は、昭和60年度から管渠の敷設を開始したため、当面の間は0％での推移が見込まれます。
③管渠改善率は、新設の管渠が比較的多いため、低い数値となっています。今後は老朽化に伴う改築等を行う必要があるため、徐々に増加する見込みです。</t>
    </r>
    <rPh sb="34" eb="36">
      <t>ヒカク</t>
    </rPh>
    <rPh sb="38" eb="39">
      <t>ヒク</t>
    </rPh>
    <rPh sb="40" eb="42">
      <t>スウチ</t>
    </rPh>
    <rPh sb="63" eb="66">
      <t>ダイキボ</t>
    </rPh>
    <rPh sb="67" eb="68">
      <t>メン</t>
    </rPh>
    <rPh sb="68" eb="70">
      <t>セイビ</t>
    </rPh>
    <rPh sb="110" eb="112">
      <t>ショウワ</t>
    </rPh>
    <rPh sb="114" eb="115">
      <t>ネン</t>
    </rPh>
    <rPh sb="115" eb="116">
      <t>ド</t>
    </rPh>
    <rPh sb="118" eb="120">
      <t>カンキョ</t>
    </rPh>
    <rPh sb="121" eb="123">
      <t>フセツ</t>
    </rPh>
    <rPh sb="124" eb="126">
      <t>カイシ</t>
    </rPh>
    <rPh sb="131" eb="133">
      <t>トウメン</t>
    </rPh>
    <rPh sb="134" eb="135">
      <t>アイダ</t>
    </rPh>
    <phoneticPr fontId="1"/>
  </si>
  <si>
    <r>
      <t>あきる野市では平成4年に供用を開始、平成13年度に市街化区域の整備がほぼ完了し、平成14年度からは引き続き市街化調整区域の整備を行っています。
　①経常収支比率について、当市では一般会計から多額の補助金・出資金を受け入れていることから、経常収支比率が100％になるよう他会計補助金の受け入れを調整しています。そのため②累積欠損金比率も0％となっています。
　③流動比率は37.33%と低い値となっていますが、大規模な工事を行っておらず、企業債の償還額が借入額を上回っているため、徐々に改善する見込みです。
　</t>
    </r>
    <r>
      <rPr>
        <sz val="10.5"/>
        <color theme="1"/>
        <rFont val="ＭＳ ゴシック"/>
      </rPr>
      <t>④企業債残高対事業規模比率については、使用料収入が減少したものの、企業債残高がそれを上回る減少となったため、前年度より減少しています。
　⑤経費回収率は、使用料収入で汚水処理原価を賄えていない状況が続いているため、100％を下回る状況が続いています。また、全国平均と比較して低い数値となっています。今後も人口減少による使用料収入の減少、物価高騰等の課題があるため、収入の増加や経費の削減に取り組む必要があります。
　⑥汚水処理原価は、流域関連公共下水道事業として、汚水処理施設を持たずに効率的な運営ができていることから、全国平均と比較して低い数値になっています。そのため⑦施設利用率についても0％となっています。
　⑧水洗化率は全国平均より高いため、引き続き収入確保と水質保全のため水洗化率の向上に取り組みます。</t>
    </r>
    <rPh sb="296" eb="298">
      <t>ウワマワ</t>
    </rPh>
    <rPh sb="299" eb="301">
      <t>ゲンショウ</t>
    </rPh>
    <rPh sb="331" eb="334">
      <t>シヨウリョウ</t>
    </rPh>
    <rPh sb="334" eb="336">
      <t>シュウニュウ</t>
    </rPh>
    <rPh sb="337" eb="339">
      <t>オスイ</t>
    </rPh>
    <rPh sb="339" eb="341">
      <t>ショリ</t>
    </rPh>
    <rPh sb="341" eb="343">
      <t>ゲンカ</t>
    </rPh>
    <rPh sb="344" eb="345">
      <t>マカナ</t>
    </rPh>
    <rPh sb="350" eb="352">
      <t>ジョウキョウ</t>
    </rPh>
    <rPh sb="353" eb="354">
      <t>ツヅ</t>
    </rPh>
    <rPh sb="369" eb="371">
      <t>ジョウキョウ</t>
    </rPh>
    <rPh sb="372" eb="373">
      <t>ツヅ</t>
    </rPh>
    <rPh sb="382" eb="384">
      <t>ゼンコク</t>
    </rPh>
    <rPh sb="384" eb="386">
      <t>ヘイキン</t>
    </rPh>
    <rPh sb="387" eb="389">
      <t>ヒカク</t>
    </rPh>
    <rPh sb="391" eb="392">
      <t>ヒク</t>
    </rPh>
    <rPh sb="393" eb="395">
      <t>スウチ</t>
    </rPh>
    <rPh sb="403" eb="405">
      <t>コンゴ</t>
    </rPh>
    <rPh sb="439" eb="441">
      <t>ゾウカ</t>
    </rPh>
    <rPh sb="442" eb="444">
      <t>ケイヒ</t>
    </rPh>
    <rPh sb="471" eb="473">
      <t>リュウイキ</t>
    </rPh>
    <rPh sb="473" eb="475">
      <t>カンレン</t>
    </rPh>
    <rPh sb="475" eb="477">
      <t>コウキョウ</t>
    </rPh>
    <rPh sb="480" eb="482">
      <t>ジギョウ</t>
    </rPh>
    <rPh sb="486" eb="488">
      <t>オスイ</t>
    </rPh>
    <rPh sb="488" eb="490">
      <t>ショリ</t>
    </rPh>
    <rPh sb="490" eb="492">
      <t>シセツ</t>
    </rPh>
    <rPh sb="493" eb="494">
      <t>モ</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</si>
</sst>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5"/>
      <color theme="1"/>
      <name val="ＭＳ ゴシック"/>
      <family val="3"/>
    </font>
    <font>
      <sz val="10.5"/>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0.34</c:v>
                </c:pt>
                <c:pt idx="2">
                  <c:v>1.1599999999999999</c:v>
                </c:pt>
                <c:pt idx="3">
                  <c:v>0.54</c:v>
                </c:pt>
                <c:pt idx="4">
                  <c:v>0.44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9.e-002</c:v>
                </c:pt>
                <c:pt idx="2">
                  <c:v>0.25</c:v>
                </c:pt>
                <c:pt idx="3">
                  <c:v>0.14000000000000001</c:v>
                </c:pt>
                <c:pt idx="4">
                  <c:v>6.e-002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56.39</c:v>
                </c:pt>
                <c:pt idx="2">
                  <c:v>55.67</c:v>
                </c:pt>
                <c:pt idx="3">
                  <c:v>59.9</c:v>
                </c:pt>
                <c:pt idx="4">
                  <c:v>60.13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98.08</c:v>
                </c:pt>
                <c:pt idx="2">
                  <c:v>98.38</c:v>
                </c:pt>
                <c:pt idx="3">
                  <c:v>98.37</c:v>
                </c:pt>
                <c:pt idx="4">
                  <c:v>98.41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91.45</c:v>
                </c:pt>
                <c:pt idx="2">
                  <c:v>91</c:v>
                </c:pt>
                <c:pt idx="3">
                  <c:v>94.46</c:v>
                </c:pt>
                <c:pt idx="4">
                  <c:v>94.37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109.69</c:v>
                </c:pt>
                <c:pt idx="2">
                  <c:v>100.08</c:v>
                </c:pt>
                <c:pt idx="3">
                  <c:v>100.15</c:v>
                </c:pt>
                <c:pt idx="4">
                  <c:v>100.11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104.59</c:v>
                </c:pt>
                <c:pt idx="2">
                  <c:v>102.96</c:v>
                </c:pt>
                <c:pt idx="3">
                  <c:v>106.74</c:v>
                </c:pt>
                <c:pt idx="4">
                  <c:v>106.65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3.47</c:v>
                </c:pt>
                <c:pt idx="2">
                  <c:v>6.73</c:v>
                </c:pt>
                <c:pt idx="3">
                  <c:v>9.9600000000000009</c:v>
                </c:pt>
                <c:pt idx="4">
                  <c:v>13.18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14.8</c:v>
                </c:pt>
                <c:pt idx="2">
                  <c:v>17.149999999999999</c:v>
                </c:pt>
                <c:pt idx="3">
                  <c:v>27.42</c:v>
                </c:pt>
                <c:pt idx="4">
                  <c:v>30.01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0.1</c:v>
                </c:pt>
                <c:pt idx="2">
                  <c:v>0.14000000000000001</c:v>
                </c:pt>
                <c:pt idx="3">
                  <c:v>2.67</c:v>
                </c:pt>
                <c:pt idx="4">
                  <c:v>3.43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0.83</c:v>
                </c:pt>
                <c:pt idx="2">
                  <c:v>1.22</c:v>
                </c:pt>
                <c:pt idx="3">
                  <c:v>6.49</c:v>
                </c:pt>
                <c:pt idx="4">
                  <c:v>6.74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15.82</c:v>
                </c:pt>
                <c:pt idx="2">
                  <c:v>21.52</c:v>
                </c:pt>
                <c:pt idx="3">
                  <c:v>30.06</c:v>
                </c:pt>
                <c:pt idx="4">
                  <c:v>37.33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57.6</c:v>
                </c:pt>
                <c:pt idx="2">
                  <c:v>58.15</c:v>
                </c:pt>
                <c:pt idx="3">
                  <c:v>81.19</c:v>
                </c:pt>
                <c:pt idx="4">
                  <c:v>85.86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690.1</c:v>
                </c:pt>
                <c:pt idx="2">
                  <c:v>287.70999999999998</c:v>
                </c:pt>
                <c:pt idx="3">
                  <c:v>706.52</c:v>
                </c:pt>
                <c:pt idx="4">
                  <c:v>689.41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1008.36</c:v>
                </c:pt>
                <c:pt idx="2">
                  <c:v>880.28</c:v>
                </c:pt>
                <c:pt idx="3">
                  <c:v>720.89</c:v>
                </c:pt>
                <c:pt idx="4">
                  <c:v>676.93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91.97</c:v>
                </c:pt>
                <c:pt idx="2">
                  <c:v>96.51</c:v>
                </c:pt>
                <c:pt idx="3">
                  <c:v>96.82</c:v>
                </c:pt>
                <c:pt idx="4">
                  <c:v>96.59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85.67</c:v>
                </c:pt>
                <c:pt idx="2">
                  <c:v>86.23</c:v>
                </c:pt>
                <c:pt idx="3">
                  <c:v>90.5</c:v>
                </c:pt>
                <c:pt idx="4">
                  <c:v>92.66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121.18</c:v>
                </c:pt>
                <c:pt idx="2">
                  <c:v>115.43</c:v>
                </c:pt>
                <c:pt idx="3">
                  <c:v>116.23</c:v>
                </c:pt>
                <c:pt idx="4">
                  <c:v>115.73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146.12</c:v>
                </c:pt>
                <c:pt idx="2">
                  <c:v>150.44</c:v>
                </c:pt>
                <c:pt idx="3">
                  <c:v>138.66999999999999</c:v>
                </c:pt>
                <c:pt idx="4">
                  <c:v>139.12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【78.43】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【58.94】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【138.75】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【41.09】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【8.68】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A46" workbookViewId="0">
      <selection activeCell="CD20" sqref="CD20"/>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東京都　あきる野市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15</v>
      </c>
      <c r="J7" s="5"/>
      <c r="K7" s="5"/>
      <c r="L7" s="5"/>
      <c r="M7" s="5"/>
      <c r="N7" s="5"/>
      <c r="O7" s="5"/>
      <c r="P7" s="5" t="s">
        <v>9</v>
      </c>
      <c r="Q7" s="5"/>
      <c r="R7" s="5"/>
      <c r="S7" s="5"/>
      <c r="T7" s="5"/>
      <c r="U7" s="5"/>
      <c r="V7" s="5"/>
      <c r="W7" s="5" t="s">
        <v>5</v>
      </c>
      <c r="X7" s="5"/>
      <c r="Y7" s="5"/>
      <c r="Z7" s="5"/>
      <c r="AA7" s="5"/>
      <c r="AB7" s="5"/>
      <c r="AC7" s="5"/>
      <c r="AD7" s="5" t="s">
        <v>8</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Bc1</v>
      </c>
      <c r="X8" s="6"/>
      <c r="Y8" s="6"/>
      <c r="Z8" s="6"/>
      <c r="AA8" s="6"/>
      <c r="AB8" s="6"/>
      <c r="AC8" s="6"/>
      <c r="AD8" s="20" t="str">
        <f>データ!$M$6</f>
        <v>非設置</v>
      </c>
      <c r="AE8" s="20"/>
      <c r="AF8" s="20"/>
      <c r="AG8" s="20"/>
      <c r="AH8" s="20"/>
      <c r="AI8" s="20"/>
      <c r="AJ8" s="20"/>
      <c r="AK8" s="3"/>
      <c r="AL8" s="21">
        <f>データ!S6</f>
        <v>79513</v>
      </c>
      <c r="AM8" s="21"/>
      <c r="AN8" s="21"/>
      <c r="AO8" s="21"/>
      <c r="AP8" s="21"/>
      <c r="AQ8" s="21"/>
      <c r="AR8" s="21"/>
      <c r="AS8" s="21"/>
      <c r="AT8" s="7">
        <f>データ!T6</f>
        <v>73.47</v>
      </c>
      <c r="AU8" s="7"/>
      <c r="AV8" s="7"/>
      <c r="AW8" s="7"/>
      <c r="AX8" s="7"/>
      <c r="AY8" s="7"/>
      <c r="AZ8" s="7"/>
      <c r="BA8" s="7"/>
      <c r="BB8" s="7">
        <f>データ!U6</f>
        <v>1082.25</v>
      </c>
      <c r="BC8" s="7"/>
      <c r="BD8" s="7"/>
      <c r="BE8" s="7"/>
      <c r="BF8" s="7"/>
      <c r="BG8" s="7"/>
      <c r="BH8" s="7"/>
      <c r="BI8" s="7"/>
      <c r="BJ8" s="3"/>
      <c r="BK8" s="3"/>
      <c r="BL8" s="27" t="s">
        <v>16</v>
      </c>
      <c r="BM8" s="39"/>
      <c r="BN8" s="48" t="s">
        <v>21</v>
      </c>
      <c r="BO8" s="48"/>
      <c r="BP8" s="48"/>
      <c r="BQ8" s="48"/>
      <c r="BR8" s="48"/>
      <c r="BS8" s="48"/>
      <c r="BT8" s="48"/>
      <c r="BU8" s="48"/>
      <c r="BV8" s="48"/>
      <c r="BW8" s="48"/>
      <c r="BX8" s="48"/>
      <c r="BY8" s="52"/>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v>
      </c>
      <c r="BC9" s="5"/>
      <c r="BD9" s="5"/>
      <c r="BE9" s="5"/>
      <c r="BF9" s="5"/>
      <c r="BG9" s="5"/>
      <c r="BH9" s="5"/>
      <c r="BI9" s="5"/>
      <c r="BJ9" s="3"/>
      <c r="BK9" s="3"/>
      <c r="BL9" s="28" t="s">
        <v>32</v>
      </c>
      <c r="BM9" s="40"/>
      <c r="BN9" s="49" t="s">
        <v>33</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48.27</v>
      </c>
      <c r="J10" s="7"/>
      <c r="K10" s="7"/>
      <c r="L10" s="7"/>
      <c r="M10" s="7"/>
      <c r="N10" s="7"/>
      <c r="O10" s="7"/>
      <c r="P10" s="7">
        <f>データ!P6</f>
        <v>94.87</v>
      </c>
      <c r="Q10" s="7"/>
      <c r="R10" s="7"/>
      <c r="S10" s="7"/>
      <c r="T10" s="7"/>
      <c r="U10" s="7"/>
      <c r="V10" s="7"/>
      <c r="W10" s="7">
        <f>データ!Q6</f>
        <v>87.91</v>
      </c>
      <c r="X10" s="7"/>
      <c r="Y10" s="7"/>
      <c r="Z10" s="7"/>
      <c r="AA10" s="7"/>
      <c r="AB10" s="7"/>
      <c r="AC10" s="7"/>
      <c r="AD10" s="21">
        <f>データ!R6</f>
        <v>2013</v>
      </c>
      <c r="AE10" s="21"/>
      <c r="AF10" s="21"/>
      <c r="AG10" s="21"/>
      <c r="AH10" s="21"/>
      <c r="AI10" s="21"/>
      <c r="AJ10" s="21"/>
      <c r="AK10" s="2"/>
      <c r="AL10" s="21">
        <f>データ!V6</f>
        <v>75369</v>
      </c>
      <c r="AM10" s="21"/>
      <c r="AN10" s="21"/>
      <c r="AO10" s="21"/>
      <c r="AP10" s="21"/>
      <c r="AQ10" s="21"/>
      <c r="AR10" s="21"/>
      <c r="AS10" s="21"/>
      <c r="AT10" s="7">
        <f>データ!W6</f>
        <v>13.68</v>
      </c>
      <c r="AU10" s="7"/>
      <c r="AV10" s="7"/>
      <c r="AW10" s="7"/>
      <c r="AX10" s="7"/>
      <c r="AY10" s="7"/>
      <c r="AZ10" s="7"/>
      <c r="BA10" s="7"/>
      <c r="BB10" s="7">
        <f>データ!X6</f>
        <v>5509.43</v>
      </c>
      <c r="BC10" s="7"/>
      <c r="BD10" s="7"/>
      <c r="BE10" s="7"/>
      <c r="BF10" s="7"/>
      <c r="BG10" s="7"/>
      <c r="BH10" s="7"/>
      <c r="BI10" s="7"/>
      <c r="BJ10" s="2"/>
      <c r="BK10" s="2"/>
      <c r="BL10" s="29" t="s">
        <v>35</v>
      </c>
      <c r="BM10" s="41"/>
      <c r="BN10" s="50" t="s">
        <v>36</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40</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112</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13</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111</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44</v>
      </c>
      <c r="F84" s="12" t="s">
        <v>46</v>
      </c>
      <c r="G84" s="12" t="s">
        <v>47</v>
      </c>
      <c r="H84" s="12" t="s">
        <v>41</v>
      </c>
      <c r="I84" s="12" t="s">
        <v>14</v>
      </c>
      <c r="J84" s="12" t="s">
        <v>48</v>
      </c>
      <c r="K84" s="12" t="s">
        <v>49</v>
      </c>
      <c r="L84" s="12" t="s">
        <v>1</v>
      </c>
      <c r="M84" s="12" t="s">
        <v>34</v>
      </c>
      <c r="N84" s="12" t="s">
        <v>50</v>
      </c>
      <c r="O84" s="12" t="s">
        <v>52</v>
      </c>
    </row>
    <row r="85" spans="1:78" hidden="1">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1SHxnngU76RPg5QuQKfZVMZ3cMM+DFgqM4myQ0/B08ZLG8f0YnvJaq41OvpxnbfUbv8kJ3fO2zkQsAguSDje/g==" saltValue="b5IrcJWbXPahx2MJQ9z84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54</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55</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0</v>
      </c>
      <c r="C3" s="64" t="s">
        <v>57</v>
      </c>
      <c r="D3" s="64" t="s">
        <v>58</v>
      </c>
      <c r="E3" s="64" t="s">
        <v>7</v>
      </c>
      <c r="F3" s="64" t="s">
        <v>6</v>
      </c>
      <c r="G3" s="64" t="s">
        <v>26</v>
      </c>
      <c r="H3" s="70" t="s">
        <v>59</v>
      </c>
      <c r="I3" s="73"/>
      <c r="J3" s="73"/>
      <c r="K3" s="73"/>
      <c r="L3" s="73"/>
      <c r="M3" s="73"/>
      <c r="N3" s="73"/>
      <c r="O3" s="73"/>
      <c r="P3" s="73"/>
      <c r="Q3" s="73"/>
      <c r="R3" s="73"/>
      <c r="S3" s="73"/>
      <c r="T3" s="73"/>
      <c r="U3" s="73"/>
      <c r="V3" s="73"/>
      <c r="W3" s="73"/>
      <c r="X3" s="78"/>
      <c r="Y3" s="81"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12</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60</v>
      </c>
      <c r="B4" s="65"/>
      <c r="C4" s="65"/>
      <c r="D4" s="65"/>
      <c r="E4" s="65"/>
      <c r="F4" s="65"/>
      <c r="G4" s="65"/>
      <c r="H4" s="71"/>
      <c r="I4" s="74"/>
      <c r="J4" s="74"/>
      <c r="K4" s="74"/>
      <c r="L4" s="74"/>
      <c r="M4" s="74"/>
      <c r="N4" s="74"/>
      <c r="O4" s="74"/>
      <c r="P4" s="74"/>
      <c r="Q4" s="74"/>
      <c r="R4" s="74"/>
      <c r="S4" s="74"/>
      <c r="T4" s="74"/>
      <c r="U4" s="74"/>
      <c r="V4" s="74"/>
      <c r="W4" s="74"/>
      <c r="X4" s="79"/>
      <c r="Y4" s="82" t="s">
        <v>51</v>
      </c>
      <c r="Z4" s="82"/>
      <c r="AA4" s="82"/>
      <c r="AB4" s="82"/>
      <c r="AC4" s="82"/>
      <c r="AD4" s="82"/>
      <c r="AE4" s="82"/>
      <c r="AF4" s="82"/>
      <c r="AG4" s="82"/>
      <c r="AH4" s="82"/>
      <c r="AI4" s="82"/>
      <c r="AJ4" s="82" t="s">
        <v>45</v>
      </c>
      <c r="AK4" s="82"/>
      <c r="AL4" s="82"/>
      <c r="AM4" s="82"/>
      <c r="AN4" s="82"/>
      <c r="AO4" s="82"/>
      <c r="AP4" s="82"/>
      <c r="AQ4" s="82"/>
      <c r="AR4" s="82"/>
      <c r="AS4" s="82"/>
      <c r="AT4" s="82"/>
      <c r="AU4" s="82" t="s">
        <v>29</v>
      </c>
      <c r="AV4" s="82"/>
      <c r="AW4" s="82"/>
      <c r="AX4" s="82"/>
      <c r="AY4" s="82"/>
      <c r="AZ4" s="82"/>
      <c r="BA4" s="82"/>
      <c r="BB4" s="82"/>
      <c r="BC4" s="82"/>
      <c r="BD4" s="82"/>
      <c r="BE4" s="82"/>
      <c r="BF4" s="82" t="s">
        <v>61</v>
      </c>
      <c r="BG4" s="82"/>
      <c r="BH4" s="82"/>
      <c r="BI4" s="82"/>
      <c r="BJ4" s="82"/>
      <c r="BK4" s="82"/>
      <c r="BL4" s="82"/>
      <c r="BM4" s="82"/>
      <c r="BN4" s="82"/>
      <c r="BO4" s="82"/>
      <c r="BP4" s="82"/>
      <c r="BQ4" s="82" t="s">
        <v>4</v>
      </c>
      <c r="BR4" s="82"/>
      <c r="BS4" s="82"/>
      <c r="BT4" s="82"/>
      <c r="BU4" s="82"/>
      <c r="BV4" s="82"/>
      <c r="BW4" s="82"/>
      <c r="BX4" s="82"/>
      <c r="BY4" s="82"/>
      <c r="BZ4" s="82"/>
      <c r="CA4" s="82"/>
      <c r="CB4" s="82" t="s">
        <v>62</v>
      </c>
      <c r="CC4" s="82"/>
      <c r="CD4" s="82"/>
      <c r="CE4" s="82"/>
      <c r="CF4" s="82"/>
      <c r="CG4" s="82"/>
      <c r="CH4" s="82"/>
      <c r="CI4" s="82"/>
      <c r="CJ4" s="82"/>
      <c r="CK4" s="82"/>
      <c r="CL4" s="82"/>
      <c r="CM4" s="82" t="s">
        <v>63</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37</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56</v>
      </c>
      <c r="I5" s="72" t="s">
        <v>69</v>
      </c>
      <c r="J5" s="72" t="s">
        <v>70</v>
      </c>
      <c r="K5" s="72" t="s">
        <v>71</v>
      </c>
      <c r="L5" s="72" t="s">
        <v>72</v>
      </c>
      <c r="M5" s="72" t="s">
        <v>8</v>
      </c>
      <c r="N5" s="72" t="s">
        <v>73</v>
      </c>
      <c r="O5" s="72" t="s">
        <v>74</v>
      </c>
      <c r="P5" s="72" t="s">
        <v>75</v>
      </c>
      <c r="Q5" s="72" t="s">
        <v>76</v>
      </c>
      <c r="R5" s="72" t="s">
        <v>77</v>
      </c>
      <c r="S5" s="72" t="s">
        <v>78</v>
      </c>
      <c r="T5" s="72" t="s">
        <v>79</v>
      </c>
      <c r="U5" s="72" t="s">
        <v>64</v>
      </c>
      <c r="V5" s="72" t="s">
        <v>80</v>
      </c>
      <c r="W5" s="72" t="s">
        <v>81</v>
      </c>
      <c r="X5" s="72" t="s">
        <v>82</v>
      </c>
      <c r="Y5" s="72" t="s">
        <v>83</v>
      </c>
      <c r="Z5" s="72" t="s">
        <v>84</v>
      </c>
      <c r="AA5" s="72" t="s">
        <v>85</v>
      </c>
      <c r="AB5" s="72" t="s">
        <v>86</v>
      </c>
      <c r="AC5" s="72" t="s">
        <v>87</v>
      </c>
      <c r="AD5" s="72" t="s">
        <v>88</v>
      </c>
      <c r="AE5" s="72" t="s">
        <v>90</v>
      </c>
      <c r="AF5" s="72" t="s">
        <v>91</v>
      </c>
      <c r="AG5" s="72" t="s">
        <v>92</v>
      </c>
      <c r="AH5" s="72" t="s">
        <v>93</v>
      </c>
      <c r="AI5" s="72" t="s">
        <v>43</v>
      </c>
      <c r="AJ5" s="72" t="s">
        <v>83</v>
      </c>
      <c r="AK5" s="72" t="s">
        <v>84</v>
      </c>
      <c r="AL5" s="72" t="s">
        <v>85</v>
      </c>
      <c r="AM5" s="72" t="s">
        <v>86</v>
      </c>
      <c r="AN5" s="72" t="s">
        <v>87</v>
      </c>
      <c r="AO5" s="72" t="s">
        <v>88</v>
      </c>
      <c r="AP5" s="72" t="s">
        <v>90</v>
      </c>
      <c r="AQ5" s="72" t="s">
        <v>91</v>
      </c>
      <c r="AR5" s="72" t="s">
        <v>92</v>
      </c>
      <c r="AS5" s="72" t="s">
        <v>93</v>
      </c>
      <c r="AT5" s="72" t="s">
        <v>89</v>
      </c>
      <c r="AU5" s="72" t="s">
        <v>83</v>
      </c>
      <c r="AV5" s="72" t="s">
        <v>84</v>
      </c>
      <c r="AW5" s="72" t="s">
        <v>85</v>
      </c>
      <c r="AX5" s="72" t="s">
        <v>86</v>
      </c>
      <c r="AY5" s="72" t="s">
        <v>87</v>
      </c>
      <c r="AZ5" s="72" t="s">
        <v>88</v>
      </c>
      <c r="BA5" s="72" t="s">
        <v>90</v>
      </c>
      <c r="BB5" s="72" t="s">
        <v>91</v>
      </c>
      <c r="BC5" s="72" t="s">
        <v>92</v>
      </c>
      <c r="BD5" s="72" t="s">
        <v>93</v>
      </c>
      <c r="BE5" s="72" t="s">
        <v>89</v>
      </c>
      <c r="BF5" s="72" t="s">
        <v>83</v>
      </c>
      <c r="BG5" s="72" t="s">
        <v>84</v>
      </c>
      <c r="BH5" s="72" t="s">
        <v>85</v>
      </c>
      <c r="BI5" s="72" t="s">
        <v>86</v>
      </c>
      <c r="BJ5" s="72" t="s">
        <v>87</v>
      </c>
      <c r="BK5" s="72" t="s">
        <v>88</v>
      </c>
      <c r="BL5" s="72" t="s">
        <v>90</v>
      </c>
      <c r="BM5" s="72" t="s">
        <v>91</v>
      </c>
      <c r="BN5" s="72" t="s">
        <v>92</v>
      </c>
      <c r="BO5" s="72" t="s">
        <v>93</v>
      </c>
      <c r="BP5" s="72" t="s">
        <v>89</v>
      </c>
      <c r="BQ5" s="72" t="s">
        <v>83</v>
      </c>
      <c r="BR5" s="72" t="s">
        <v>84</v>
      </c>
      <c r="BS5" s="72" t="s">
        <v>85</v>
      </c>
      <c r="BT5" s="72" t="s">
        <v>86</v>
      </c>
      <c r="BU5" s="72" t="s">
        <v>87</v>
      </c>
      <c r="BV5" s="72" t="s">
        <v>88</v>
      </c>
      <c r="BW5" s="72" t="s">
        <v>90</v>
      </c>
      <c r="BX5" s="72" t="s">
        <v>91</v>
      </c>
      <c r="BY5" s="72" t="s">
        <v>92</v>
      </c>
      <c r="BZ5" s="72" t="s">
        <v>93</v>
      </c>
      <c r="CA5" s="72" t="s">
        <v>89</v>
      </c>
      <c r="CB5" s="72" t="s">
        <v>83</v>
      </c>
      <c r="CC5" s="72" t="s">
        <v>84</v>
      </c>
      <c r="CD5" s="72" t="s">
        <v>85</v>
      </c>
      <c r="CE5" s="72" t="s">
        <v>86</v>
      </c>
      <c r="CF5" s="72" t="s">
        <v>87</v>
      </c>
      <c r="CG5" s="72" t="s">
        <v>88</v>
      </c>
      <c r="CH5" s="72" t="s">
        <v>90</v>
      </c>
      <c r="CI5" s="72" t="s">
        <v>91</v>
      </c>
      <c r="CJ5" s="72" t="s">
        <v>92</v>
      </c>
      <c r="CK5" s="72" t="s">
        <v>93</v>
      </c>
      <c r="CL5" s="72" t="s">
        <v>89</v>
      </c>
      <c r="CM5" s="72" t="s">
        <v>83</v>
      </c>
      <c r="CN5" s="72" t="s">
        <v>84</v>
      </c>
      <c r="CO5" s="72" t="s">
        <v>85</v>
      </c>
      <c r="CP5" s="72" t="s">
        <v>86</v>
      </c>
      <c r="CQ5" s="72" t="s">
        <v>87</v>
      </c>
      <c r="CR5" s="72" t="s">
        <v>88</v>
      </c>
      <c r="CS5" s="72" t="s">
        <v>90</v>
      </c>
      <c r="CT5" s="72" t="s">
        <v>91</v>
      </c>
      <c r="CU5" s="72" t="s">
        <v>92</v>
      </c>
      <c r="CV5" s="72" t="s">
        <v>93</v>
      </c>
      <c r="CW5" s="72" t="s">
        <v>89</v>
      </c>
      <c r="CX5" s="72" t="s">
        <v>83</v>
      </c>
      <c r="CY5" s="72" t="s">
        <v>84</v>
      </c>
      <c r="CZ5" s="72" t="s">
        <v>85</v>
      </c>
      <c r="DA5" s="72" t="s">
        <v>86</v>
      </c>
      <c r="DB5" s="72" t="s">
        <v>87</v>
      </c>
      <c r="DC5" s="72" t="s">
        <v>88</v>
      </c>
      <c r="DD5" s="72" t="s">
        <v>90</v>
      </c>
      <c r="DE5" s="72" t="s">
        <v>91</v>
      </c>
      <c r="DF5" s="72" t="s">
        <v>92</v>
      </c>
      <c r="DG5" s="72" t="s">
        <v>93</v>
      </c>
      <c r="DH5" s="72" t="s">
        <v>89</v>
      </c>
      <c r="DI5" s="72" t="s">
        <v>83</v>
      </c>
      <c r="DJ5" s="72" t="s">
        <v>84</v>
      </c>
      <c r="DK5" s="72" t="s">
        <v>85</v>
      </c>
      <c r="DL5" s="72" t="s">
        <v>86</v>
      </c>
      <c r="DM5" s="72" t="s">
        <v>87</v>
      </c>
      <c r="DN5" s="72" t="s">
        <v>88</v>
      </c>
      <c r="DO5" s="72" t="s">
        <v>90</v>
      </c>
      <c r="DP5" s="72" t="s">
        <v>91</v>
      </c>
      <c r="DQ5" s="72" t="s">
        <v>92</v>
      </c>
      <c r="DR5" s="72" t="s">
        <v>93</v>
      </c>
      <c r="DS5" s="72" t="s">
        <v>89</v>
      </c>
      <c r="DT5" s="72" t="s">
        <v>83</v>
      </c>
      <c r="DU5" s="72" t="s">
        <v>84</v>
      </c>
      <c r="DV5" s="72" t="s">
        <v>85</v>
      </c>
      <c r="DW5" s="72" t="s">
        <v>86</v>
      </c>
      <c r="DX5" s="72" t="s">
        <v>87</v>
      </c>
      <c r="DY5" s="72" t="s">
        <v>88</v>
      </c>
      <c r="DZ5" s="72" t="s">
        <v>90</v>
      </c>
      <c r="EA5" s="72" t="s">
        <v>91</v>
      </c>
      <c r="EB5" s="72" t="s">
        <v>92</v>
      </c>
      <c r="EC5" s="72" t="s">
        <v>93</v>
      </c>
      <c r="ED5" s="72" t="s">
        <v>89</v>
      </c>
      <c r="EE5" s="72" t="s">
        <v>83</v>
      </c>
      <c r="EF5" s="72" t="s">
        <v>84</v>
      </c>
      <c r="EG5" s="72" t="s">
        <v>85</v>
      </c>
      <c r="EH5" s="72" t="s">
        <v>86</v>
      </c>
      <c r="EI5" s="72" t="s">
        <v>87</v>
      </c>
      <c r="EJ5" s="72" t="s">
        <v>88</v>
      </c>
      <c r="EK5" s="72" t="s">
        <v>90</v>
      </c>
      <c r="EL5" s="72" t="s">
        <v>91</v>
      </c>
      <c r="EM5" s="72" t="s">
        <v>92</v>
      </c>
      <c r="EN5" s="72" t="s">
        <v>93</v>
      </c>
      <c r="EO5" s="72" t="s">
        <v>89</v>
      </c>
    </row>
    <row r="6" spans="1:148" s="61" customFormat="1">
      <c r="A6" s="62" t="s">
        <v>94</v>
      </c>
      <c r="B6" s="67">
        <f t="shared" ref="B6:X6" si="1">B7</f>
        <v>2023</v>
      </c>
      <c r="C6" s="67">
        <f t="shared" si="1"/>
        <v>132284</v>
      </c>
      <c r="D6" s="67">
        <f t="shared" si="1"/>
        <v>46</v>
      </c>
      <c r="E6" s="67">
        <f t="shared" si="1"/>
        <v>17</v>
      </c>
      <c r="F6" s="67">
        <f t="shared" si="1"/>
        <v>1</v>
      </c>
      <c r="G6" s="67">
        <f t="shared" si="1"/>
        <v>0</v>
      </c>
      <c r="H6" s="67" t="str">
        <f t="shared" si="1"/>
        <v>東京都　あきる野市</v>
      </c>
      <c r="I6" s="67" t="str">
        <f t="shared" si="1"/>
        <v>法適用</v>
      </c>
      <c r="J6" s="67" t="str">
        <f t="shared" si="1"/>
        <v>下水道事業</v>
      </c>
      <c r="K6" s="67" t="str">
        <f t="shared" si="1"/>
        <v>公共下水道</v>
      </c>
      <c r="L6" s="67" t="str">
        <f t="shared" si="1"/>
        <v>Bc1</v>
      </c>
      <c r="M6" s="67" t="str">
        <f t="shared" si="1"/>
        <v>非設置</v>
      </c>
      <c r="N6" s="75" t="str">
        <f t="shared" si="1"/>
        <v>-</v>
      </c>
      <c r="O6" s="75">
        <f t="shared" si="1"/>
        <v>48.27</v>
      </c>
      <c r="P6" s="75">
        <f t="shared" si="1"/>
        <v>94.87</v>
      </c>
      <c r="Q6" s="75">
        <f t="shared" si="1"/>
        <v>87.91</v>
      </c>
      <c r="R6" s="75">
        <f t="shared" si="1"/>
        <v>2013</v>
      </c>
      <c r="S6" s="75">
        <f t="shared" si="1"/>
        <v>79513</v>
      </c>
      <c r="T6" s="75">
        <f t="shared" si="1"/>
        <v>73.47</v>
      </c>
      <c r="U6" s="75">
        <f t="shared" si="1"/>
        <v>1082.25</v>
      </c>
      <c r="V6" s="75">
        <f t="shared" si="1"/>
        <v>75369</v>
      </c>
      <c r="W6" s="75">
        <f t="shared" si="1"/>
        <v>13.68</v>
      </c>
      <c r="X6" s="75">
        <f t="shared" si="1"/>
        <v>5509.43</v>
      </c>
      <c r="Y6" s="83" t="str">
        <f t="shared" ref="Y6:AH6" si="2">IF(Y7="",NA(),Y7)</f>
        <v>-</v>
      </c>
      <c r="Z6" s="83">
        <f t="shared" si="2"/>
        <v>109.69</v>
      </c>
      <c r="AA6" s="83">
        <f t="shared" si="2"/>
        <v>100.08</v>
      </c>
      <c r="AB6" s="83">
        <f t="shared" si="2"/>
        <v>100.15</v>
      </c>
      <c r="AC6" s="83">
        <f t="shared" si="2"/>
        <v>100.11</v>
      </c>
      <c r="AD6" s="83" t="str">
        <f t="shared" si="2"/>
        <v>-</v>
      </c>
      <c r="AE6" s="83">
        <f t="shared" si="2"/>
        <v>104.59</v>
      </c>
      <c r="AF6" s="83">
        <f t="shared" si="2"/>
        <v>102.96</v>
      </c>
      <c r="AG6" s="83">
        <f t="shared" si="2"/>
        <v>106.74</v>
      </c>
      <c r="AH6" s="83">
        <f t="shared" si="2"/>
        <v>106.65</v>
      </c>
      <c r="AI6" s="75" t="str">
        <f>IF(AI7="","",IF(AI7="-","【-】","【"&amp;SUBSTITUTE(TEXT(AI7,"#,##0.00"),"-","△")&amp;"】"))</f>
        <v>【105.91】</v>
      </c>
      <c r="AJ6" s="83" t="str">
        <f t="shared" ref="AJ6:AS6" si="3">IF(AJ7="",NA(),AJ7)</f>
        <v>-</v>
      </c>
      <c r="AK6" s="75">
        <f t="shared" si="3"/>
        <v>0</v>
      </c>
      <c r="AL6" s="75">
        <f t="shared" si="3"/>
        <v>0</v>
      </c>
      <c r="AM6" s="75">
        <f t="shared" si="3"/>
        <v>0</v>
      </c>
      <c r="AN6" s="75">
        <f t="shared" si="3"/>
        <v>0</v>
      </c>
      <c r="AO6" s="83" t="str">
        <f t="shared" si="3"/>
        <v>-</v>
      </c>
      <c r="AP6" s="83">
        <f t="shared" si="3"/>
        <v>0.83</v>
      </c>
      <c r="AQ6" s="83">
        <f t="shared" si="3"/>
        <v>1.22</v>
      </c>
      <c r="AR6" s="83">
        <f t="shared" si="3"/>
        <v>6.49</v>
      </c>
      <c r="AS6" s="83">
        <f t="shared" si="3"/>
        <v>6.74</v>
      </c>
      <c r="AT6" s="75" t="str">
        <f>IF(AT7="","",IF(AT7="-","【-】","【"&amp;SUBSTITUTE(TEXT(AT7,"#,##0.00"),"-","△")&amp;"】"))</f>
        <v>【3.03】</v>
      </c>
      <c r="AU6" s="83" t="str">
        <f t="shared" ref="AU6:BD6" si="4">IF(AU7="",NA(),AU7)</f>
        <v>-</v>
      </c>
      <c r="AV6" s="83">
        <f t="shared" si="4"/>
        <v>15.82</v>
      </c>
      <c r="AW6" s="83">
        <f t="shared" si="4"/>
        <v>21.52</v>
      </c>
      <c r="AX6" s="83">
        <f t="shared" si="4"/>
        <v>30.06</v>
      </c>
      <c r="AY6" s="83">
        <f t="shared" si="4"/>
        <v>37.33</v>
      </c>
      <c r="AZ6" s="83" t="str">
        <f t="shared" si="4"/>
        <v>-</v>
      </c>
      <c r="BA6" s="83">
        <f t="shared" si="4"/>
        <v>57.6</v>
      </c>
      <c r="BB6" s="83">
        <f t="shared" si="4"/>
        <v>58.15</v>
      </c>
      <c r="BC6" s="83">
        <f t="shared" si="4"/>
        <v>81.19</v>
      </c>
      <c r="BD6" s="83">
        <f t="shared" si="4"/>
        <v>85.86</v>
      </c>
      <c r="BE6" s="75" t="str">
        <f>IF(BE7="","",IF(BE7="-","【-】","【"&amp;SUBSTITUTE(TEXT(BE7,"#,##0.00"),"-","△")&amp;"】"))</f>
        <v>【78.43】</v>
      </c>
      <c r="BF6" s="83" t="str">
        <f t="shared" ref="BF6:BO6" si="5">IF(BF7="",NA(),BF7)</f>
        <v>-</v>
      </c>
      <c r="BG6" s="83">
        <f t="shared" si="5"/>
        <v>690.1</v>
      </c>
      <c r="BH6" s="83">
        <f t="shared" si="5"/>
        <v>287.70999999999998</v>
      </c>
      <c r="BI6" s="83">
        <f t="shared" si="5"/>
        <v>706.52</v>
      </c>
      <c r="BJ6" s="83">
        <f t="shared" si="5"/>
        <v>689.41</v>
      </c>
      <c r="BK6" s="83" t="str">
        <f t="shared" si="5"/>
        <v>-</v>
      </c>
      <c r="BL6" s="83">
        <f t="shared" si="5"/>
        <v>1008.36</v>
      </c>
      <c r="BM6" s="83">
        <f t="shared" si="5"/>
        <v>880.28</v>
      </c>
      <c r="BN6" s="83">
        <f t="shared" si="5"/>
        <v>720.89</v>
      </c>
      <c r="BO6" s="83">
        <f t="shared" si="5"/>
        <v>676.93</v>
      </c>
      <c r="BP6" s="75" t="str">
        <f>IF(BP7="","",IF(BP7="-","【-】","【"&amp;SUBSTITUTE(TEXT(BP7,"#,##0.00"),"-","△")&amp;"】"))</f>
        <v>【630.82】</v>
      </c>
      <c r="BQ6" s="83" t="str">
        <f t="shared" ref="BQ6:BZ6" si="6">IF(BQ7="",NA(),BQ7)</f>
        <v>-</v>
      </c>
      <c r="BR6" s="83">
        <f t="shared" si="6"/>
        <v>91.97</v>
      </c>
      <c r="BS6" s="83">
        <f t="shared" si="6"/>
        <v>96.51</v>
      </c>
      <c r="BT6" s="83">
        <f t="shared" si="6"/>
        <v>96.82</v>
      </c>
      <c r="BU6" s="83">
        <f t="shared" si="6"/>
        <v>96.59</v>
      </c>
      <c r="BV6" s="83" t="str">
        <f t="shared" si="6"/>
        <v>-</v>
      </c>
      <c r="BW6" s="83">
        <f t="shared" si="6"/>
        <v>85.67</v>
      </c>
      <c r="BX6" s="83">
        <f t="shared" si="6"/>
        <v>86.23</v>
      </c>
      <c r="BY6" s="83">
        <f t="shared" si="6"/>
        <v>90.5</v>
      </c>
      <c r="BZ6" s="83">
        <f t="shared" si="6"/>
        <v>92.66</v>
      </c>
      <c r="CA6" s="75" t="str">
        <f>IF(CA7="","",IF(CA7="-","【-】","【"&amp;SUBSTITUTE(TEXT(CA7,"#,##0.00"),"-","△")&amp;"】"))</f>
        <v>【97.81】</v>
      </c>
      <c r="CB6" s="83" t="str">
        <f t="shared" ref="CB6:CK6" si="7">IF(CB7="",NA(),CB7)</f>
        <v>-</v>
      </c>
      <c r="CC6" s="83">
        <f t="shared" si="7"/>
        <v>121.18</v>
      </c>
      <c r="CD6" s="83">
        <f t="shared" si="7"/>
        <v>115.43</v>
      </c>
      <c r="CE6" s="83">
        <f t="shared" si="7"/>
        <v>116.23</v>
      </c>
      <c r="CF6" s="83">
        <f t="shared" si="7"/>
        <v>115.73</v>
      </c>
      <c r="CG6" s="83" t="str">
        <f t="shared" si="7"/>
        <v>-</v>
      </c>
      <c r="CH6" s="83">
        <f t="shared" si="7"/>
        <v>146.12</v>
      </c>
      <c r="CI6" s="83">
        <f t="shared" si="7"/>
        <v>150.44</v>
      </c>
      <c r="CJ6" s="83">
        <f t="shared" si="7"/>
        <v>138.66999999999999</v>
      </c>
      <c r="CK6" s="83">
        <f t="shared" si="7"/>
        <v>139.12</v>
      </c>
      <c r="CL6" s="75" t="str">
        <f>IF(CL7="","",IF(CL7="-","【-】","【"&amp;SUBSTITUTE(TEXT(CL7,"#,##0.00"),"-","△")&amp;"】"))</f>
        <v>【138.75】</v>
      </c>
      <c r="CM6" s="83" t="str">
        <f t="shared" ref="CM6:CV6" si="8">IF(CM7="",NA(),CM7)</f>
        <v>-</v>
      </c>
      <c r="CN6" s="83" t="str">
        <f t="shared" si="8"/>
        <v>-</v>
      </c>
      <c r="CO6" s="83" t="str">
        <f t="shared" si="8"/>
        <v>-</v>
      </c>
      <c r="CP6" s="83" t="str">
        <f t="shared" si="8"/>
        <v>-</v>
      </c>
      <c r="CQ6" s="83" t="str">
        <f t="shared" si="8"/>
        <v>-</v>
      </c>
      <c r="CR6" s="83" t="str">
        <f t="shared" si="8"/>
        <v>-</v>
      </c>
      <c r="CS6" s="83">
        <f t="shared" si="8"/>
        <v>56.39</v>
      </c>
      <c r="CT6" s="83">
        <f t="shared" si="8"/>
        <v>55.67</v>
      </c>
      <c r="CU6" s="83">
        <f t="shared" si="8"/>
        <v>59.9</v>
      </c>
      <c r="CV6" s="83">
        <f t="shared" si="8"/>
        <v>60.13</v>
      </c>
      <c r="CW6" s="75" t="str">
        <f>IF(CW7="","",IF(CW7="-","【-】","【"&amp;SUBSTITUTE(TEXT(CW7,"#,##0.00"),"-","△")&amp;"】"))</f>
        <v>【58.94】</v>
      </c>
      <c r="CX6" s="83" t="str">
        <f t="shared" ref="CX6:DG6" si="9">IF(CX7="",NA(),CX7)</f>
        <v>-</v>
      </c>
      <c r="CY6" s="83">
        <f t="shared" si="9"/>
        <v>98.08</v>
      </c>
      <c r="CZ6" s="83">
        <f t="shared" si="9"/>
        <v>98.38</v>
      </c>
      <c r="DA6" s="83">
        <f t="shared" si="9"/>
        <v>98.37</v>
      </c>
      <c r="DB6" s="83">
        <f t="shared" si="9"/>
        <v>98.41</v>
      </c>
      <c r="DC6" s="83" t="str">
        <f t="shared" si="9"/>
        <v>-</v>
      </c>
      <c r="DD6" s="83">
        <f t="shared" si="9"/>
        <v>91.45</v>
      </c>
      <c r="DE6" s="83">
        <f t="shared" si="9"/>
        <v>91</v>
      </c>
      <c r="DF6" s="83">
        <f t="shared" si="9"/>
        <v>94.46</v>
      </c>
      <c r="DG6" s="83">
        <f t="shared" si="9"/>
        <v>94.37</v>
      </c>
      <c r="DH6" s="75" t="str">
        <f>IF(DH7="","",IF(DH7="-","【-】","【"&amp;SUBSTITUTE(TEXT(DH7,"#,##0.00"),"-","△")&amp;"】"))</f>
        <v>【95.91】</v>
      </c>
      <c r="DI6" s="83" t="str">
        <f t="shared" ref="DI6:DR6" si="10">IF(DI7="",NA(),DI7)</f>
        <v>-</v>
      </c>
      <c r="DJ6" s="83">
        <f t="shared" si="10"/>
        <v>3.47</v>
      </c>
      <c r="DK6" s="83">
        <f t="shared" si="10"/>
        <v>6.73</v>
      </c>
      <c r="DL6" s="83">
        <f t="shared" si="10"/>
        <v>9.9600000000000009</v>
      </c>
      <c r="DM6" s="83">
        <f t="shared" si="10"/>
        <v>13.18</v>
      </c>
      <c r="DN6" s="83" t="str">
        <f t="shared" si="10"/>
        <v>-</v>
      </c>
      <c r="DO6" s="83">
        <f t="shared" si="10"/>
        <v>14.8</v>
      </c>
      <c r="DP6" s="83">
        <f t="shared" si="10"/>
        <v>17.149999999999999</v>
      </c>
      <c r="DQ6" s="83">
        <f t="shared" si="10"/>
        <v>27.42</v>
      </c>
      <c r="DR6" s="83">
        <f t="shared" si="10"/>
        <v>30.01</v>
      </c>
      <c r="DS6" s="75" t="str">
        <f>IF(DS7="","",IF(DS7="-","【-】","【"&amp;SUBSTITUTE(TEXT(DS7,"#,##0.00"),"-","△")&amp;"】"))</f>
        <v>【41.09】</v>
      </c>
      <c r="DT6" s="83" t="str">
        <f t="shared" ref="DT6:EC6" si="11">IF(DT7="",NA(),DT7)</f>
        <v>-</v>
      </c>
      <c r="DU6" s="75">
        <f t="shared" si="11"/>
        <v>0</v>
      </c>
      <c r="DV6" s="75">
        <f t="shared" si="11"/>
        <v>0</v>
      </c>
      <c r="DW6" s="75">
        <f t="shared" si="11"/>
        <v>0</v>
      </c>
      <c r="DX6" s="75">
        <f t="shared" si="11"/>
        <v>0</v>
      </c>
      <c r="DY6" s="83" t="str">
        <f t="shared" si="11"/>
        <v>-</v>
      </c>
      <c r="DZ6" s="83">
        <f t="shared" si="11"/>
        <v>0.1</v>
      </c>
      <c r="EA6" s="83">
        <f t="shared" si="11"/>
        <v>0.14000000000000001</v>
      </c>
      <c r="EB6" s="83">
        <f t="shared" si="11"/>
        <v>2.67</v>
      </c>
      <c r="EC6" s="83">
        <f t="shared" si="11"/>
        <v>3.43</v>
      </c>
      <c r="ED6" s="75" t="str">
        <f>IF(ED7="","",IF(ED7="-","【-】","【"&amp;SUBSTITUTE(TEXT(ED7,"#,##0.00"),"-","△")&amp;"】"))</f>
        <v>【8.68】</v>
      </c>
      <c r="EE6" s="83" t="str">
        <f t="shared" ref="EE6:EN6" si="12">IF(EE7="",NA(),EE7)</f>
        <v>-</v>
      </c>
      <c r="EF6" s="83">
        <f t="shared" si="12"/>
        <v>0.34</v>
      </c>
      <c r="EG6" s="83">
        <f t="shared" si="12"/>
        <v>1.1599999999999999</v>
      </c>
      <c r="EH6" s="83">
        <f t="shared" si="12"/>
        <v>0.54</v>
      </c>
      <c r="EI6" s="83">
        <f t="shared" si="12"/>
        <v>0.44</v>
      </c>
      <c r="EJ6" s="83" t="str">
        <f t="shared" si="12"/>
        <v>-</v>
      </c>
      <c r="EK6" s="83">
        <f t="shared" si="12"/>
        <v>9.e-002</v>
      </c>
      <c r="EL6" s="83">
        <f t="shared" si="12"/>
        <v>0.25</v>
      </c>
      <c r="EM6" s="83">
        <f t="shared" si="12"/>
        <v>0.14000000000000001</v>
      </c>
      <c r="EN6" s="83">
        <f t="shared" si="12"/>
        <v>6.e-002</v>
      </c>
      <c r="EO6" s="75" t="str">
        <f>IF(EO7="","",IF(EO7="-","【-】","【"&amp;SUBSTITUTE(TEXT(EO7,"#,##0.00"),"-","△")&amp;"】"))</f>
        <v>【0.22】</v>
      </c>
    </row>
    <row r="7" spans="1:148" s="61" customFormat="1">
      <c r="A7" s="62"/>
      <c r="B7" s="68">
        <v>2023</v>
      </c>
      <c r="C7" s="68">
        <v>132284</v>
      </c>
      <c r="D7" s="68">
        <v>46</v>
      </c>
      <c r="E7" s="68">
        <v>17</v>
      </c>
      <c r="F7" s="68">
        <v>1</v>
      </c>
      <c r="G7" s="68">
        <v>0</v>
      </c>
      <c r="H7" s="68" t="s">
        <v>95</v>
      </c>
      <c r="I7" s="68" t="s">
        <v>96</v>
      </c>
      <c r="J7" s="68" t="s">
        <v>97</v>
      </c>
      <c r="K7" s="68" t="s">
        <v>98</v>
      </c>
      <c r="L7" s="68" t="s">
        <v>99</v>
      </c>
      <c r="M7" s="68" t="s">
        <v>100</v>
      </c>
      <c r="N7" s="76" t="s">
        <v>101</v>
      </c>
      <c r="O7" s="76">
        <v>48.27</v>
      </c>
      <c r="P7" s="76">
        <v>94.87</v>
      </c>
      <c r="Q7" s="76">
        <v>87.91</v>
      </c>
      <c r="R7" s="76">
        <v>2013</v>
      </c>
      <c r="S7" s="76">
        <v>79513</v>
      </c>
      <c r="T7" s="76">
        <v>73.47</v>
      </c>
      <c r="U7" s="76">
        <v>1082.25</v>
      </c>
      <c r="V7" s="76">
        <v>75369</v>
      </c>
      <c r="W7" s="76">
        <v>13.68</v>
      </c>
      <c r="X7" s="76">
        <v>5509.43</v>
      </c>
      <c r="Y7" s="76" t="s">
        <v>101</v>
      </c>
      <c r="Z7" s="76">
        <v>109.69</v>
      </c>
      <c r="AA7" s="76">
        <v>100.08</v>
      </c>
      <c r="AB7" s="76">
        <v>100.15</v>
      </c>
      <c r="AC7" s="76">
        <v>100.11</v>
      </c>
      <c r="AD7" s="76" t="s">
        <v>101</v>
      </c>
      <c r="AE7" s="76">
        <v>104.59</v>
      </c>
      <c r="AF7" s="76">
        <v>102.96</v>
      </c>
      <c r="AG7" s="76">
        <v>106.74</v>
      </c>
      <c r="AH7" s="76">
        <v>106.65</v>
      </c>
      <c r="AI7" s="76">
        <v>105.91</v>
      </c>
      <c r="AJ7" s="76" t="s">
        <v>101</v>
      </c>
      <c r="AK7" s="76">
        <v>0</v>
      </c>
      <c r="AL7" s="76">
        <v>0</v>
      </c>
      <c r="AM7" s="76">
        <v>0</v>
      </c>
      <c r="AN7" s="76">
        <v>0</v>
      </c>
      <c r="AO7" s="76" t="s">
        <v>101</v>
      </c>
      <c r="AP7" s="76">
        <v>0.83</v>
      </c>
      <c r="AQ7" s="76">
        <v>1.22</v>
      </c>
      <c r="AR7" s="76">
        <v>6.49</v>
      </c>
      <c r="AS7" s="76">
        <v>6.74</v>
      </c>
      <c r="AT7" s="76">
        <v>3.03</v>
      </c>
      <c r="AU7" s="76" t="s">
        <v>101</v>
      </c>
      <c r="AV7" s="76">
        <v>15.82</v>
      </c>
      <c r="AW7" s="76">
        <v>21.52</v>
      </c>
      <c r="AX7" s="76">
        <v>30.06</v>
      </c>
      <c r="AY7" s="76">
        <v>37.33</v>
      </c>
      <c r="AZ7" s="76" t="s">
        <v>101</v>
      </c>
      <c r="BA7" s="76">
        <v>57.6</v>
      </c>
      <c r="BB7" s="76">
        <v>58.15</v>
      </c>
      <c r="BC7" s="76">
        <v>81.19</v>
      </c>
      <c r="BD7" s="76">
        <v>85.86</v>
      </c>
      <c r="BE7" s="76">
        <v>78.430000000000007</v>
      </c>
      <c r="BF7" s="76" t="s">
        <v>101</v>
      </c>
      <c r="BG7" s="76">
        <v>690.1</v>
      </c>
      <c r="BH7" s="76">
        <v>287.70999999999998</v>
      </c>
      <c r="BI7" s="76">
        <v>706.52</v>
      </c>
      <c r="BJ7" s="76">
        <v>689.41</v>
      </c>
      <c r="BK7" s="76" t="s">
        <v>101</v>
      </c>
      <c r="BL7" s="76">
        <v>1008.36</v>
      </c>
      <c r="BM7" s="76">
        <v>880.28</v>
      </c>
      <c r="BN7" s="76">
        <v>720.89</v>
      </c>
      <c r="BO7" s="76">
        <v>676.93</v>
      </c>
      <c r="BP7" s="76">
        <v>630.82000000000005</v>
      </c>
      <c r="BQ7" s="76" t="s">
        <v>101</v>
      </c>
      <c r="BR7" s="76">
        <v>91.97</v>
      </c>
      <c r="BS7" s="76">
        <v>96.51</v>
      </c>
      <c r="BT7" s="76">
        <v>96.82</v>
      </c>
      <c r="BU7" s="76">
        <v>96.59</v>
      </c>
      <c r="BV7" s="76" t="s">
        <v>101</v>
      </c>
      <c r="BW7" s="76">
        <v>85.67</v>
      </c>
      <c r="BX7" s="76">
        <v>86.23</v>
      </c>
      <c r="BY7" s="76">
        <v>90.5</v>
      </c>
      <c r="BZ7" s="76">
        <v>92.66</v>
      </c>
      <c r="CA7" s="76">
        <v>97.81</v>
      </c>
      <c r="CB7" s="76" t="s">
        <v>101</v>
      </c>
      <c r="CC7" s="76">
        <v>121.18</v>
      </c>
      <c r="CD7" s="76">
        <v>115.43</v>
      </c>
      <c r="CE7" s="76">
        <v>116.23</v>
      </c>
      <c r="CF7" s="76">
        <v>115.73</v>
      </c>
      <c r="CG7" s="76" t="s">
        <v>101</v>
      </c>
      <c r="CH7" s="76">
        <v>146.12</v>
      </c>
      <c r="CI7" s="76">
        <v>150.44</v>
      </c>
      <c r="CJ7" s="76">
        <v>138.66999999999999</v>
      </c>
      <c r="CK7" s="76">
        <v>139.12</v>
      </c>
      <c r="CL7" s="76">
        <v>138.75</v>
      </c>
      <c r="CM7" s="76" t="s">
        <v>101</v>
      </c>
      <c r="CN7" s="76" t="s">
        <v>101</v>
      </c>
      <c r="CO7" s="76" t="s">
        <v>101</v>
      </c>
      <c r="CP7" s="76" t="s">
        <v>101</v>
      </c>
      <c r="CQ7" s="76" t="s">
        <v>101</v>
      </c>
      <c r="CR7" s="76" t="s">
        <v>101</v>
      </c>
      <c r="CS7" s="76">
        <v>56.39</v>
      </c>
      <c r="CT7" s="76">
        <v>55.67</v>
      </c>
      <c r="CU7" s="76">
        <v>59.9</v>
      </c>
      <c r="CV7" s="76">
        <v>60.13</v>
      </c>
      <c r="CW7" s="76">
        <v>58.94</v>
      </c>
      <c r="CX7" s="76" t="s">
        <v>101</v>
      </c>
      <c r="CY7" s="76">
        <v>98.08</v>
      </c>
      <c r="CZ7" s="76">
        <v>98.38</v>
      </c>
      <c r="DA7" s="76">
        <v>98.37</v>
      </c>
      <c r="DB7" s="76">
        <v>98.41</v>
      </c>
      <c r="DC7" s="76" t="s">
        <v>101</v>
      </c>
      <c r="DD7" s="76">
        <v>91.45</v>
      </c>
      <c r="DE7" s="76">
        <v>91</v>
      </c>
      <c r="DF7" s="76">
        <v>94.46</v>
      </c>
      <c r="DG7" s="76">
        <v>94.37</v>
      </c>
      <c r="DH7" s="76">
        <v>95.91</v>
      </c>
      <c r="DI7" s="76" t="s">
        <v>101</v>
      </c>
      <c r="DJ7" s="76">
        <v>3.47</v>
      </c>
      <c r="DK7" s="76">
        <v>6.73</v>
      </c>
      <c r="DL7" s="76">
        <v>9.9600000000000009</v>
      </c>
      <c r="DM7" s="76">
        <v>13.18</v>
      </c>
      <c r="DN7" s="76" t="s">
        <v>101</v>
      </c>
      <c r="DO7" s="76">
        <v>14.8</v>
      </c>
      <c r="DP7" s="76">
        <v>17.149999999999999</v>
      </c>
      <c r="DQ7" s="76">
        <v>27.42</v>
      </c>
      <c r="DR7" s="76">
        <v>30.01</v>
      </c>
      <c r="DS7" s="76">
        <v>41.09</v>
      </c>
      <c r="DT7" s="76" t="s">
        <v>101</v>
      </c>
      <c r="DU7" s="76">
        <v>0</v>
      </c>
      <c r="DV7" s="76">
        <v>0</v>
      </c>
      <c r="DW7" s="76">
        <v>0</v>
      </c>
      <c r="DX7" s="76">
        <v>0</v>
      </c>
      <c r="DY7" s="76" t="s">
        <v>101</v>
      </c>
      <c r="DZ7" s="76">
        <v>0.1</v>
      </c>
      <c r="EA7" s="76">
        <v>0.14000000000000001</v>
      </c>
      <c r="EB7" s="76">
        <v>2.67</v>
      </c>
      <c r="EC7" s="76">
        <v>3.43</v>
      </c>
      <c r="ED7" s="76">
        <v>8.68</v>
      </c>
      <c r="EE7" s="76" t="s">
        <v>101</v>
      </c>
      <c r="EF7" s="76">
        <v>0.34</v>
      </c>
      <c r="EG7" s="76">
        <v>1.1599999999999999</v>
      </c>
      <c r="EH7" s="76">
        <v>0.54</v>
      </c>
      <c r="EI7" s="76">
        <v>0.44</v>
      </c>
      <c r="EJ7" s="76" t="s">
        <v>101</v>
      </c>
      <c r="EK7" s="76">
        <v>9.e-002</v>
      </c>
      <c r="EL7" s="76">
        <v>0.25</v>
      </c>
      <c r="EM7" s="76">
        <v>0.14000000000000001</v>
      </c>
      <c r="EN7" s="76">
        <v>6.e-002</v>
      </c>
      <c r="EO7" s="76">
        <v>0.22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0</v>
      </c>
      <c r="B10" s="69">
        <f>DATEVALUE($B7-B11&amp;"/1/"&amp;B12)</f>
        <v>36892</v>
      </c>
      <c r="C10" s="69">
        <f>DATEVALUE($B7-C11&amp;"/1/"&amp;C12)</f>
        <v>37257</v>
      </c>
      <c r="D10" s="69">
        <f>DATEVALUE($B7-D11&amp;"/1/"&amp;D12)</f>
        <v>37623</v>
      </c>
      <c r="E10" s="69">
        <f>DATEVALUE($B7-E11&amp;"/1/"&amp;E12)</f>
        <v>37989</v>
      </c>
      <c r="F10" s="69">
        <f>DATEVALUE($B7-F11&amp;"/1/"&amp;F12)</f>
        <v>38356</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畑 健司</cp:lastModifiedBy>
  <cp:lastPrinted>2025-01-31T02:03:25Z</cp:lastPrinted>
  <dcterms:created xsi:type="dcterms:W3CDTF">2025-01-24T07:00:49Z</dcterms:created>
  <dcterms:modified xsi:type="dcterms:W3CDTF">2025-02-06T01:52:50Z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2025-02-06T01:52:50Z</vt:filetime>
  </property>
</Properties>
</file>