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file-sv\下水道課\業務係(下水)\R7年度\調査\内部\R8.1.16_【財政課】Fw 【東京都市町村課】公営企業に係る経営比較分析表（令和6年度決算）の分析等について（依頼）\"/>
    </mc:Choice>
  </mc:AlternateContent>
  <xr:revisionPtr revIDLastSave="0" documentId="13_ncr:1_{8941149D-471C-4F47-AEFB-51A2E510D243}" xr6:coauthVersionLast="47" xr6:coauthVersionMax="47" xr10:uidLastSave="{00000000-0000-0000-0000-000000000000}"/>
  <workbookProtection workbookAlgorithmName="SHA-512" workbookHashValue="/J73i+kWKvAqwQxNGFSGnxmunt7EL8WOgeBC0mC1yuwz/vqciMWVdnC9QIyj2Fqg1vIpVBCy/1SGVOW7UrDR9w==" workbookSaltValue="aBUOEw4dom9xmFTnTSHZKw=="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G85" i="4"/>
  <c r="BB10" i="4"/>
  <c r="AT10" i="4"/>
  <c r="P10" i="4"/>
  <c r="W8" i="4"/>
  <c r="B6"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<sst xmlns="http://schemas.openxmlformats.org/spreadsheetml/2006/main" count="236" uniqueCount="118">
  <si>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</si>
  <si>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</si>
  <si>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</si>
  <si>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</si>
  <si>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</si>
  <si>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</si>
  <si>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</si>
  <si>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</si>
  <si>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</si>
  <si>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</si>
  <si>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</si>
  <si>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</si>
  <si>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</si>
  <si>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</si>
  <si>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</si>
  <si>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</si>
  <si>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</si>
  <si>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</si>
  <si>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</si>
  <si>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</si>
  <si>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</si>
  <si>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</si>
  <si>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</si>
  <si>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</si>
  <si>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</si>
  <si>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</si>
  <si>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</si>
  <si>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</si>
  <si>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</si>
  <si>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</si>
  <si>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</si>
  <si>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</si>
  <si>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</si>
  <si>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</si>
  <si>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</si>
  <si>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</si>
  <si>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</si>
  <si>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</si>
  <si>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</si>
  <si>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</si>
  <si>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</si>
  <si>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</si>
  <si>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</si>
  <si>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</si>
  <si>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</si>
  <si>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</si>
  <si>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</si>
  <si>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</si>
  <si>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</si>
  <si>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</si>
  <si>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</si>
  <si>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</si>
  <si>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</si>
  <si>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</si>
  <si>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</si>
  <si>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</si>
  <si>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</si>
  <si>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</si>
  <si>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</si>
  <si>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</si>
  <si>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</si>
  <si>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</si>
  <si>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</si>
  <si>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</si>
  <si>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</si>
  <si>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</si>
  <si>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</si>
  <si>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</si>
  <si>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</si>
  <si>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</si>
  <si>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</si>
  <si>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</si>
  <si>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</si>
  <si>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</si>
  <si>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</si>
  <si>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</si>
  <si>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</si>
  <si>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</si>
  <si>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</si>
  <si>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</si>
  <si>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</si>
  <si>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</si>
  <si>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</si>
  <si>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</si>
  <si>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</si>
  <si>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</si>
  <si>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</si>
  <si>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</si>
  <si>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</si>
  <si>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</si>
  <si>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</si>
  <si>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</si>
  <si>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</si>
  <si>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</si>
  <si>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</si>
  <si>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</si>
  <si>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羽村市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</si>
  <si>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</si>
  <si>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</si>
  <si>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</si>
  <si>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</si>
  <si>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</si>
  <si>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</si>
  <si>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</si>
  <si>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</si>
  <si>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</si>
  <si>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</si>
  <si>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</si>
  <si>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</si>
  <si>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</si>
  <si>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</si>
  <si>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</si>
  <si>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</si>
  <si>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</si>
  <si>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</si>
  <si>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xml:space="preserve">① 経常収支比率の数値が100%を下回っていることから、収支バランスの均衡を目指した経営改善に取り組む必要がある。
② 累積欠損金比率が増加していることから、収支バランスの均衡を目指した経営改善に取り組む必要がある。
③ 流動比率の数値が100%を下回っていることから、収支バランスの均衡を目指した経営改善に取り組む必要がある。
④ 企業債残高対事業規模比率は、類似団体の平均値より低くなっている。これは、企業債償還のピークが過ぎたことから年々残高が減少していることによるものである。
⑤ 経費回収率の数値が100%を下回っていることから、収支バランスの均衡を目指す中で、汚水処理費の縮減について取り組む必要がある。
⑥ 汚水処理原価は、類似団体の平均値よりも下回っている。今後も汚水処理費の動向に注視していく。
⑧ 水洗化率の数値が、類似団体の平均値より高い数値となっている。これは汚水処理が適正に行われていることを表している。
</t>
    <rPh sb="69" eb="71">
      <t>ゾウカ</t>
    </rPh>
    <phoneticPr fontId="4"/>
  </si>
  <si>
    <t>　下水道使用料収入については、大口使用者の動向や、人口減少、節水型社会への移行などの要因により、減少傾向となっているが、令和6年10月に下水道使用料改定を行い、改善が見込まれている。今後の下水道使用料収入の使用水量増加による大きな伸びは見込めないが、引き続き大口使用者の動向を注視していく。
　一方、今後は法定耐用年数を超過する施設が増加していくため、適正な維持管理を実施するとともに、施設の長寿命化を図っていく必要があり、この費用の財源を確保していくことが不可欠となってくる。
　下水道の拡張整備期からすでに維持管理の時期となり、リスクを抑制しつつ、増加する事業費の平準化を図るなど、これまで以上に計画的で効率的な事業の実施が必要となるため、下水道ストックマネジメント計画や下水道事業経営戦略を改定し、経営の健全化に取り組んでいく。</t>
    <rPh sb="77" eb="78">
      <t>オコナ</t>
    </rPh>
    <rPh sb="91" eb="93">
      <t>コンゴ</t>
    </rPh>
    <phoneticPr fontId="4"/>
  </si>
  <si>
    <t>① 有形固定資産減価償却率については、類似団体平均の約2倍の高い値となっており、管渠等の老朽化が進んでいることがわかる。
②③ 令和6年度において法定耐用年数を超えた管渠が生じたことにより、管路経年化率及び管渠改善率が0％からプラスに転じた。管渠の多くは、昭和50年代に整備されており、布設から40年以上が経過し、老朽化が進んでいる。このため、効率的な整備と適切な維持管理を行うために、点検調査や工事等の予防保全対応のための計画を作成し、対応している。
　当市は、この計画に基づき、汚水管路内をテレビカメラにより点検、調査し、不良個所の内面補修工事を実施することで、汚水管の長寿命化を図っている。</t>
    <rPh sb="2" eb="4">
      <t>ユウケイ</t>
    </rPh>
    <rPh sb="4" eb="6">
      <t>コテイ</t>
    </rPh>
    <rPh sb="6" eb="8">
      <t>シサン</t>
    </rPh>
    <rPh sb="8" eb="10">
      <t>ゲンカ</t>
    </rPh>
    <rPh sb="10" eb="12">
      <t>ショウキャク</t>
    </rPh>
    <rPh sb="12" eb="13">
      <t>リツ</t>
    </rPh>
    <rPh sb="19" eb="21">
      <t>ルイジ</t>
    </rPh>
    <rPh sb="21" eb="23">
      <t>ダンタイ</t>
    </rPh>
    <rPh sb="23" eb="25">
      <t>ヘイキン</t>
    </rPh>
    <rPh sb="26" eb="27">
      <t>ヤク</t>
    </rPh>
    <rPh sb="28" eb="29">
      <t>バイ</t>
    </rPh>
    <rPh sb="30" eb="31">
      <t>タカ</t>
    </rPh>
    <rPh sb="32" eb="33">
      <t>アタイ</t>
    </rPh>
    <rPh sb="40" eb="42">
      <t>カンキョ</t>
    </rPh>
    <rPh sb="42" eb="43">
      <t>トウ</t>
    </rPh>
    <rPh sb="44" eb="47">
      <t>ロウキュウカ</t>
    </rPh>
    <rPh sb="48" eb="49">
      <t>スス</t>
    </rPh>
    <rPh sb="65" eb="67">
      <t>レイワ</t>
    </rPh>
    <rPh sb="68" eb="70">
      <t>ネンド</t>
    </rPh>
    <rPh sb="74" eb="76">
      <t>ホウテイ</t>
    </rPh>
    <rPh sb="76" eb="78">
      <t>タイヨウ</t>
    </rPh>
    <rPh sb="78" eb="80">
      <t>ネンスウ</t>
    </rPh>
    <rPh sb="81" eb="82">
      <t>コ</t>
    </rPh>
    <rPh sb="84" eb="86">
      <t>カンキョ</t>
    </rPh>
    <rPh sb="87" eb="88">
      <t>ショウ</t>
    </rPh>
    <rPh sb="96" eb="98">
      <t>カンロ</t>
    </rPh>
    <rPh sb="98" eb="101">
      <t>ケイネンカ</t>
    </rPh>
    <rPh sb="101" eb="102">
      <t>リツ</t>
    </rPh>
    <rPh sb="102" eb="103">
      <t>オヨ</t>
    </rPh>
    <rPh sb="104" eb="106">
      <t>カンキョ</t>
    </rPh>
    <rPh sb="106" eb="108">
      <t>カイゼン</t>
    </rPh>
    <rPh sb="108" eb="109">
      <t>リツ</t>
    </rPh>
    <rPh sb="118" eb="119">
      <t>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</si>
</sst>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0.09</c:v>
                </c:pt>
              </c:numCache>
            </c:numRef>
          </c:val>
          <c:extLst>
            <c:ext xmlns:c16="http://schemas.microsoft.com/office/drawing/2014/chart" uri="{C3380CC4-5D6E-409C-BE32-E72D297353CC}">
              <c16:uniqueId val="{00000000-6172-4EDA-BDA8-521BA632B06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6172-4EDA-BDA8-521BA632B06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F2-4ACE-B8B5-C46251441C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67F2-4ACE-B8B5-C46251441C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99.96</c:v>
                </c:pt>
                <c:pt idx="1">
                  <c:v>99.96</c:v>
                </c:pt>
                <c:pt idx="2">
                  <c:v>99.96</c:v>
                </c:pt>
                <c:pt idx="3">
                  <c:v>99.96</c:v>
                </c:pt>
                <c:pt idx="4">
                  <c:v>99.97</c:v>
                </c:pt>
              </c:numCache>
            </c:numRef>
          </c:val>
          <c:extLst>
            <c:ext xmlns:c16="http://schemas.microsoft.com/office/drawing/2014/chart" uri="{C3380CC4-5D6E-409C-BE32-E72D297353CC}">
              <c16:uniqueId val="{00000000-1420-4796-B366-DC0C1D567E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1420-4796-B366-DC0C1D567E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90.8</c:v>
                </c:pt>
                <c:pt idx="1">
                  <c:v>91.54</c:v>
                </c:pt>
                <c:pt idx="2">
                  <c:v>92.44</c:v>
                </c:pt>
                <c:pt idx="3">
                  <c:v>89.93</c:v>
                </c:pt>
                <c:pt idx="4">
                  <c:v>92.52</c:v>
                </c:pt>
              </c:numCache>
            </c:numRef>
          </c:val>
          <c:extLst>
            <c:ext xmlns:c16="http://schemas.microsoft.com/office/drawing/2014/chart" uri="{C3380CC4-5D6E-409C-BE32-E72D297353CC}">
              <c16:uniqueId val="{00000000-B6C2-414E-98CA-25CD7B1A054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B6C2-414E-98CA-25CD7B1A054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55.76</c:v>
                </c:pt>
                <c:pt idx="1">
                  <c:v>56.98</c:v>
                </c:pt>
                <c:pt idx="2">
                  <c:v>58.18</c:v>
                </c:pt>
                <c:pt idx="3">
                  <c:v>59.57</c:v>
                </c:pt>
                <c:pt idx="4">
                  <c:v>60.82</c:v>
                </c:pt>
              </c:numCache>
            </c:numRef>
          </c:val>
          <c:extLst>
            <c:ext xmlns:c16="http://schemas.microsoft.com/office/drawing/2014/chart" uri="{C3380CC4-5D6E-409C-BE32-E72D297353CC}">
              <c16:uniqueId val="{00000000-F4E2-4B87-9C2F-90A7988A11F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F4E2-4B87-9C2F-90A7988A11F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4.4000000000000004</c:v>
                </c:pt>
              </c:numCache>
            </c:numRef>
          </c:val>
          <c:extLst>
            <c:ext xmlns:c16="http://schemas.microsoft.com/office/drawing/2014/chart" uri="{C3380CC4-5D6E-409C-BE32-E72D297353CC}">
              <c16:uniqueId val="{00000000-CA78-4653-ADA8-09B44A5A83D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CA78-4653-ADA8-09B44A5A83D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14.58</c:v>
                </c:pt>
                <c:pt idx="1">
                  <c:v>25.99</c:v>
                </c:pt>
                <c:pt idx="2">
                  <c:v>35.770000000000003</c:v>
                </c:pt>
                <c:pt idx="3">
                  <c:v>51.48</c:v>
                </c:pt>
                <c:pt idx="4">
                  <c:v>57.69</c:v>
                </c:pt>
              </c:numCache>
            </c:numRef>
          </c:val>
          <c:extLst>
            <c:ext xmlns:c16="http://schemas.microsoft.com/office/drawing/2014/chart" uri="{C3380CC4-5D6E-409C-BE32-E72D297353CC}">
              <c16:uniqueId val="{00000000-0B9A-4835-987F-BBEB813EBF4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0B9A-4835-987F-BBEB813EBF4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27.88</c:v>
                </c:pt>
                <c:pt idx="1">
                  <c:v>49.6</c:v>
                </c:pt>
                <c:pt idx="2">
                  <c:v>57.86</c:v>
                </c:pt>
                <c:pt idx="3">
                  <c:v>72.930000000000007</c:v>
                </c:pt>
                <c:pt idx="4">
                  <c:v>86</c:v>
                </c:pt>
              </c:numCache>
            </c:numRef>
          </c:val>
          <c:extLst>
            <c:ext xmlns:c16="http://schemas.microsoft.com/office/drawing/2014/chart" uri="{C3380CC4-5D6E-409C-BE32-E72D297353CC}">
              <c16:uniqueId val="{00000000-DE1F-4622-BABE-F4D0F9158B3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DE1F-4622-BABE-F4D0F9158B3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371.85</c:v>
                </c:pt>
                <c:pt idx="1">
                  <c:v>334.72</c:v>
                </c:pt>
                <c:pt idx="2">
                  <c:v>308.95</c:v>
                </c:pt>
                <c:pt idx="3">
                  <c:v>304.14999999999998</c:v>
                </c:pt>
                <c:pt idx="4">
                  <c:v>266.18</c:v>
                </c:pt>
              </c:numCache>
            </c:numRef>
          </c:val>
          <c:extLst>
            <c:ext xmlns:c16="http://schemas.microsoft.com/office/drawing/2014/chart" uri="{C3380CC4-5D6E-409C-BE32-E72D297353CC}">
              <c16:uniqueId val="{00000000-AFBE-4286-A8EF-362268A2632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AFBE-4286-A8EF-362268A2632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84.54</c:v>
                </c:pt>
                <c:pt idx="1">
                  <c:v>86.17</c:v>
                </c:pt>
                <c:pt idx="2">
                  <c:v>87.87</c:v>
                </c:pt>
                <c:pt idx="3">
                  <c:v>83.15</c:v>
                </c:pt>
                <c:pt idx="4">
                  <c:v>87.28</c:v>
                </c:pt>
              </c:numCache>
            </c:numRef>
          </c:val>
          <c:extLst>
            <c:ext xmlns:c16="http://schemas.microsoft.com/office/drawing/2014/chart" uri="{C3380CC4-5D6E-409C-BE32-E72D297353CC}">
              <c16:uniqueId val="{00000000-8053-433A-BE53-246262FB015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8053-433A-BE53-246262FB015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100.82</c:v>
                </c:pt>
                <c:pt idx="1">
                  <c:v>100.93</c:v>
                </c:pt>
                <c:pt idx="2">
                  <c:v>100.15</c:v>
                </c:pt>
                <c:pt idx="3">
                  <c:v>104.13</c:v>
                </c:pt>
                <c:pt idx="4">
                  <c:v>109.78</c:v>
                </c:pt>
              </c:numCache>
            </c:numRef>
          </c:val>
          <c:extLst>
            <c:ext xmlns:c16="http://schemas.microsoft.com/office/drawing/2014/chart" uri="{C3380CC4-5D6E-409C-BE32-E72D297353CC}">
              <c16:uniqueId val="{00000000-2B96-438C-AFFC-4CF466330F8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2B96-438C-AFFC-4CF466330F8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28" zoomScale="85" zoomScaleNormal="85" workbookViewId="0">
      <selection activeCell="AT36" sqref="AT3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東京都　羽村市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65" t="str">
        <f>データ!$M$6</f>
        <v>非設置</v>
      </c>
      <c r="AE8" s="65"/>
      <c r="AF8" s="65"/>
      <c r="AG8" s="65"/>
      <c r="AH8" s="65"/>
      <c r="AI8" s="65"/>
      <c r="AJ8" s="65"/>
      <c r="AK8" s="3"/>
      <c r="AL8" s="45">
        <f>データ!S6</f>
        <v>54126</v>
      </c>
      <c r="AM8" s="45"/>
      <c r="AN8" s="45"/>
      <c r="AO8" s="45"/>
      <c r="AP8" s="45"/>
      <c r="AQ8" s="45"/>
      <c r="AR8" s="45"/>
      <c r="AS8" s="45"/>
      <c r="AT8" s="44">
        <f>データ!T6</f>
        <v>9.9</v>
      </c>
      <c r="AU8" s="44"/>
      <c r="AV8" s="44"/>
      <c r="AW8" s="44"/>
      <c r="AX8" s="44"/>
      <c r="AY8" s="44"/>
      <c r="AZ8" s="44"/>
      <c r="BA8" s="44"/>
      <c r="BB8" s="44">
        <f>データ!U6</f>
        <v>5467.27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74.36</v>
      </c>
      <c r="J10" s="44"/>
      <c r="K10" s="44"/>
      <c r="L10" s="44"/>
      <c r="M10" s="44"/>
      <c r="N10" s="44"/>
      <c r="O10" s="44"/>
      <c r="P10" s="44">
        <f>データ!P6</f>
        <v>99.74</v>
      </c>
      <c r="Q10" s="44"/>
      <c r="R10" s="44"/>
      <c r="S10" s="44"/>
      <c r="T10" s="44"/>
      <c r="U10" s="44"/>
      <c r="V10" s="44"/>
      <c r="W10" s="44">
        <f>データ!Q6</f>
        <v>84.14</v>
      </c>
      <c r="X10" s="44"/>
      <c r="Y10" s="44"/>
      <c r="Z10" s="44"/>
      <c r="AA10" s="44"/>
      <c r="AB10" s="44"/>
      <c r="AC10" s="44"/>
      <c r="AD10" s="45">
        <f>データ!R6</f>
        <v>1592</v>
      </c>
      <c r="AE10" s="45"/>
      <c r="AF10" s="45"/>
      <c r="AG10" s="45"/>
      <c r="AH10" s="45"/>
      <c r="AI10" s="45"/>
      <c r="AJ10" s="45"/>
      <c r="AK10" s="2"/>
      <c r="AL10" s="45">
        <f>データ!V6</f>
        <v>53776</v>
      </c>
      <c r="AM10" s="45"/>
      <c r="AN10" s="45"/>
      <c r="AO10" s="45"/>
      <c r="AP10" s="45"/>
      <c r="AQ10" s="45"/>
      <c r="AR10" s="45"/>
      <c r="AS10" s="45"/>
      <c r="AT10" s="44">
        <f>データ!W6</f>
        <v>8.0299999999999994</v>
      </c>
      <c r="AU10" s="44"/>
      <c r="AV10" s="44"/>
      <c r="AW10" s="44"/>
      <c r="AX10" s="44"/>
      <c r="AY10" s="44"/>
      <c r="AZ10" s="44"/>
      <c r="BA10" s="44"/>
      <c r="BB10" s="44">
        <f>データ!X6</f>
        <v>6696.89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36.6"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xzhdbe+AcHJoSdbLPGgDFgHeMGUam0mHZAaGdFmesgMQonEA/ueGcLLgi+Cmj5N3DVIdMAeCpneRS7DockvATA==" saltValue="2fEBJuwudGwLe9fqs77b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132276</v>
      </c>
      <c r="D6" s="19">
        <f t="shared" si="3"/>
        <v>46</v>
      </c>
      <c r="E6" s="19">
        <f t="shared" si="3"/>
        <v>17</v>
      </c>
      <c r="F6" s="19">
        <f t="shared" si="3"/>
        <v>1</v>
      </c>
      <c r="G6" s="19">
        <f t="shared" si="3"/>
        <v>0</v>
      </c>
      <c r="H6" s="19" t="str">
        <f t="shared" si="3"/>
        <v>東京都　羽村市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74.36</v>
      </c>
      <c r="P6" s="20">
        <f t="shared" si="3"/>
        <v>99.74</v>
      </c>
      <c r="Q6" s="20">
        <f t="shared" si="3"/>
        <v>84.14</v>
      </c>
      <c r="R6" s="20">
        <f t="shared" si="3"/>
        <v>1592</v>
      </c>
      <c r="S6" s="20">
        <f t="shared" si="3"/>
        <v>54126</v>
      </c>
      <c r="T6" s="20">
        <f t="shared" si="3"/>
        <v>9.9</v>
      </c>
      <c r="U6" s="20">
        <f t="shared" si="3"/>
        <v>5467.27</v>
      </c>
      <c r="V6" s="20">
        <f t="shared" si="3"/>
        <v>53776</v>
      </c>
      <c r="W6" s="20">
        <f t="shared" si="3"/>
        <v>8.0299999999999994</v>
      </c>
      <c r="X6" s="20">
        <f t="shared" si="3"/>
        <v>6696.89</v>
      </c>
      <c r="Y6" s="21">
        <f>IF(Y7="",NA(),Y7)</f>
        <v>90.8</v>
      </c>
      <c r="Z6" s="21">
        <f t="shared" ref="Z6:AH6" si="4">IF(Z7="",NA(),Z7)</f>
        <v>91.54</v>
      </c>
      <c r="AA6" s="21">
        <f t="shared" si="4"/>
        <v>92.44</v>
      </c>
      <c r="AB6" s="21">
        <f t="shared" si="4"/>
        <v>89.93</v>
      </c>
      <c r="AC6" s="21">
        <f t="shared" si="4"/>
        <v>92.52</v>
      </c>
      <c r="AD6" s="21">
        <f t="shared" si="4"/>
        <v>106.67</v>
      </c>
      <c r="AE6" s="21">
        <f t="shared" si="4"/>
        <v>106.9</v>
      </c>
      <c r="AF6" s="21">
        <f t="shared" si="4"/>
        <v>106.74</v>
      </c>
      <c r="AG6" s="21">
        <f t="shared" si="4"/>
        <v>106.65</v>
      </c>
      <c r="AH6" s="21">
        <f t="shared" si="4"/>
        <v>106.25</v>
      </c>
      <c r="AI6" s="20" t="str">
        <f>IF(AI7="","",IF(AI7="-","【-】","【"&amp;SUBSTITUTE(TEXT(AI7,"#,##0.00"),"-","△")&amp;"】"))</f>
        <v>【105.36】</v>
      </c>
      <c r="AJ6" s="21">
        <f>IF(AJ7="",NA(),AJ7)</f>
        <v>14.58</v>
      </c>
      <c r="AK6" s="21">
        <f t="shared" ref="AK6:AS6" si="5">IF(AK7="",NA(),AK7)</f>
        <v>25.99</v>
      </c>
      <c r="AL6" s="21">
        <f t="shared" si="5"/>
        <v>35.770000000000003</v>
      </c>
      <c r="AM6" s="21">
        <f t="shared" si="5"/>
        <v>51.48</v>
      </c>
      <c r="AN6" s="21">
        <f t="shared" si="5"/>
        <v>57.69</v>
      </c>
      <c r="AO6" s="21">
        <f t="shared" si="5"/>
        <v>3.68</v>
      </c>
      <c r="AP6" s="21">
        <f t="shared" si="5"/>
        <v>5.3</v>
      </c>
      <c r="AQ6" s="21">
        <f t="shared" si="5"/>
        <v>6.49</v>
      </c>
      <c r="AR6" s="21">
        <f t="shared" si="5"/>
        <v>6.74</v>
      </c>
      <c r="AS6" s="21">
        <f t="shared" si="5"/>
        <v>6.65</v>
      </c>
      <c r="AT6" s="20" t="str">
        <f>IF(AT7="","",IF(AT7="-","【-】","【"&amp;SUBSTITUTE(TEXT(AT7,"#,##0.00"),"-","△")&amp;"】"))</f>
        <v>【3.12】</v>
      </c>
      <c r="AU6" s="21">
        <f>IF(AU7="",NA(),AU7)</f>
        <v>27.88</v>
      </c>
      <c r="AV6" s="21">
        <f t="shared" ref="AV6:BD6" si="6">IF(AV7="",NA(),AV7)</f>
        <v>49.6</v>
      </c>
      <c r="AW6" s="21">
        <f t="shared" si="6"/>
        <v>57.86</v>
      </c>
      <c r="AX6" s="21">
        <f t="shared" si="6"/>
        <v>72.930000000000007</v>
      </c>
      <c r="AY6" s="21">
        <f t="shared" si="6"/>
        <v>86</v>
      </c>
      <c r="AZ6" s="21">
        <f t="shared" si="6"/>
        <v>67.86</v>
      </c>
      <c r="BA6" s="21">
        <f t="shared" si="6"/>
        <v>72.92</v>
      </c>
      <c r="BB6" s="21">
        <f t="shared" si="6"/>
        <v>81.19</v>
      </c>
      <c r="BC6" s="21">
        <f t="shared" si="6"/>
        <v>85.86</v>
      </c>
      <c r="BD6" s="21">
        <f t="shared" si="6"/>
        <v>94.74</v>
      </c>
      <c r="BE6" s="20" t="str">
        <f>IF(BE7="","",IF(BE7="-","【-】","【"&amp;SUBSTITUTE(TEXT(BE7,"#,##0.00"),"-","△")&amp;"】"))</f>
        <v>【82.75】</v>
      </c>
      <c r="BF6" s="21">
        <f>IF(BF7="",NA(),BF7)</f>
        <v>371.85</v>
      </c>
      <c r="BG6" s="21">
        <f t="shared" ref="BG6:BO6" si="7">IF(BG7="",NA(),BG7)</f>
        <v>334.72</v>
      </c>
      <c r="BH6" s="21">
        <f t="shared" si="7"/>
        <v>308.95</v>
      </c>
      <c r="BI6" s="21">
        <f t="shared" si="7"/>
        <v>304.14999999999998</v>
      </c>
      <c r="BJ6" s="21">
        <f t="shared" si="7"/>
        <v>266.18</v>
      </c>
      <c r="BK6" s="21">
        <f t="shared" si="7"/>
        <v>709.4</v>
      </c>
      <c r="BL6" s="21">
        <f t="shared" si="7"/>
        <v>734.47</v>
      </c>
      <c r="BM6" s="21">
        <f t="shared" si="7"/>
        <v>720.89</v>
      </c>
      <c r="BN6" s="21">
        <f t="shared" si="7"/>
        <v>676.93</v>
      </c>
      <c r="BO6" s="21">
        <f t="shared" si="7"/>
        <v>635.88</v>
      </c>
      <c r="BP6" s="20" t="str">
        <f>IF(BP7="","",IF(BP7="-","【-】","【"&amp;SUBSTITUTE(TEXT(BP7,"#,##0.00"),"-","△")&amp;"】"))</f>
        <v>【602.56】</v>
      </c>
      <c r="BQ6" s="21">
        <f>IF(BQ7="",NA(),BQ7)</f>
        <v>84.54</v>
      </c>
      <c r="BR6" s="21">
        <f t="shared" ref="BR6:BZ6" si="8">IF(BR7="",NA(),BR7)</f>
        <v>86.17</v>
      </c>
      <c r="BS6" s="21">
        <f t="shared" si="8"/>
        <v>87.87</v>
      </c>
      <c r="BT6" s="21">
        <f t="shared" si="8"/>
        <v>83.15</v>
      </c>
      <c r="BU6" s="21">
        <f t="shared" si="8"/>
        <v>87.28</v>
      </c>
      <c r="BV6" s="21">
        <f t="shared" si="8"/>
        <v>91.14</v>
      </c>
      <c r="BW6" s="21">
        <f t="shared" si="8"/>
        <v>90.69</v>
      </c>
      <c r="BX6" s="21">
        <f t="shared" si="8"/>
        <v>90.5</v>
      </c>
      <c r="BY6" s="21">
        <f t="shared" si="8"/>
        <v>92.66</v>
      </c>
      <c r="BZ6" s="21">
        <f t="shared" si="8"/>
        <v>93.49</v>
      </c>
      <c r="CA6" s="20" t="str">
        <f>IF(CA7="","",IF(CA7="-","【-】","【"&amp;SUBSTITUTE(TEXT(CA7,"#,##0.00"),"-","△")&amp;"】"))</f>
        <v>【97.94】</v>
      </c>
      <c r="CB6" s="21">
        <f>IF(CB7="",NA(),CB7)</f>
        <v>100.82</v>
      </c>
      <c r="CC6" s="21">
        <f t="shared" ref="CC6:CK6" si="9">IF(CC7="",NA(),CC7)</f>
        <v>100.93</v>
      </c>
      <c r="CD6" s="21">
        <f t="shared" si="9"/>
        <v>100.15</v>
      </c>
      <c r="CE6" s="21">
        <f t="shared" si="9"/>
        <v>104.13</v>
      </c>
      <c r="CF6" s="21">
        <f t="shared" si="9"/>
        <v>109.78</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99.96</v>
      </c>
      <c r="CY6" s="21">
        <f t="shared" ref="CY6:DG6" si="11">IF(CY7="",NA(),CY7)</f>
        <v>99.96</v>
      </c>
      <c r="CZ6" s="21">
        <f t="shared" si="11"/>
        <v>99.96</v>
      </c>
      <c r="DA6" s="21">
        <f t="shared" si="11"/>
        <v>99.96</v>
      </c>
      <c r="DB6" s="21">
        <f t="shared" si="11"/>
        <v>99.97</v>
      </c>
      <c r="DC6" s="21">
        <f t="shared" si="11"/>
        <v>94.17</v>
      </c>
      <c r="DD6" s="21">
        <f t="shared" si="11"/>
        <v>94.27</v>
      </c>
      <c r="DE6" s="21">
        <f t="shared" si="11"/>
        <v>94.46</v>
      </c>
      <c r="DF6" s="21">
        <f t="shared" si="11"/>
        <v>94.37</v>
      </c>
      <c r="DG6" s="21">
        <f t="shared" si="11"/>
        <v>94.61</v>
      </c>
      <c r="DH6" s="20" t="str">
        <f>IF(DH7="","",IF(DH7="-","【-】","【"&amp;SUBSTITUTE(TEXT(DH7,"#,##0.00"),"-","△")&amp;"】"))</f>
        <v>【96.00】</v>
      </c>
      <c r="DI6" s="21">
        <f>IF(DI7="",NA(),DI7)</f>
        <v>55.76</v>
      </c>
      <c r="DJ6" s="21">
        <f t="shared" ref="DJ6:DR6" si="12">IF(DJ7="",NA(),DJ7)</f>
        <v>56.98</v>
      </c>
      <c r="DK6" s="21">
        <f t="shared" si="12"/>
        <v>58.18</v>
      </c>
      <c r="DL6" s="21">
        <f t="shared" si="12"/>
        <v>59.57</v>
      </c>
      <c r="DM6" s="21">
        <f t="shared" si="12"/>
        <v>60.82</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1">
        <f t="shared" si="13"/>
        <v>4.4000000000000004</v>
      </c>
      <c r="DY6" s="21">
        <f t="shared" si="13"/>
        <v>1.06</v>
      </c>
      <c r="DZ6" s="21">
        <f t="shared" si="13"/>
        <v>2.02</v>
      </c>
      <c r="EA6" s="21">
        <f t="shared" si="13"/>
        <v>2.67</v>
      </c>
      <c r="EB6" s="21">
        <f t="shared" si="13"/>
        <v>3.43</v>
      </c>
      <c r="EC6" s="21">
        <f t="shared" si="13"/>
        <v>4.25</v>
      </c>
      <c r="ED6" s="20" t="str">
        <f>IF(ED7="","",IF(ED7="-","【-】","【"&amp;SUBSTITUTE(TEXT(ED7,"#,##0.00"),"-","△")&amp;"】"))</f>
        <v>【9.46】</v>
      </c>
      <c r="EE6" s="20">
        <f>IF(EE7="",NA(),EE7)</f>
        <v>0</v>
      </c>
      <c r="EF6" s="20">
        <f t="shared" ref="EF6:EN6" si="14">IF(EF7="",NA(),EF7)</f>
        <v>0</v>
      </c>
      <c r="EG6" s="20">
        <f t="shared" si="14"/>
        <v>0</v>
      </c>
      <c r="EH6" s="20">
        <f t="shared" si="14"/>
        <v>0</v>
      </c>
      <c r="EI6" s="21">
        <f t="shared" si="14"/>
        <v>0.09</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132276</v>
      </c>
      <c r="D7" s="23">
        <v>46</v>
      </c>
      <c r="E7" s="23">
        <v>17</v>
      </c>
      <c r="F7" s="23">
        <v>1</v>
      </c>
      <c r="G7" s="23">
        <v>0</v>
      </c>
      <c r="H7" s="23" t="s">
        <v>96</v>
      </c>
      <c r="I7" s="23" t="s">
        <v>97</v>
      </c>
      <c r="J7" s="23" t="s">
        <v>98</v>
      </c>
      <c r="K7" s="23" t="s">
        <v>99</v>
      </c>
      <c r="L7" s="23" t="s">
        <v>100</v>
      </c>
      <c r="M7" s="23" t="s">
        <v>101</v>
      </c>
      <c r="N7" s="24" t="s">
        <v>102</v>
      </c>
      <c r="O7" s="24">
        <v>74.36</v>
      </c>
      <c r="P7" s="24">
        <v>99.74</v>
      </c>
      <c r="Q7" s="24">
        <v>84.14</v>
      </c>
      <c r="R7" s="24">
        <v>1592</v>
      </c>
      <c r="S7" s="24">
        <v>54126</v>
      </c>
      <c r="T7" s="24">
        <v>9.9</v>
      </c>
      <c r="U7" s="24">
        <v>5467.27</v>
      </c>
      <c r="V7" s="24">
        <v>53776</v>
      </c>
      <c r="W7" s="24">
        <v>8.0299999999999994</v>
      </c>
      <c r="X7" s="24">
        <v>6696.89</v>
      </c>
      <c r="Y7" s="24">
        <v>90.8</v>
      </c>
      <c r="Z7" s="24">
        <v>91.54</v>
      </c>
      <c r="AA7" s="24">
        <v>92.44</v>
      </c>
      <c r="AB7" s="24">
        <v>89.93</v>
      </c>
      <c r="AC7" s="24">
        <v>92.52</v>
      </c>
      <c r="AD7" s="24">
        <v>106.67</v>
      </c>
      <c r="AE7" s="24">
        <v>106.9</v>
      </c>
      <c r="AF7" s="24">
        <v>106.74</v>
      </c>
      <c r="AG7" s="24">
        <v>106.65</v>
      </c>
      <c r="AH7" s="24">
        <v>106.25</v>
      </c>
      <c r="AI7" s="24">
        <v>105.36</v>
      </c>
      <c r="AJ7" s="24">
        <v>14.58</v>
      </c>
      <c r="AK7" s="24">
        <v>25.99</v>
      </c>
      <c r="AL7" s="24">
        <v>35.770000000000003</v>
      </c>
      <c r="AM7" s="24">
        <v>51.48</v>
      </c>
      <c r="AN7" s="24">
        <v>57.69</v>
      </c>
      <c r="AO7" s="24">
        <v>3.68</v>
      </c>
      <c r="AP7" s="24">
        <v>5.3</v>
      </c>
      <c r="AQ7" s="24">
        <v>6.49</v>
      </c>
      <c r="AR7" s="24">
        <v>6.74</v>
      </c>
      <c r="AS7" s="24">
        <v>6.65</v>
      </c>
      <c r="AT7" s="24">
        <v>3.12</v>
      </c>
      <c r="AU7" s="24">
        <v>27.88</v>
      </c>
      <c r="AV7" s="24">
        <v>49.6</v>
      </c>
      <c r="AW7" s="24">
        <v>57.86</v>
      </c>
      <c r="AX7" s="24">
        <v>72.930000000000007</v>
      </c>
      <c r="AY7" s="24">
        <v>86</v>
      </c>
      <c r="AZ7" s="24">
        <v>67.86</v>
      </c>
      <c r="BA7" s="24">
        <v>72.92</v>
      </c>
      <c r="BB7" s="24">
        <v>81.19</v>
      </c>
      <c r="BC7" s="24">
        <v>85.86</v>
      </c>
      <c r="BD7" s="24">
        <v>94.74</v>
      </c>
      <c r="BE7" s="24">
        <v>82.75</v>
      </c>
      <c r="BF7" s="24">
        <v>371.85</v>
      </c>
      <c r="BG7" s="24">
        <v>334.72</v>
      </c>
      <c r="BH7" s="24">
        <v>308.95</v>
      </c>
      <c r="BI7" s="24">
        <v>304.14999999999998</v>
      </c>
      <c r="BJ7" s="24">
        <v>266.18</v>
      </c>
      <c r="BK7" s="24">
        <v>709.4</v>
      </c>
      <c r="BL7" s="24">
        <v>734.47</v>
      </c>
      <c r="BM7" s="24">
        <v>720.89</v>
      </c>
      <c r="BN7" s="24">
        <v>676.93</v>
      </c>
      <c r="BO7" s="24">
        <v>635.88</v>
      </c>
      <c r="BP7" s="24">
        <v>602.55999999999995</v>
      </c>
      <c r="BQ7" s="24">
        <v>84.54</v>
      </c>
      <c r="BR7" s="24">
        <v>86.17</v>
      </c>
      <c r="BS7" s="24">
        <v>87.87</v>
      </c>
      <c r="BT7" s="24">
        <v>83.15</v>
      </c>
      <c r="BU7" s="24">
        <v>87.28</v>
      </c>
      <c r="BV7" s="24">
        <v>91.14</v>
      </c>
      <c r="BW7" s="24">
        <v>90.69</v>
      </c>
      <c r="BX7" s="24">
        <v>90.5</v>
      </c>
      <c r="BY7" s="24">
        <v>92.66</v>
      </c>
      <c r="BZ7" s="24">
        <v>93.49</v>
      </c>
      <c r="CA7" s="24">
        <v>97.94</v>
      </c>
      <c r="CB7" s="24">
        <v>100.82</v>
      </c>
      <c r="CC7" s="24">
        <v>100.93</v>
      </c>
      <c r="CD7" s="24">
        <v>100.15</v>
      </c>
      <c r="CE7" s="24">
        <v>104.13</v>
      </c>
      <c r="CF7" s="24">
        <v>109.78</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99.96</v>
      </c>
      <c r="CY7" s="24">
        <v>99.96</v>
      </c>
      <c r="CZ7" s="24">
        <v>99.96</v>
      </c>
      <c r="DA7" s="24">
        <v>99.96</v>
      </c>
      <c r="DB7" s="24">
        <v>99.97</v>
      </c>
      <c r="DC7" s="24">
        <v>94.17</v>
      </c>
      <c r="DD7" s="24">
        <v>94.27</v>
      </c>
      <c r="DE7" s="24">
        <v>94.46</v>
      </c>
      <c r="DF7" s="24">
        <v>94.37</v>
      </c>
      <c r="DG7" s="24">
        <v>94.61</v>
      </c>
      <c r="DH7" s="24">
        <v>96</v>
      </c>
      <c r="DI7" s="24">
        <v>55.76</v>
      </c>
      <c r="DJ7" s="24">
        <v>56.98</v>
      </c>
      <c r="DK7" s="24">
        <v>58.18</v>
      </c>
      <c r="DL7" s="24">
        <v>59.57</v>
      </c>
      <c r="DM7" s="24">
        <v>60.82</v>
      </c>
      <c r="DN7" s="24">
        <v>23.25</v>
      </c>
      <c r="DO7" s="24">
        <v>25.2</v>
      </c>
      <c r="DP7" s="24">
        <v>27.42</v>
      </c>
      <c r="DQ7" s="24">
        <v>30.01</v>
      </c>
      <c r="DR7" s="24">
        <v>32.229999999999997</v>
      </c>
      <c r="DS7" s="24">
        <v>42.2</v>
      </c>
      <c r="DT7" s="24">
        <v>0</v>
      </c>
      <c r="DU7" s="24">
        <v>0</v>
      </c>
      <c r="DV7" s="24">
        <v>0</v>
      </c>
      <c r="DW7" s="24">
        <v>0</v>
      </c>
      <c r="DX7" s="24">
        <v>4.4000000000000004</v>
      </c>
      <c r="DY7" s="24">
        <v>1.06</v>
      </c>
      <c r="DZ7" s="24">
        <v>2.02</v>
      </c>
      <c r="EA7" s="24">
        <v>2.67</v>
      </c>
      <c r="EB7" s="24">
        <v>3.43</v>
      </c>
      <c r="EC7" s="24">
        <v>4.25</v>
      </c>
      <c r="ED7" s="24">
        <v>9.4600000000000009</v>
      </c>
      <c r="EE7" s="24">
        <v>0</v>
      </c>
      <c r="EF7" s="24">
        <v>0</v>
      </c>
      <c r="EG7" s="24">
        <v>0</v>
      </c>
      <c r="EH7" s="24">
        <v>0</v>
      </c>
      <c r="EI7" s="24">
        <v>0.09</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2026-01-26T10:14:37Z</cp:lastPrinted>
  <dcterms:created xsi:type="dcterms:W3CDTF">2025-12-23T05:59:35Z</dcterms:created>
  <dcterms:modified xsi:type="dcterms:W3CDTF">2026-01-27T08:14:59Z</dcterms:modified>
  <cp:category/>
</cp:coreProperties>
</file>