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MG-fc00.edstokyotocho.onmicrosoft.com\sfs003-001\行政部\zaisei\☆03-　決算統計担当\01-決算統計\R6年度\31_財政状況資料集の作成\03_市町村から提出（R8.3.12〆）\08 調布市○△▲◎●\"/>
    </mc:Choice>
  </mc:AlternateContent>
  <xr:revisionPtr revIDLastSave="0" documentId="13_ncr:1_{5CCD990C-E8CF-4B1B-B31E-41AAB1AA75FA}" xr6:coauthVersionLast="47" xr6:coauthVersionMax="47" xr10:uidLastSave="{00000000-0000-0000-0000-000000000000}"/>
  <bookViews>
    <workbookView xWindow="28680" yWindow="-120" windowWidth="29040" windowHeight="15720" tabRatio="818"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18" r:id="rId13"/>
    <sheet name="データシート" sheetId="9" state="hidden" r:id="rId14"/>
  </sheets>
  <externalReferences>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BE41" i="10"/>
  <c r="AM41" i="10"/>
  <c r="U41" i="10"/>
  <c r="C41" i="10"/>
  <c r="BE40" i="10"/>
  <c r="AM40" i="10"/>
  <c r="U40" i="10"/>
  <c r="C40" i="10"/>
  <c r="BE39" i="10"/>
  <c r="AM39" i="10"/>
  <c r="U39" i="10"/>
  <c r="C39" i="10"/>
  <c r="BE38" i="10"/>
  <c r="AM38" i="10"/>
  <c r="U38" i="10"/>
  <c r="C38" i="10"/>
  <c r="BE37" i="10"/>
  <c r="AM37" i="10"/>
  <c r="U37" i="10"/>
  <c r="C37" i="10"/>
  <c r="BE36" i="10"/>
  <c r="AM36" i="10"/>
  <c r="C36" i="10"/>
  <c r="BE35" i="10"/>
  <c r="AM35" i="10"/>
  <c r="BE34" i="10"/>
  <c r="C34" i="10"/>
  <c r="C35" i="10" s="1"/>
  <c r="U34" i="10" l="1"/>
  <c r="U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6" i="10" l="1"/>
  <c r="AM34" i="10" l="1"/>
  <c r="BW34" i="10" s="1"/>
  <c r="BW35" i="10" l="1"/>
  <c r="BW36" i="10" s="1"/>
  <c r="BW37" i="10" s="1"/>
  <c r="BW38" i="10" s="1"/>
  <c r="BW39" i="10" s="1"/>
  <c r="BW40" i="10" s="1"/>
  <c r="BW41" i="10" s="1"/>
  <c r="CO34" i="10"/>
  <c r="CO35" i="10" s="1"/>
  <c r="CO36" i="10" s="1"/>
  <c r="CO37" i="10" s="1"/>
  <c r="CO38" i="10" s="1"/>
  <c r="CO39" i="10" s="1"/>
  <c r="CO40" i="10" s="1"/>
  <c r="CO41" i="10" s="1"/>
</calcChain>
</file>

<file path=xl/sharedStrings.xml><?xml version="1.0" encoding="utf-8"?>
<sst xmlns="http://schemas.openxmlformats.org/spreadsheetml/2006/main" count="1085" uniqueCount="569">
  <si>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</si>
  <si>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</si>
  <si>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</si>
  <si>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</si>
  <si>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</si>
  <si>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</si>
  <si>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</si>
  <si>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</si>
  <si>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</si>
  <si>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</si>
  <si>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</si>
  <si>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</si>
  <si>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</si>
  <si>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</si>
  <si>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</si>
  <si>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</si>
  <si>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</si>
  <si>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</si>
  <si>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</si>
  <si>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</si>
  <si>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</si>
  <si>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</si>
  <si>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</si>
  <si>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</si>
  <si>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</si>
  <si>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</si>
  <si>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</si>
  <si>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</si>
  <si>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</si>
  <si>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</si>
  <si>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</si>
  <si>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</si>
  <si>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</si>
  <si>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</si>
  <si>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</si>
  <si>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</si>
  <si>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</si>
  <si>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</si>
  <si>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</si>
  <si>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</si>
  <si>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</si>
  <si>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</si>
  <si>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</si>
  <si>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</si>
  <si>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</si>
  <si>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</si>
  <si>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</si>
  <si>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</si>
  <si>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</si>
  <si>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</si>
  <si>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</si>
  <si>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</si>
  <si>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</si>
  <si>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</si>
  <si>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</si>
  <si>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</si>
  <si>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</si>
  <si>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</si>
  <si>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</si>
  <si>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</si>
  <si>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</si>
  <si>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</si>
  <si>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</si>
  <si>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</si>
  <si>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</si>
  <si>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</si>
  <si>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</si>
  <si>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</si>
  <si>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</si>
  <si>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</si>
  <si>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</si>
  <si>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</si>
  <si>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</si>
  <si>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</si>
  <si>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</si>
  <si>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</si>
  <si>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</si>
  <si>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</si>
  <si>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</si>
  <si>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</si>
  <si>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</si>
  <si>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Ⅳ－３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</si>
  <si>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</si>
  <si>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</si>
  <si>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</si>
  <si>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</si>
  <si>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</si>
  <si>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</si>
  <si>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</si>
  <si>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</si>
  <si>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</si>
  <si>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</si>
  <si>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</si>
  <si>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</si>
  <si>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調布市</t>
    <phoneticPr fontId="5"/>
  </si>
  <si>
    <t>地方交付税種地</t>
    <rPh sb="0" eb="2">
      <t>チホウ</t>
    </rPh>
    <rPh sb="2" eb="5">
      <t>コウフゼイ</t>
    </rPh>
    <rPh sb="5" eb="6">
      <t>シュ</t>
    </rPh>
    <rPh sb="6" eb="7">
      <t>チ</t>
    </rPh>
    <phoneticPr fontId="5"/>
  </si>
  <si>
    <t>2-10</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</si>
  <si>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</si>
  <si>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</si>
  <si>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</si>
  <si>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</si>
  <si>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</si>
  <si>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</si>
  <si>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</si>
  <si>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</si>
  <si>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</si>
  <si>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</si>
  <si>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</si>
  <si>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</si>
  <si>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</si>
  <si>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</si>
  <si>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</si>
  <si>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</si>
  <si>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</si>
  <si>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</si>
  <si>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</si>
  <si>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</si>
  <si>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</si>
  <si>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</si>
  <si>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</si>
  <si>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</si>
  <si>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</si>
  <si>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</si>
  <si>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</si>
  <si>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</si>
  <si>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</si>
  <si>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</si>
  <si>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</si>
  <si>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</si>
  <si>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</si>
  <si>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</si>
  <si>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</si>
  <si>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</si>
  <si>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</si>
  <si>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</si>
  <si>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</si>
  <si>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</si>
  <si>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</si>
  <si>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</si>
  <si>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</si>
  <si>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</si>
  <si>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</si>
  <si>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25"/>
  </si>
  <si>
    <t>うち日本人(％)</t>
    <phoneticPr fontId="5"/>
  </si>
  <si>
    <t>0.1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</si>
  <si>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</si>
  <si>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</si>
  <si>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</si>
  <si>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</si>
  <si>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</si>
  <si>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</si>
  <si>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</si>
  <si>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</si>
  <si>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</si>
  <si>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</si>
  <si>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</si>
  <si>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</si>
  <si>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</si>
  <si>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</si>
  <si>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</si>
  <si>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</si>
  <si>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</si>
  <si>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</si>
  <si>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</si>
  <si>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</si>
  <si>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</si>
  <si>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</si>
  <si>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</si>
  <si>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</si>
  <si>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</si>
  <si>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</si>
  <si>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</si>
  <si>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</si>
  <si>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</si>
  <si>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</si>
  <si>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</si>
  <si>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</si>
  <si>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</si>
  <si>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</si>
  <si>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</si>
  <si>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</si>
  <si>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</si>
  <si>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</si>
  <si>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</si>
  <si>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</si>
  <si>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</si>
  <si>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</si>
  <si>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</si>
  <si>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</si>
  <si>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</si>
  <si>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</si>
  <si>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</si>
  <si>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</si>
  <si>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</si>
  <si>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</si>
  <si>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</si>
  <si>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</si>
  <si>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</si>
  <si>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</si>
  <si>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</si>
  <si>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</si>
  <si>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</si>
  <si>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</si>
  <si>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東京都調布市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</si>
  <si>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</si>
  <si>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</si>
  <si>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</si>
  <si>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</si>
  <si>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</si>
  <si>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</si>
  <si>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</si>
  <si>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</si>
  <si>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</si>
  <si>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</si>
  <si>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</si>
  <si>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</si>
  <si>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</si>
  <si>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</si>
  <si>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</si>
  <si>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</si>
  <si>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</si>
  <si>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</si>
  <si>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</si>
  <si>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</si>
  <si>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</si>
  <si>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</si>
  <si>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</si>
  <si>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</si>
  <si>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</si>
  <si>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</si>
  <si>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</si>
  <si>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</si>
  <si>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</si>
  <si>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</si>
  <si>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</si>
  <si>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</si>
  <si>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</si>
  <si>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</si>
  <si>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</si>
  <si>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</si>
  <si>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</si>
  <si>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</si>
  <si>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</si>
  <si>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</si>
  <si>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</si>
  <si>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</si>
  <si>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</si>
  <si>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</si>
  <si>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</si>
  <si>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</si>
  <si>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</si>
  <si>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</si>
  <si>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</si>
  <si>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</si>
  <si>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</si>
  <si>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</si>
  <si>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</si>
  <si>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</si>
  <si>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</si>
  <si>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</si>
  <si>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</si>
  <si>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</si>
  <si>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</si>
  <si>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</si>
  <si>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</si>
  <si>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</si>
  <si>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</si>
  <si>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</si>
  <si>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</si>
  <si>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</si>
  <si>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</si>
  <si>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</si>
  <si>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</si>
  <si>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</si>
  <si>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</si>
  <si>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</si>
  <si>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</si>
  <si>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</si>
  <si>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</si>
  <si>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</si>
  <si>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</si>
  <si>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</si>
  <si>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</si>
  <si>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</si>
  <si>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</si>
  <si>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</si>
  <si>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</si>
  <si>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</si>
  <si>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</si>
  <si>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</si>
  <si>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</si>
  <si>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</si>
  <si>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</si>
  <si>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</si>
  <si>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</si>
  <si>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</si>
  <si>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</si>
  <si>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</si>
  <si>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</si>
  <si>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</si>
  <si>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</si>
  <si>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</si>
  <si>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</si>
  <si>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</si>
  <si>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</si>
  <si>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</si>
  <si>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</si>
  <si>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</si>
  <si>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</si>
  <si>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</si>
  <si>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</si>
  <si>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</si>
  <si>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</si>
  <si>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</si>
  <si>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</si>
  <si>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</si>
  <si>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</si>
  <si>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</si>
  <si>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</si>
  <si>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</si>
  <si>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</si>
  <si>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</si>
  <si>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</si>
  <si>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介護サービス</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</si>
  <si>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</si>
  <si>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</si>
  <si>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</si>
  <si>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</si>
  <si>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</si>
  <si>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</si>
  <si>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</si>
  <si>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</si>
  <si>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</si>
  <si>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</si>
  <si>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</si>
  <si>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</si>
  <si>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</si>
  <si>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</si>
  <si>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</si>
  <si>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</si>
  <si>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</si>
  <si>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</si>
  <si>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</si>
  <si>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</si>
  <si>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</si>
  <si>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</si>
  <si>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</si>
  <si>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</si>
  <si>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</si>
  <si>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</si>
  <si>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</si>
  <si>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</si>
  <si>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</si>
  <si>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</si>
  <si>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東京都調布市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</si>
  <si>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</si>
  <si>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</si>
  <si>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</si>
  <si>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</si>
  <si>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</si>
  <si>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</si>
  <si>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</si>
  <si>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</si>
  <si>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</si>
  <si>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</si>
  <si>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</si>
  <si>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</si>
  <si>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</si>
  <si>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</si>
  <si>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</si>
  <si>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</si>
  <si>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</si>
  <si>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</si>
  <si>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</si>
  <si>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</si>
  <si>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用地特別会計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</si>
  <si>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</si>
  <si>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</si>
  <si>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</si>
  <si>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</si>
  <si>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</si>
  <si>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</si>
  <si>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</si>
  <si>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</si>
  <si>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</si>
  <si>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</si>
  <si>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</si>
  <si>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</si>
  <si>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</si>
  <si>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</si>
  <si>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</si>
  <si>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</si>
  <si>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</si>
  <si>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</si>
  <si>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</si>
  <si>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</si>
  <si>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</si>
  <si>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</si>
  <si>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</si>
  <si>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</si>
  <si>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</si>
  <si>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</si>
  <si>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</si>
  <si>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</si>
  <si>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</si>
  <si>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</si>
  <si>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</si>
  <si>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</si>
  <si>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</si>
  <si>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</si>
  <si>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</si>
  <si>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</si>
  <si>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</si>
  <si>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</si>
  <si>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</si>
  <si>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</si>
  <si>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</si>
  <si>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</si>
  <si>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</si>
  <si>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</si>
  <si>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</si>
  <si>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</si>
  <si>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</si>
  <si>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</si>
  <si>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</si>
  <si>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</si>
  <si>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</si>
  <si>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</si>
  <si>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</si>
  <si>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</si>
  <si>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</si>
  <si>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</si>
  <si>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</si>
  <si>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</si>
  <si>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</si>
  <si>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</si>
  <si>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</si>
  <si>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</si>
  <si>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</si>
  <si>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</si>
  <si>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</si>
  <si>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</si>
  <si>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</si>
  <si>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</si>
  <si>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</si>
  <si>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</si>
  <si>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</si>
  <si>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</si>
  <si>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</si>
  <si>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</si>
  <si>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</si>
  <si>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</si>
  <si>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</si>
  <si>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</si>
  <si>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</si>
  <si>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</si>
  <si>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</si>
  <si>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</si>
  <si>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</si>
  <si>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</si>
  <si>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</si>
  <si>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</si>
  <si>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</si>
  <si>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</si>
  <si>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</si>
  <si>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</si>
  <si>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</si>
  <si>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</si>
  <si>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</si>
  <si>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</si>
  <si>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</si>
  <si>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</si>
  <si>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</si>
  <si>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</si>
  <si>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</si>
  <si>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</si>
  <si>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</si>
  <si>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</si>
  <si>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</si>
  <si>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</si>
  <si>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</si>
  <si>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</si>
  <si>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</si>
  <si>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</si>
  <si>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</si>
  <si>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</si>
  <si>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</si>
  <si>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</si>
  <si>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</si>
  <si>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</si>
  <si>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</si>
  <si>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</si>
  <si>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</si>
  <si>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</si>
  <si>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</si>
  <si>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</si>
  <si>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</si>
  <si>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</si>
  <si>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</si>
  <si>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</si>
  <si>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</si>
  <si>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</si>
  <si>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</si>
  <si>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</si>
  <si>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</si>
  <si>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</si>
  <si>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</si>
  <si>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</si>
  <si>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</si>
  <si>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</si>
  <si>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</si>
  <si>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</si>
  <si>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</si>
  <si>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</si>
  <si>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</si>
  <si>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</si>
  <si>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</si>
  <si>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</si>
  <si>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</si>
  <si>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</si>
  <si>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</si>
  <si>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</si>
  <si>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</si>
  <si>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</si>
  <si>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</si>
  <si>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</si>
  <si>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</si>
  <si>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</si>
  <si>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</si>
  <si>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4.59</t>
  </si>
  <si>
    <t>▲ 1.62</t>
  </si>
  <si>
    <t>▲ 0.27</t>
  </si>
  <si>
    <t>一般会計</t>
  </si>
  <si>
    <t>下水道事業会計</t>
  </si>
  <si>
    <t>介護保険事業特別会計</t>
  </si>
  <si>
    <t>国民健康保険事業特別会計</t>
  </si>
  <si>
    <t>後期高齢者医療特別会計</t>
  </si>
  <si>
    <t>用地特別会計</t>
  </si>
  <si>
    <t>その他会計（赤字）</t>
  </si>
  <si>
    <t>その他会計（黒字）</t>
  </si>
  <si>
    <t>R02</t>
    <phoneticPr fontId="5"/>
  </si>
  <si>
    <t>R03</t>
    <phoneticPr fontId="5"/>
  </si>
  <si>
    <t>R04</t>
    <phoneticPr fontId="5"/>
  </si>
  <si>
    <t>R05</t>
    <phoneticPr fontId="5"/>
  </si>
  <si>
    <t>R06</t>
    <phoneticPr fontId="5"/>
  </si>
  <si>
    <t>○</t>
    <phoneticPr fontId="2"/>
  </si>
  <si>
    <t>調布エフエム放送</t>
    <rPh sb="0" eb="2">
      <t>チョウフ</t>
    </rPh>
    <rPh sb="6" eb="8">
      <t>ホウソウ</t>
    </rPh>
    <phoneticPr fontId="2"/>
  </si>
  <si>
    <t>調布市土地開発公社</t>
    <rPh sb="0" eb="9">
      <t>チョウフシトチカイハツコウシャ</t>
    </rPh>
    <phoneticPr fontId="2"/>
  </si>
  <si>
    <t>調布市文化・コミュニティ振興財団</t>
    <rPh sb="0" eb="3">
      <t>チョウフシ</t>
    </rPh>
    <rPh sb="3" eb="5">
      <t>ブンカ</t>
    </rPh>
    <rPh sb="12" eb="14">
      <t>シンコウ</t>
    </rPh>
    <rPh sb="14" eb="16">
      <t>ザイダン</t>
    </rPh>
    <phoneticPr fontId="2"/>
  </si>
  <si>
    <t>調布ゆうあい福祉公社</t>
    <rPh sb="0" eb="2">
      <t>チョウフ</t>
    </rPh>
    <rPh sb="6" eb="10">
      <t>フクシコウシャ</t>
    </rPh>
    <phoneticPr fontId="2"/>
  </si>
  <si>
    <t>調布市スポーツ協会</t>
    <rPh sb="0" eb="3">
      <t>チョウフシ</t>
    </rPh>
    <rPh sb="7" eb="9">
      <t>キョウカイ</t>
    </rPh>
    <phoneticPr fontId="2"/>
  </si>
  <si>
    <t>ココスクエア調布</t>
    <rPh sb="6" eb="8">
      <t>チョウフ</t>
    </rPh>
    <phoneticPr fontId="2"/>
  </si>
  <si>
    <t>調布市市民サービス公社</t>
    <rPh sb="0" eb="5">
      <t>チョウフシシミン</t>
    </rPh>
    <rPh sb="9" eb="11">
      <t>コウシャ</t>
    </rPh>
    <phoneticPr fontId="2"/>
  </si>
  <si>
    <t>調布市武者小路実篤記念館</t>
    <rPh sb="0" eb="9">
      <t>チョウフシムシャノコウジサネアツ</t>
    </rPh>
    <rPh sb="9" eb="12">
      <t>キネンカン</t>
    </rPh>
    <phoneticPr fontId="2"/>
  </si>
  <si>
    <t>-</t>
    <phoneticPr fontId="2"/>
  </si>
  <si>
    <t>公共施設整備基金</t>
    <rPh sb="0" eb="2">
      <t>コウキョウ</t>
    </rPh>
    <rPh sb="2" eb="4">
      <t>シセツ</t>
    </rPh>
    <rPh sb="4" eb="6">
      <t>セイビ</t>
    </rPh>
    <rPh sb="6" eb="8">
      <t>キキン</t>
    </rPh>
    <phoneticPr fontId="5"/>
  </si>
  <si>
    <t>都市基盤整備事業基金</t>
    <rPh sb="0" eb="2">
      <t>トシ</t>
    </rPh>
    <rPh sb="2" eb="4">
      <t>キバン</t>
    </rPh>
    <rPh sb="4" eb="6">
      <t>セイビ</t>
    </rPh>
    <rPh sb="6" eb="8">
      <t>ジギョウ</t>
    </rPh>
    <rPh sb="8" eb="10">
      <t>キキン</t>
    </rPh>
    <phoneticPr fontId="5"/>
  </si>
  <si>
    <t>ふるさとのみどりと環境を守り育てる基金</t>
    <rPh sb="9" eb="11">
      <t>カンキョウ</t>
    </rPh>
    <rPh sb="12" eb="13">
      <t>マモ</t>
    </rPh>
    <rPh sb="14" eb="15">
      <t>ソダ</t>
    </rPh>
    <rPh sb="17" eb="19">
      <t>キキン</t>
    </rPh>
    <phoneticPr fontId="5"/>
  </si>
  <si>
    <t>市庁舎整備基金</t>
    <rPh sb="0" eb="3">
      <t>シチョウシャ</t>
    </rPh>
    <rPh sb="3" eb="5">
      <t>セイビ</t>
    </rPh>
    <rPh sb="5" eb="7">
      <t>キキン</t>
    </rPh>
    <phoneticPr fontId="5"/>
  </si>
  <si>
    <t>井上欣一社会福祉事業基金</t>
    <rPh sb="0" eb="2">
      <t>イノウエ</t>
    </rPh>
    <rPh sb="2" eb="4">
      <t>キンイチ</t>
    </rPh>
    <rPh sb="4" eb="6">
      <t>シャカイ</t>
    </rPh>
    <rPh sb="6" eb="8">
      <t>フクシ</t>
    </rPh>
    <rPh sb="8" eb="10">
      <t>ジギョウ</t>
    </rPh>
    <rPh sb="10" eb="12">
      <t>キキン</t>
    </rPh>
    <phoneticPr fontId="5"/>
  </si>
  <si>
    <t>東京たま広域資源循環組合</t>
    <phoneticPr fontId="2"/>
  </si>
  <si>
    <t>東京都十一市競輪事業組合</t>
  </si>
  <si>
    <t>東京都六市競艇事業組合</t>
  </si>
  <si>
    <t>東京市町村総合事務組合（一般会計）</t>
    <phoneticPr fontId="2"/>
  </si>
  <si>
    <t>東京市町村総合事務組合
（東京都市町村民交通災害共済事業特別会計）</t>
    <phoneticPr fontId="38"/>
  </si>
  <si>
    <t>東京都後期高齢者医療広域連合（一般会計）</t>
  </si>
  <si>
    <t>東京都後期高齢者医療広域連合
（後期高齢者医療特別会計）</t>
  </si>
  <si>
    <t>ふじみ衛生組合</t>
  </si>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</sst>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42898</c:v>
                </c:pt>
                <c:pt idx="1">
                  <c:v>38566</c:v>
                </c:pt>
                <c:pt idx="2">
                  <c:v>35156</c:v>
                </c:pt>
                <c:pt idx="3">
                  <c:v>37029</c:v>
                </c:pt>
                <c:pt idx="4">
                  <c:v>44805</c:v>
                </c:pt>
              </c:numCache>
            </c:numRef>
          </c:val>
          <c:smooth val="0"/>
          <c:extLst>
            <c:ext xmlns:c16="http://schemas.microsoft.com/office/drawing/2014/chart" uri="{C3380CC4-5D6E-409C-BE32-E72D297353CC}">
              <c16:uniqueId val="{00000000-B4BE-494E-885A-DA1E68E9532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40302</c:v>
                </c:pt>
                <c:pt idx="1">
                  <c:v>23562</c:v>
                </c:pt>
                <c:pt idx="2">
                  <c:v>31608</c:v>
                </c:pt>
                <c:pt idx="3">
                  <c:v>36536</c:v>
                </c:pt>
                <c:pt idx="4">
                  <c:v>29454</c:v>
                </c:pt>
              </c:numCache>
            </c:numRef>
          </c:val>
          <c:smooth val="0"/>
          <c:extLst>
            <c:ext xmlns:c16="http://schemas.microsoft.com/office/drawing/2014/chart" uri="{C3380CC4-5D6E-409C-BE32-E72D297353CC}">
              <c16:uniqueId val="{00000001-B4BE-494E-885A-DA1E68E9532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10.42</c:v>
                </c:pt>
                <c:pt idx="1">
                  <c:v>13.91</c:v>
                </c:pt>
                <c:pt idx="2">
                  <c:v>8.44</c:v>
                </c:pt>
                <c:pt idx="3">
                  <c:v>8.25</c:v>
                </c:pt>
                <c:pt idx="4">
                  <c:v>7.04</c:v>
                </c:pt>
              </c:numCache>
            </c:numRef>
          </c:val>
          <c:extLst>
            <c:ext xmlns:c16="http://schemas.microsoft.com/office/drawing/2014/chart" uri="{C3380CC4-5D6E-409C-BE32-E72D297353CC}">
              <c16:uniqueId val="{00000000-4292-439C-BCA8-F4E844E51B7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10.16</c:v>
                </c:pt>
                <c:pt idx="1">
                  <c:v>12.61</c:v>
                </c:pt>
                <c:pt idx="2">
                  <c:v>11.63</c:v>
                </c:pt>
                <c:pt idx="3">
                  <c:v>9.9600000000000009</c:v>
                </c:pt>
                <c:pt idx="4">
                  <c:v>9.91</c:v>
                </c:pt>
              </c:numCache>
            </c:numRef>
          </c:val>
          <c:extLst>
            <c:ext xmlns:c16="http://schemas.microsoft.com/office/drawing/2014/chart" uri="{C3380CC4-5D6E-409C-BE32-E72D297353CC}">
              <c16:uniqueId val="{00000001-4292-439C-BCA8-F4E844E51B7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5.42</c:v>
                </c:pt>
                <c:pt idx="1">
                  <c:v>4.75</c:v>
                </c:pt>
                <c:pt idx="2">
                  <c:v>-4.59</c:v>
                </c:pt>
                <c:pt idx="3">
                  <c:v>-1.62</c:v>
                </c:pt>
                <c:pt idx="4">
                  <c:v>-0.27</c:v>
                </c:pt>
              </c:numCache>
            </c:numRef>
          </c:val>
          <c:smooth val="0"/>
          <c:extLst>
            <c:ext xmlns:c16="http://schemas.microsoft.com/office/drawing/2014/chart" uri="{C3380CC4-5D6E-409C-BE32-E72D297353CC}">
              <c16:uniqueId val="{00000002-4292-439C-BCA8-F4E844E51B7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792-451F-AF98-5E2BB802EDA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792-451F-AF98-5E2BB802EDAF}"/>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792-451F-AF98-5E2BB802EDAF}"/>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792-451F-AF98-5E2BB802EDAF}"/>
            </c:ext>
          </c:extLst>
        </c:ser>
        <c:ser>
          <c:idx val="4"/>
          <c:order val="4"/>
          <c:tx>
            <c:strRef>
              <c:f>データシート!$A$31</c:f>
              <c:strCache>
                <c:ptCount val="1"/>
                <c:pt idx="0">
                  <c:v>用地特別会計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6792-451F-AF98-5E2BB802EDAF}"/>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c:v>
                </c:pt>
                <c:pt idx="2">
                  <c:v>#N/A</c:v>
                </c:pt>
                <c:pt idx="3">
                  <c:v>0.08</c:v>
                </c:pt>
                <c:pt idx="4">
                  <c:v>#N/A</c:v>
                </c:pt>
                <c:pt idx="5">
                  <c:v>7.0000000000000007E-2</c:v>
                </c:pt>
                <c:pt idx="6">
                  <c:v>#N/A</c:v>
                </c:pt>
                <c:pt idx="7">
                  <c:v>0.08</c:v>
                </c:pt>
                <c:pt idx="8">
                  <c:v>#N/A</c:v>
                </c:pt>
                <c:pt idx="9">
                  <c:v>0.06</c:v>
                </c:pt>
              </c:numCache>
            </c:numRef>
          </c:val>
          <c:extLst>
            <c:ext xmlns:c16="http://schemas.microsoft.com/office/drawing/2014/chart" uri="{C3380CC4-5D6E-409C-BE32-E72D297353CC}">
              <c16:uniqueId val="{00000005-6792-451F-AF98-5E2BB802EDAF}"/>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0.05</c:v>
                </c:pt>
                <c:pt idx="2">
                  <c:v>#N/A</c:v>
                </c:pt>
                <c:pt idx="3">
                  <c:v>0.1</c:v>
                </c:pt>
                <c:pt idx="4">
                  <c:v>#N/A</c:v>
                </c:pt>
                <c:pt idx="5">
                  <c:v>0.06</c:v>
                </c:pt>
                <c:pt idx="6">
                  <c:v>#N/A</c:v>
                </c:pt>
                <c:pt idx="7">
                  <c:v>0.08</c:v>
                </c:pt>
                <c:pt idx="8">
                  <c:v>#N/A</c:v>
                </c:pt>
                <c:pt idx="9">
                  <c:v>0.12</c:v>
                </c:pt>
              </c:numCache>
            </c:numRef>
          </c:val>
          <c:extLst>
            <c:ext xmlns:c16="http://schemas.microsoft.com/office/drawing/2014/chart" uri="{C3380CC4-5D6E-409C-BE32-E72D297353CC}">
              <c16:uniqueId val="{00000006-6792-451F-AF98-5E2BB802EDAF}"/>
            </c:ext>
          </c:extLst>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0.87</c:v>
                </c:pt>
                <c:pt idx="2">
                  <c:v>#N/A</c:v>
                </c:pt>
                <c:pt idx="3">
                  <c:v>1.24</c:v>
                </c:pt>
                <c:pt idx="4">
                  <c:v>#N/A</c:v>
                </c:pt>
                <c:pt idx="5">
                  <c:v>0.82</c:v>
                </c:pt>
                <c:pt idx="6">
                  <c:v>#N/A</c:v>
                </c:pt>
                <c:pt idx="7">
                  <c:v>0.45</c:v>
                </c:pt>
                <c:pt idx="8">
                  <c:v>#N/A</c:v>
                </c:pt>
                <c:pt idx="9">
                  <c:v>0.72</c:v>
                </c:pt>
              </c:numCache>
            </c:numRef>
          </c:val>
          <c:extLst>
            <c:ext xmlns:c16="http://schemas.microsoft.com/office/drawing/2014/chart" uri="{C3380CC4-5D6E-409C-BE32-E72D297353CC}">
              <c16:uniqueId val="{00000007-6792-451F-AF98-5E2BB802EDAF}"/>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0.91</c:v>
                </c:pt>
                <c:pt idx="2">
                  <c:v>#N/A</c:v>
                </c:pt>
                <c:pt idx="3">
                  <c:v>0.85</c:v>
                </c:pt>
                <c:pt idx="4">
                  <c:v>#N/A</c:v>
                </c:pt>
                <c:pt idx="5">
                  <c:v>1.46</c:v>
                </c:pt>
                <c:pt idx="6">
                  <c:v>#N/A</c:v>
                </c:pt>
                <c:pt idx="7">
                  <c:v>2.0499999999999998</c:v>
                </c:pt>
                <c:pt idx="8">
                  <c:v>#N/A</c:v>
                </c:pt>
                <c:pt idx="9">
                  <c:v>3.36</c:v>
                </c:pt>
              </c:numCache>
            </c:numRef>
          </c:val>
          <c:extLst>
            <c:ext xmlns:c16="http://schemas.microsoft.com/office/drawing/2014/chart" uri="{C3380CC4-5D6E-409C-BE32-E72D297353CC}">
              <c16:uniqueId val="{00000008-6792-451F-AF98-5E2BB802EDAF}"/>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10.42</c:v>
                </c:pt>
                <c:pt idx="2">
                  <c:v>#N/A</c:v>
                </c:pt>
                <c:pt idx="3">
                  <c:v>13.91</c:v>
                </c:pt>
                <c:pt idx="4">
                  <c:v>#N/A</c:v>
                </c:pt>
                <c:pt idx="5">
                  <c:v>8.44</c:v>
                </c:pt>
                <c:pt idx="6">
                  <c:v>#N/A</c:v>
                </c:pt>
                <c:pt idx="7">
                  <c:v>8.25</c:v>
                </c:pt>
                <c:pt idx="8">
                  <c:v>#N/A</c:v>
                </c:pt>
                <c:pt idx="9">
                  <c:v>7.04</c:v>
                </c:pt>
              </c:numCache>
            </c:numRef>
          </c:val>
          <c:extLst>
            <c:ext xmlns:c16="http://schemas.microsoft.com/office/drawing/2014/chart" uri="{C3380CC4-5D6E-409C-BE32-E72D297353CC}">
              <c16:uniqueId val="{00000009-6792-451F-AF98-5E2BB802EDAF}"/>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3688</c:v>
                </c:pt>
                <c:pt idx="5">
                  <c:v>3517</c:v>
                </c:pt>
                <c:pt idx="8">
                  <c:v>3428</c:v>
                </c:pt>
                <c:pt idx="11">
                  <c:v>3302</c:v>
                </c:pt>
                <c:pt idx="14">
                  <c:v>3012</c:v>
                </c:pt>
              </c:numCache>
            </c:numRef>
          </c:val>
          <c:extLst>
            <c:ext xmlns:c16="http://schemas.microsoft.com/office/drawing/2014/chart" uri="{C3380CC4-5D6E-409C-BE32-E72D297353CC}">
              <c16:uniqueId val="{00000000-00BC-42ED-9C13-5119E87237E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0BC-42ED-9C13-5119E87237E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28</c:v>
                </c:pt>
                <c:pt idx="3">
                  <c:v>28</c:v>
                </c:pt>
                <c:pt idx="6">
                  <c:v>53</c:v>
                </c:pt>
                <c:pt idx="9">
                  <c:v>51</c:v>
                </c:pt>
                <c:pt idx="12">
                  <c:v>176</c:v>
                </c:pt>
              </c:numCache>
            </c:numRef>
          </c:val>
          <c:extLst>
            <c:ext xmlns:c16="http://schemas.microsoft.com/office/drawing/2014/chart" uri="{C3380CC4-5D6E-409C-BE32-E72D297353CC}">
              <c16:uniqueId val="{00000002-00BC-42ED-9C13-5119E87237E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132</c:v>
                </c:pt>
                <c:pt idx="3">
                  <c:v>90</c:v>
                </c:pt>
                <c:pt idx="6">
                  <c:v>84</c:v>
                </c:pt>
                <c:pt idx="9">
                  <c:v>70</c:v>
                </c:pt>
                <c:pt idx="12">
                  <c:v>101</c:v>
                </c:pt>
              </c:numCache>
            </c:numRef>
          </c:val>
          <c:extLst>
            <c:ext xmlns:c16="http://schemas.microsoft.com/office/drawing/2014/chart" uri="{C3380CC4-5D6E-409C-BE32-E72D297353CC}">
              <c16:uniqueId val="{00000003-00BC-42ED-9C13-5119E87237E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370</c:v>
                </c:pt>
                <c:pt idx="3">
                  <c:v>337</c:v>
                </c:pt>
                <c:pt idx="6">
                  <c:v>349</c:v>
                </c:pt>
                <c:pt idx="9">
                  <c:v>342</c:v>
                </c:pt>
                <c:pt idx="12">
                  <c:v>341</c:v>
                </c:pt>
              </c:numCache>
            </c:numRef>
          </c:val>
          <c:extLst>
            <c:ext xmlns:c16="http://schemas.microsoft.com/office/drawing/2014/chart" uri="{C3380CC4-5D6E-409C-BE32-E72D297353CC}">
              <c16:uniqueId val="{00000004-00BC-42ED-9C13-5119E87237E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0BC-42ED-9C13-5119E87237E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0BC-42ED-9C13-5119E87237E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3557</c:v>
                </c:pt>
                <c:pt idx="3">
                  <c:v>3562</c:v>
                </c:pt>
                <c:pt idx="6">
                  <c:v>3725</c:v>
                </c:pt>
                <c:pt idx="9">
                  <c:v>3835</c:v>
                </c:pt>
                <c:pt idx="12">
                  <c:v>3935</c:v>
                </c:pt>
              </c:numCache>
            </c:numRef>
          </c:val>
          <c:extLst>
            <c:ext xmlns:c16="http://schemas.microsoft.com/office/drawing/2014/chart" uri="{C3380CC4-5D6E-409C-BE32-E72D297353CC}">
              <c16:uniqueId val="{00000007-00BC-42ED-9C13-5119E87237E5}"/>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399</c:v>
                </c:pt>
                <c:pt idx="2">
                  <c:v>#N/A</c:v>
                </c:pt>
                <c:pt idx="3">
                  <c:v>#N/A</c:v>
                </c:pt>
                <c:pt idx="4">
                  <c:v>500</c:v>
                </c:pt>
                <c:pt idx="5">
                  <c:v>#N/A</c:v>
                </c:pt>
                <c:pt idx="6">
                  <c:v>#N/A</c:v>
                </c:pt>
                <c:pt idx="7">
                  <c:v>783</c:v>
                </c:pt>
                <c:pt idx="8">
                  <c:v>#N/A</c:v>
                </c:pt>
                <c:pt idx="9">
                  <c:v>#N/A</c:v>
                </c:pt>
                <c:pt idx="10">
                  <c:v>996</c:v>
                </c:pt>
                <c:pt idx="11">
                  <c:v>#N/A</c:v>
                </c:pt>
                <c:pt idx="12">
                  <c:v>#N/A</c:v>
                </c:pt>
                <c:pt idx="13">
                  <c:v>1541</c:v>
                </c:pt>
                <c:pt idx="14">
                  <c:v>#N/A</c:v>
                </c:pt>
              </c:numCache>
            </c:numRef>
          </c:val>
          <c:smooth val="0"/>
          <c:extLst>
            <c:ext xmlns:c16="http://schemas.microsoft.com/office/drawing/2014/chart" uri="{C3380CC4-5D6E-409C-BE32-E72D297353CC}">
              <c16:uniqueId val="{00000008-00BC-42ED-9C13-5119E87237E5}"/>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12841</c:v>
                </c:pt>
                <c:pt idx="5">
                  <c:v>11319</c:v>
                </c:pt>
                <c:pt idx="8">
                  <c:v>10052</c:v>
                </c:pt>
                <c:pt idx="11">
                  <c:v>8824</c:v>
                </c:pt>
                <c:pt idx="14">
                  <c:v>7995</c:v>
                </c:pt>
              </c:numCache>
            </c:numRef>
          </c:val>
          <c:extLst>
            <c:ext xmlns:c16="http://schemas.microsoft.com/office/drawing/2014/chart" uri="{C3380CC4-5D6E-409C-BE32-E72D297353CC}">
              <c16:uniqueId val="{00000000-6D8A-4969-89F3-12680434235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21390</c:v>
                </c:pt>
                <c:pt idx="5">
                  <c:v>19615</c:v>
                </c:pt>
                <c:pt idx="8">
                  <c:v>17260</c:v>
                </c:pt>
                <c:pt idx="11">
                  <c:v>16201</c:v>
                </c:pt>
                <c:pt idx="14">
                  <c:v>15002</c:v>
                </c:pt>
              </c:numCache>
            </c:numRef>
          </c:val>
          <c:extLst>
            <c:ext xmlns:c16="http://schemas.microsoft.com/office/drawing/2014/chart" uri="{C3380CC4-5D6E-409C-BE32-E72D297353CC}">
              <c16:uniqueId val="{00000001-6D8A-4969-89F3-12680434235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20280</c:v>
                </c:pt>
                <c:pt idx="5">
                  <c:v>22996</c:v>
                </c:pt>
                <c:pt idx="8">
                  <c:v>25805</c:v>
                </c:pt>
                <c:pt idx="11">
                  <c:v>27764</c:v>
                </c:pt>
                <c:pt idx="14">
                  <c:v>27920</c:v>
                </c:pt>
              </c:numCache>
            </c:numRef>
          </c:val>
          <c:extLst>
            <c:ext xmlns:c16="http://schemas.microsoft.com/office/drawing/2014/chart" uri="{C3380CC4-5D6E-409C-BE32-E72D297353CC}">
              <c16:uniqueId val="{00000002-6D8A-4969-89F3-12680434235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D8A-4969-89F3-12680434235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D8A-4969-89F3-12680434235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81</c:v>
                </c:pt>
                <c:pt idx="6">
                  <c:v>0</c:v>
                </c:pt>
                <c:pt idx="9">
                  <c:v>0</c:v>
                </c:pt>
                <c:pt idx="12">
                  <c:v>0</c:v>
                </c:pt>
              </c:numCache>
            </c:numRef>
          </c:val>
          <c:extLst>
            <c:ext xmlns:c16="http://schemas.microsoft.com/office/drawing/2014/chart" uri="{C3380CC4-5D6E-409C-BE32-E72D297353CC}">
              <c16:uniqueId val="{00000005-6D8A-4969-89F3-12680434235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8044</c:v>
                </c:pt>
                <c:pt idx="3">
                  <c:v>8277</c:v>
                </c:pt>
                <c:pt idx="6">
                  <c:v>8355</c:v>
                </c:pt>
                <c:pt idx="9">
                  <c:v>8767</c:v>
                </c:pt>
                <c:pt idx="12">
                  <c:v>8998</c:v>
                </c:pt>
              </c:numCache>
            </c:numRef>
          </c:val>
          <c:extLst>
            <c:ext xmlns:c16="http://schemas.microsoft.com/office/drawing/2014/chart" uri="{C3380CC4-5D6E-409C-BE32-E72D297353CC}">
              <c16:uniqueId val="{00000006-6D8A-4969-89F3-12680434235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925</c:v>
                </c:pt>
                <c:pt idx="3">
                  <c:v>776</c:v>
                </c:pt>
                <c:pt idx="6">
                  <c:v>628</c:v>
                </c:pt>
                <c:pt idx="9">
                  <c:v>482</c:v>
                </c:pt>
                <c:pt idx="12">
                  <c:v>632</c:v>
                </c:pt>
              </c:numCache>
            </c:numRef>
          </c:val>
          <c:extLst>
            <c:ext xmlns:c16="http://schemas.microsoft.com/office/drawing/2014/chart" uri="{C3380CC4-5D6E-409C-BE32-E72D297353CC}">
              <c16:uniqueId val="{00000007-6D8A-4969-89F3-12680434235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6349</c:v>
                </c:pt>
                <c:pt idx="3">
                  <c:v>5366</c:v>
                </c:pt>
                <c:pt idx="6">
                  <c:v>4612</c:v>
                </c:pt>
                <c:pt idx="9">
                  <c:v>4419</c:v>
                </c:pt>
                <c:pt idx="12">
                  <c:v>4212</c:v>
                </c:pt>
              </c:numCache>
            </c:numRef>
          </c:val>
          <c:extLst>
            <c:ext xmlns:c16="http://schemas.microsoft.com/office/drawing/2014/chart" uri="{C3380CC4-5D6E-409C-BE32-E72D297353CC}">
              <c16:uniqueId val="{00000008-6D8A-4969-89F3-12680434235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3817</c:v>
                </c:pt>
                <c:pt idx="3">
                  <c:v>3284</c:v>
                </c:pt>
                <c:pt idx="6">
                  <c:v>2044</c:v>
                </c:pt>
                <c:pt idx="9">
                  <c:v>1272</c:v>
                </c:pt>
                <c:pt idx="12">
                  <c:v>12850</c:v>
                </c:pt>
              </c:numCache>
            </c:numRef>
          </c:val>
          <c:extLst>
            <c:ext xmlns:c16="http://schemas.microsoft.com/office/drawing/2014/chart" uri="{C3380CC4-5D6E-409C-BE32-E72D297353CC}">
              <c16:uniqueId val="{00000009-6D8A-4969-89F3-12680434235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41090</c:v>
                </c:pt>
                <c:pt idx="3">
                  <c:v>39966</c:v>
                </c:pt>
                <c:pt idx="6">
                  <c:v>39457</c:v>
                </c:pt>
                <c:pt idx="9">
                  <c:v>38815</c:v>
                </c:pt>
                <c:pt idx="12">
                  <c:v>37723</c:v>
                </c:pt>
              </c:numCache>
            </c:numRef>
          </c:val>
          <c:extLst>
            <c:ext xmlns:c16="http://schemas.microsoft.com/office/drawing/2014/chart" uri="{C3380CC4-5D6E-409C-BE32-E72D297353CC}">
              <c16:uniqueId val="{0000000A-6D8A-4969-89F3-12680434235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5713</c:v>
                </c:pt>
                <c:pt idx="2">
                  <c:v>#N/A</c:v>
                </c:pt>
                <c:pt idx="3">
                  <c:v>#N/A</c:v>
                </c:pt>
                <c:pt idx="4">
                  <c:v>3820</c:v>
                </c:pt>
                <c:pt idx="5">
                  <c:v>#N/A</c:v>
                </c:pt>
                <c:pt idx="6">
                  <c:v>#N/A</c:v>
                </c:pt>
                <c:pt idx="7">
                  <c:v>1980</c:v>
                </c:pt>
                <c:pt idx="8">
                  <c:v>#N/A</c:v>
                </c:pt>
                <c:pt idx="9">
                  <c:v>#N/A</c:v>
                </c:pt>
                <c:pt idx="10">
                  <c:v>967</c:v>
                </c:pt>
                <c:pt idx="11">
                  <c:v>#N/A</c:v>
                </c:pt>
                <c:pt idx="12">
                  <c:v>#N/A</c:v>
                </c:pt>
                <c:pt idx="13">
                  <c:v>13498</c:v>
                </c:pt>
                <c:pt idx="14">
                  <c:v>#N/A</c:v>
                </c:pt>
              </c:numCache>
            </c:numRef>
          </c:val>
          <c:smooth val="0"/>
          <c:extLst>
            <c:ext xmlns:c16="http://schemas.microsoft.com/office/drawing/2014/chart" uri="{C3380CC4-5D6E-409C-BE32-E72D297353CC}">
              <c16:uniqueId val="{0000000B-6D8A-4969-89F3-12680434235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[1]データシート!$A$72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[1]データシート!$B$71:$D$71</c:f>
              <c:strCache>
                <c:ptCount val="3"/>
                <c:pt idx="0">
                  <c:v>R04</c:v>
                </c:pt>
                <c:pt idx="1">
                  <c:v>R05</c:v>
                </c:pt>
                <c:pt idx="2">
                  <c:v>R06</c:v>
                </c:pt>
              </c:strCache>
            </c:strRef>
          </c:cat>
          <c:val>
            <c:numRef>
              <c:f>[1]データシート!$B$72:$D$72</c:f>
              <c:numCache>
                <c:formatCode>General</c:formatCode>
                <c:ptCount val="3"/>
                <c:pt idx="0">
                  <c:v>6030</c:v>
                </c:pt>
                <c:pt idx="1">
                  <c:v>5227</c:v>
                </c:pt>
                <c:pt idx="2">
                  <c:v>5497</c:v>
                </c:pt>
              </c:numCache>
            </c:numRef>
          </c:val>
          <c:extLst>
            <c:ext xmlns:c16="http://schemas.microsoft.com/office/drawing/2014/chart" uri="{C3380CC4-5D6E-409C-BE32-E72D297353CC}">
              <c16:uniqueId val="{00000000-1349-4196-9BCE-19B096335E23}"/>
            </c:ext>
          </c:extLst>
        </c:ser>
        <c:ser>
          <c:idx val="0"/>
          <c:order val="1"/>
          <c:tx>
            <c:strRef>
              <c:f>[1]データシート!$A$73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[1]データシート!$B$71:$D$71</c:f>
              <c:strCache>
                <c:ptCount val="3"/>
                <c:pt idx="0">
                  <c:v>R04</c:v>
                </c:pt>
                <c:pt idx="1">
                  <c:v>R05</c:v>
                </c:pt>
                <c:pt idx="2">
                  <c:v>R06</c:v>
                </c:pt>
              </c:strCache>
            </c:strRef>
          </c:cat>
          <c:val>
            <c:numRef>
              <c:f>[1]データシート!$B$73:$D$73</c:f>
              <c:numCache>
                <c:formatCode>General</c:formatCode>
                <c:ptCount val="3"/>
                <c:pt idx="0">
                  <c:v>44</c:v>
                </c:pt>
                <c:pt idx="1">
                  <c:v>44</c:v>
                </c:pt>
                <c:pt idx="2">
                  <c:v>44</c:v>
                </c:pt>
              </c:numCache>
            </c:numRef>
          </c:val>
          <c:extLst>
            <c:ext xmlns:c16="http://schemas.microsoft.com/office/drawing/2014/chart" uri="{C3380CC4-5D6E-409C-BE32-E72D297353CC}">
              <c16:uniqueId val="{00000001-1349-4196-9BCE-19B096335E23}"/>
            </c:ext>
          </c:extLst>
        </c:ser>
        <c:ser>
          <c:idx val="1"/>
          <c:order val="2"/>
          <c:tx>
            <c:strRef>
              <c:f>[1]データシート!$A$74</c:f>
              <c:strCache>
                <c:ptCount val="1"/>
                <c:pt idx="0">
                  <c:v>その他特定目的基金</c:v>
                </c:pt>
              </c:strCache>
            </c:strRef>
          </c:tx>
          <c:spPr>
            <a:solidFill>
              <a:srgbClr val="2E75B6"/>
            </a:solidFill>
            <a:ln>
              <a:noFill/>
            </a:ln>
          </c:spPr>
          <c:invertIfNegative val="0"/>
          <c:cat>
            <c:strRef>
              <c:f>[1]データシート!$B$71:$D$71</c:f>
              <c:strCache>
                <c:ptCount val="3"/>
                <c:pt idx="0">
                  <c:v>R04</c:v>
                </c:pt>
                <c:pt idx="1">
                  <c:v>R05</c:v>
                </c:pt>
                <c:pt idx="2">
                  <c:v>R06</c:v>
                </c:pt>
              </c:strCache>
            </c:strRef>
          </c:cat>
          <c:val>
            <c:numRef>
              <c:f>[1]データシート!$B$74:$D$74</c:f>
              <c:numCache>
                <c:formatCode>General</c:formatCode>
                <c:ptCount val="3"/>
                <c:pt idx="0">
                  <c:v>17269</c:v>
                </c:pt>
                <c:pt idx="1">
                  <c:v>20297</c:v>
                </c:pt>
                <c:pt idx="2">
                  <c:v>20302</c:v>
                </c:pt>
              </c:numCache>
            </c:numRef>
          </c:val>
          <c:extLst>
            <c:ext xmlns:c16="http://schemas.microsoft.com/office/drawing/2014/chart" uri="{C3380CC4-5D6E-409C-BE32-E72D297353CC}">
              <c16:uniqueId val="{00000002-1349-4196-9BCE-19B096335E2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東京都調布市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における分子について，前年度と比較して増となった主な要因は，臨時財政対策債償還費の減に伴う算入公債費等の減のほか，調布駅前広場整備に伴い債務負担行為に基づく支出額が増となったことが挙げられる。</a:t>
          </a:r>
        </a:p>
        <a:p>
          <a:r>
            <a:rPr kumimoji="1" lang="ja-JP" altLang="en-US" sz="1400">
              <a:latin typeface="ＭＳ ゴシック" pitchFamily="49" charset="-128"/>
              <a:ea typeface="ＭＳ ゴシック" pitchFamily="49" charset="-128"/>
            </a:rPr>
            <a:t>　今後も引き続き，世代負担の公平化と将来負担のバランスを見据えた市債適用や最良の資金調達を検討し，中長期的な視点から健全な財政運営を行っていく。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利用なし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東京都調布市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将来負担比率における分子について，前年度と比較して増となった主な要因として，債務負担行為に基づく支出予定額が</a:t>
          </a:r>
          <a:r>
            <a:rPr kumimoji="1" lang="en-US" altLang="ja-JP" sz="1400">
              <a:latin typeface="ＭＳ ゴシック" pitchFamily="49" charset="-128"/>
              <a:ea typeface="ＭＳ ゴシック" pitchFamily="49" charset="-128"/>
            </a:rPr>
            <a:t>115</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7000</a:t>
          </a:r>
          <a:r>
            <a:rPr kumimoji="1" lang="ja-JP" altLang="en-US" sz="1400">
              <a:latin typeface="ＭＳ ゴシック" pitchFamily="49" charset="-128"/>
              <a:ea typeface="ＭＳ ゴシック" pitchFamily="49" charset="-128"/>
            </a:rPr>
            <a:t>万円余の増となったことが挙げられる。この増のうちの</a:t>
          </a:r>
          <a:r>
            <a:rPr kumimoji="1" lang="en-US" altLang="ja-JP" sz="1400">
              <a:latin typeface="ＭＳ ゴシック" pitchFamily="49" charset="-128"/>
              <a:ea typeface="ＭＳ ゴシック" pitchFamily="49" charset="-128"/>
            </a:rPr>
            <a:t>113</a:t>
          </a:r>
          <a:r>
            <a:rPr kumimoji="1" lang="ja-JP" altLang="en-US" sz="1400">
              <a:latin typeface="ＭＳ ゴシック" pitchFamily="49" charset="-128"/>
              <a:ea typeface="ＭＳ ゴシック" pitchFamily="49" charset="-128"/>
            </a:rPr>
            <a:t>億円余が，</a:t>
          </a:r>
          <a:r>
            <a:rPr kumimoji="1" lang="en-US" altLang="ja-JP" sz="1400">
              <a:latin typeface="ＭＳ ゴシック" pitchFamily="49" charset="-128"/>
              <a:ea typeface="ＭＳ ゴシック" pitchFamily="49" charset="-128"/>
            </a:rPr>
            <a:t>R6</a:t>
          </a:r>
          <a:r>
            <a:rPr kumimoji="1" lang="ja-JP" altLang="en-US" sz="1400">
              <a:latin typeface="ＭＳ ゴシック" pitchFamily="49" charset="-128"/>
              <a:ea typeface="ＭＳ ゴシック" pitchFamily="49" charset="-128"/>
            </a:rPr>
            <a:t>年度から</a:t>
          </a:r>
          <a:r>
            <a:rPr kumimoji="1" lang="en-US" altLang="ja-JP" sz="1400">
              <a:latin typeface="ＭＳ ゴシック" pitchFamily="49" charset="-128"/>
              <a:ea typeface="ＭＳ ゴシック" pitchFamily="49" charset="-128"/>
            </a:rPr>
            <a:t>R23</a:t>
          </a:r>
          <a:r>
            <a:rPr kumimoji="1" lang="ja-JP" altLang="en-US" sz="1400">
              <a:latin typeface="ＭＳ ゴシック" pitchFamily="49" charset="-128"/>
              <a:ea typeface="ＭＳ ゴシック" pitchFamily="49" charset="-128"/>
            </a:rPr>
            <a:t>年度までを契約期間とする若葉小・四中・図書館分館の</a:t>
          </a:r>
          <a:r>
            <a:rPr kumimoji="1" lang="en-US" altLang="ja-JP" sz="1400">
              <a:latin typeface="ＭＳ ゴシック" pitchFamily="49" charset="-128"/>
              <a:ea typeface="ＭＳ ゴシック" pitchFamily="49" charset="-128"/>
            </a:rPr>
            <a:t>PFI</a:t>
          </a:r>
          <a:r>
            <a:rPr kumimoji="1" lang="ja-JP" altLang="en-US" sz="1400">
              <a:latin typeface="ＭＳ ゴシック" pitchFamily="49" charset="-128"/>
              <a:ea typeface="ＭＳ ゴシック" pitchFamily="49" charset="-128"/>
            </a:rPr>
            <a:t>事業による建設事業費等の新規計上分となっている。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今後も引き続き，後年度負担の抑制を基本とし，基金積立に優先的に財源配分し，財源基盤の強化に取り組んでいく。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55B513E4-00C9-42D3-AEFA-DEF29626C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8D5C1AAD-9C98-4102-ADAD-7250C7474A7A}"/>
            </a:ext>
          </a:extLst>
        </xdr:cNvPr>
        <xdr:cNvSpPr>
          <a:spLocks noChangeArrowheads="1"/>
        </xdr:cNvSpPr>
      </xdr:nvSpPr>
      <xdr:spPr bwMode="auto">
        <a:xfrm>
          <a:off x="763905" y="12371070"/>
          <a:ext cx="689610"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13EC1564-ED6D-4FC1-A992-DCA5CB725446}"/>
            </a:ext>
          </a:extLst>
        </xdr:cNvPr>
        <xdr:cNvSpPr>
          <a:spLocks noChangeArrowheads="1"/>
        </xdr:cNvSpPr>
      </xdr:nvSpPr>
      <xdr:spPr bwMode="auto">
        <a:xfrm>
          <a:off x="763905" y="13716000"/>
          <a:ext cx="689610" cy="407670"/>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83E152D9-D7A8-4E39-A514-32E0F173D002}"/>
            </a:ext>
          </a:extLst>
        </xdr:cNvPr>
        <xdr:cNvSpPr>
          <a:spLocks noChangeArrowheads="1"/>
        </xdr:cNvSpPr>
      </xdr:nvSpPr>
      <xdr:spPr bwMode="auto">
        <a:xfrm>
          <a:off x="125730" y="125730"/>
          <a:ext cx="12067656" cy="632460"/>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189A27D-8307-4CC6-A3EB-EE4345C69702}"/>
            </a:ext>
          </a:extLst>
        </xdr:cNvPr>
        <xdr:cNvSpPr>
          <a:spLocks noChangeShapeType="1"/>
        </xdr:cNvSpPr>
      </xdr:nvSpPr>
      <xdr:spPr bwMode="auto">
        <a:xfrm>
          <a:off x="561975" y="11906250"/>
          <a:ext cx="6524625" cy="361950"/>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E4016A44-A068-4E27-AB28-DFBD4F8AB31D}"/>
            </a:ext>
          </a:extLst>
        </xdr:cNvPr>
        <xdr:cNvSpPr>
          <a:spLocks noChangeArrowheads="1"/>
        </xdr:cNvSpPr>
      </xdr:nvSpPr>
      <xdr:spPr bwMode="auto">
        <a:xfrm>
          <a:off x="12398828" y="168855"/>
          <a:ext cx="358575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78FD2F62-51B3-4DEB-AC22-930DD330D001}"/>
            </a:ext>
          </a:extLst>
        </xdr:cNvPr>
        <xdr:cNvSpPr>
          <a:spLocks noChangeArrowheads="1"/>
        </xdr:cNvSpPr>
      </xdr:nvSpPr>
      <xdr:spPr bwMode="auto">
        <a:xfrm>
          <a:off x="16180113" y="168856"/>
          <a:ext cx="664913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東京都調布市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3DC5CE79-A73A-4BFC-92A9-CE33ED53308D}"/>
            </a:ext>
          </a:extLst>
        </xdr:cNvPr>
        <xdr:cNvSpPr txBox="1">
          <a:spLocks noChangeArrowheads="1"/>
        </xdr:cNvSpPr>
      </xdr:nvSpPr>
      <xdr:spPr bwMode="auto">
        <a:xfrm>
          <a:off x="533400" y="958734"/>
          <a:ext cx="2158365" cy="48196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96835571-52C5-4FF6-AB70-0EE76972951D}"/>
            </a:ext>
          </a:extLst>
        </xdr:cNvPr>
        <xdr:cNvSpPr>
          <a:spLocks noChangeArrowheads="1"/>
        </xdr:cNvSpPr>
      </xdr:nvSpPr>
      <xdr:spPr bwMode="auto">
        <a:xfrm>
          <a:off x="763905" y="13049250"/>
          <a:ext cx="689610" cy="407670"/>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E268A6C9-E52F-42B5-9988-C54B6626A3D5}"/>
            </a:ext>
          </a:extLst>
        </xdr:cNvPr>
        <xdr:cNvSpPr>
          <a:spLocks noChangeArrowheads="1"/>
        </xdr:cNvSpPr>
      </xdr:nvSpPr>
      <xdr:spPr bwMode="auto">
        <a:xfrm>
          <a:off x="12398828" y="801734"/>
          <a:ext cx="10430423" cy="4334418"/>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2134727F-01E3-49B7-9533-4AEBF0A97FCC}"/>
            </a:ext>
          </a:extLst>
        </xdr:cNvPr>
        <xdr:cNvSpPr txBox="1"/>
      </xdr:nvSpPr>
      <xdr:spPr>
        <a:xfrm>
          <a:off x="12398828" y="1298120"/>
          <a:ext cx="10429419" cy="3838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公共施設マネジメントや都市基盤整備の財源として，それぞれ公共施設整備基金や都市基盤整備事業基金を活用したほか，財源対策としての財政調整基金を活用するなど合計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億円余を取り崩した。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一方，中・長期的な財政需要を見据え，前年度繰越金や市税等の増収分を財政調整基金，公共施設整備基金，都市基盤整備事業基金などに積み立てたほか，基金残高の運用による利子収入や寄附金を活用した積立てにより，合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万円余を積み立てた結果，基金残高は前年度末と比較して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万円余増加した。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財政規律ガイドラインに基づく財政基盤強化の視点により，前年度繰越金活用や財政効果額の積立てを行い，中長期の行政需要を見据えた財政基盤の強化につなげていく。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6C8EB9A8-E4E3-44C2-8E87-3F5548CE6732}"/>
            </a:ext>
          </a:extLst>
        </xdr:cNvPr>
        <xdr:cNvSpPr>
          <a:spLocks noChangeArrowheads="1"/>
        </xdr:cNvSpPr>
      </xdr:nvSpPr>
      <xdr:spPr bwMode="auto">
        <a:xfrm>
          <a:off x="12481460" y="911541"/>
          <a:ext cx="1257055" cy="355243"/>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48A1136E-1479-4C2F-BC1B-404559263FF7}"/>
            </a:ext>
          </a:extLst>
        </xdr:cNvPr>
        <xdr:cNvSpPr>
          <a:spLocks noChangeArrowheads="1"/>
        </xdr:cNvSpPr>
      </xdr:nvSpPr>
      <xdr:spPr bwMode="auto">
        <a:xfrm>
          <a:off x="12398828" y="12424063"/>
          <a:ext cx="10430423" cy="5416262"/>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22A96E57-664E-4242-8112-CC7B5251E0C4}"/>
            </a:ext>
          </a:extLst>
        </xdr:cNvPr>
        <xdr:cNvSpPr txBox="1"/>
      </xdr:nvSpPr>
      <xdr:spPr>
        <a:xfrm>
          <a:off x="12398828" y="12895465"/>
          <a:ext cx="10429419" cy="4945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・ふるさとのみどりと環境を守り育てる基金：自然樹林地及び緑地の保全，緑化推進その他の自然環境等の保全及び育成に活用するための基金。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・井上欣一社会福祉事業基金：社会福祉事業を行う施設の設置または拡充に充てる資金のほか，地域の社会福祉に係るサービスを行う事業の運営に活用するための基金。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・市庁舎整備基金：調布市市庁舎の新築，増築，改築及び保全の資金に充てるための基金。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・公共施設整備基金：公共施設マネジメントに活用するため，前年度繰越金活用計画等に基づいて実質収支を積立てたことにより増加。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・市庁舎整備基金：財政規律ガイドラインに基づく財政基盤強化の視点に基づき，当初予算等によって計画的な積立てを行ったことにより増加。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・都市基盤整備事業基金：前年度繰越金活用計画等に基づき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万円余の積立を行ったものの，中心市街地整備事業等への活用のため，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万円余を繰入れたことにより減少。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・都市基盤整備事業基金：都市基盤の整備等を円滑に進めていくため，まちづくり協力金や各年度の繰越金活用などを原資として基金に積み立て，財源確保を図る。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・公共施設整備基金：公共施設の老朽化などを踏まえ，公共施設マネジメントに要する財源を確保できるよう，財政規律ガイドラインに基づく財政基盤強化の視点により優先的に財源配分を行う。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・ふるさとのみどりと環境を守り育てる基金：緑地保全等に係る土地開発公社からの用地買戻しなどに対応できる安定した基金活用のために，前年度繰越金活用計画に基づき積み立てる。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B89895FE-0323-4DB4-AA38-E5240EC93EDF}"/>
            </a:ext>
          </a:extLst>
        </xdr:cNvPr>
        <xdr:cNvSpPr>
          <a:spLocks noChangeArrowheads="1"/>
        </xdr:cNvSpPr>
      </xdr:nvSpPr>
      <xdr:spPr bwMode="auto">
        <a:xfrm>
          <a:off x="12481459" y="12519398"/>
          <a:ext cx="2310866" cy="33882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CC2702DA-AF0E-445B-9BB7-A8EDA60078C6}"/>
            </a:ext>
          </a:extLst>
        </xdr:cNvPr>
        <xdr:cNvSpPr>
          <a:spLocks noChangeArrowheads="1"/>
        </xdr:cNvSpPr>
      </xdr:nvSpPr>
      <xdr:spPr bwMode="auto">
        <a:xfrm>
          <a:off x="12398828" y="5279570"/>
          <a:ext cx="10430423" cy="344671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D33F0127-228A-4E21-B58F-26FF46AA8454}"/>
            </a:ext>
          </a:extLst>
        </xdr:cNvPr>
        <xdr:cNvSpPr txBox="1"/>
      </xdr:nvSpPr>
      <xdr:spPr>
        <a:xfrm>
          <a:off x="12398828" y="5749290"/>
          <a:ext cx="10429419" cy="2965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前年度繰越金活用計画等に基づき，繰入額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億円余を上回る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万円余の積立てを行ったことから，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万円余の増となった。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急な社会経済状況の変化による市税等の減収や不測の追加財政需要などへの備えとして，財政規模，市税収入額の推移を踏まえて残高の確保を図る。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7D54B053-4C4C-4423-9C97-AA0442EC5BD0}"/>
            </a:ext>
          </a:extLst>
        </xdr:cNvPr>
        <xdr:cNvSpPr>
          <a:spLocks noChangeArrowheads="1"/>
        </xdr:cNvSpPr>
      </xdr:nvSpPr>
      <xdr:spPr bwMode="auto">
        <a:xfrm>
          <a:off x="12481459" y="5368738"/>
          <a:ext cx="1846319" cy="34970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5D8B5E3B-7DCB-4947-909A-EF998C7BFA45}"/>
            </a:ext>
          </a:extLst>
        </xdr:cNvPr>
        <xdr:cNvSpPr>
          <a:spLocks noChangeArrowheads="1"/>
        </xdr:cNvSpPr>
      </xdr:nvSpPr>
      <xdr:spPr bwMode="auto">
        <a:xfrm>
          <a:off x="12398828" y="8876555"/>
          <a:ext cx="10430423" cy="341277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A477FD16-4831-453F-99BB-D3C9D0244A6F}"/>
            </a:ext>
          </a:extLst>
        </xdr:cNvPr>
        <xdr:cNvSpPr txBox="1"/>
      </xdr:nvSpPr>
      <xdr:spPr>
        <a:xfrm>
          <a:off x="12398828" y="9353895"/>
          <a:ext cx="10429419" cy="2912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現状，減債基金を活用した市債の償還を行っていないため，残高の利子収入の積立分が残高の増となっている。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市債の繰上償還や，公債費の増への備えの必要性を検討する中で，必要な残高を確保することとする。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41B9E81D-904E-4A1B-B545-AF2EBD61C927}"/>
            </a:ext>
          </a:extLst>
        </xdr:cNvPr>
        <xdr:cNvSpPr>
          <a:spLocks noChangeArrowheads="1"/>
        </xdr:cNvSpPr>
      </xdr:nvSpPr>
      <xdr:spPr bwMode="auto">
        <a:xfrm>
          <a:off x="12481459" y="897334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東京都調布市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239,348
233,814
21.58
112,436,142
107,946,214
3,907,063
55,492,071
37,502,581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24.9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調布市は，昭和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年度以降</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年連続不交付団体であり，財政力指数は前年度から上昇し，さらに類似団体と比較しても高いものとなっている。令和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年度は，基準財政需要額がこども子育て費の皆増などにより前年度から増額となり，基準財政収入額についても，法人市民税の増などにより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％以上の増額となった。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自主財源の確保のため，収納方法の拡充など，市民の利便性向上に向けたきめ細かな対応と積極的な収納対策を講じて，市税収納率の向上を図っていく。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86078</xdr:rowOff>
    </xdr:from>
    <xdr:to>
      <xdr:col>23</xdr:col>
      <xdr:colOff>133350</xdr:colOff>
      <xdr:row>44</xdr:row>
      <xdr:rowOff>44450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086828"/>
          <a:ext cx="0" cy="15014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16527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44450</xdr:rowOff>
    </xdr:from>
    <xdr:to>
      <xdr:col>24</xdr:col>
      <xdr:colOff>12700</xdr:colOff>
      <xdr:row>44</xdr:row>
      <xdr:rowOff>44450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1005</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3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86078</xdr:rowOff>
    </xdr:from>
    <xdr:to>
      <xdr:col>24</xdr:col>
      <xdr:colOff>12700</xdr:colOff>
      <xdr:row>35</xdr:row>
      <xdr:rowOff>86078</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08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40922</xdr:rowOff>
    </xdr:from>
    <xdr:to>
      <xdr:col>23</xdr:col>
      <xdr:colOff>133350</xdr:colOff>
      <xdr:row>38</xdr:row>
      <xdr:rowOff>94545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6556022"/>
          <a:ext cx="8382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34872</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892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62795</xdr:rowOff>
    </xdr:from>
    <xdr:to>
      <xdr:col>23</xdr:col>
      <xdr:colOff>184150</xdr:colOff>
      <xdr:row>40</xdr:row>
      <xdr:rowOff>164395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692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81139</xdr:rowOff>
    </xdr:from>
    <xdr:to>
      <xdr:col>19</xdr:col>
      <xdr:colOff>133350</xdr:colOff>
      <xdr:row>38</xdr:row>
      <xdr:rowOff>94545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5962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76200</xdr:rowOff>
    </xdr:from>
    <xdr:to>
      <xdr:col>19</xdr:col>
      <xdr:colOff>184150</xdr:colOff>
      <xdr:row>41</xdr:row>
      <xdr:rowOff>6350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162577</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81139</xdr:rowOff>
    </xdr:from>
    <xdr:to>
      <xdr:col>15</xdr:col>
      <xdr:colOff>82550</xdr:colOff>
      <xdr:row>38</xdr:row>
      <xdr:rowOff>107950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flipV="1">
          <a:off x="2336800" y="65962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62795</xdr:rowOff>
    </xdr:from>
    <xdr:to>
      <xdr:col>15</xdr:col>
      <xdr:colOff>133350</xdr:colOff>
      <xdr:row>40</xdr:row>
      <xdr:rowOff>164395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692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149172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00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81139</xdr:rowOff>
    </xdr:from>
    <xdr:to>
      <xdr:col>11</xdr:col>
      <xdr:colOff>31750</xdr:colOff>
      <xdr:row>38</xdr:row>
      <xdr:rowOff>107950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5962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49389</xdr:rowOff>
    </xdr:from>
    <xdr:to>
      <xdr:col>11</xdr:col>
      <xdr:colOff>82550</xdr:colOff>
      <xdr:row>40</xdr:row>
      <xdr:rowOff>150989</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90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135766</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38805</xdr:rowOff>
    </xdr:from>
    <xdr:to>
      <xdr:col>7</xdr:col>
      <xdr:colOff>31750</xdr:colOff>
      <xdr:row>41</xdr:row>
      <xdr:rowOff>140405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06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125182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154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37</xdr:row>
      <xdr:rowOff>161572</xdr:rowOff>
    </xdr:from>
    <xdr:to>
      <xdr:col>23</xdr:col>
      <xdr:colOff>184150</xdr:colOff>
      <xdr:row>38</xdr:row>
      <xdr:rowOff>91722</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50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6649</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35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43745</xdr:rowOff>
    </xdr:from>
    <xdr:to>
      <xdr:col>19</xdr:col>
      <xdr:colOff>184150</xdr:colOff>
      <xdr:row>38</xdr:row>
      <xdr:rowOff>145345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55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36</xdr:row>
      <xdr:rowOff>155522</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327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30339</xdr:rowOff>
    </xdr:from>
    <xdr:to>
      <xdr:col>15</xdr:col>
      <xdr:colOff>133350</xdr:colOff>
      <xdr:row>38</xdr:row>
      <xdr:rowOff>131939</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5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36</xdr:row>
      <xdr:rowOff>142116</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314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57150</xdr:rowOff>
    </xdr:from>
    <xdr:to>
      <xdr:col>11</xdr:col>
      <xdr:colOff>82550</xdr:colOff>
      <xdr:row>38</xdr:row>
      <xdr:rowOff>158750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168927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30339</xdr:rowOff>
    </xdr:from>
    <xdr:to>
      <xdr:col>7</xdr:col>
      <xdr:colOff>31750</xdr:colOff>
      <xdr:row>38</xdr:row>
      <xdr:rowOff>131939</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5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142116</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314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分母となる経常一般財源は，法人市民税や固定資産税の増による市税の増のほか，地方特例交付金や株式等譲渡所得割交付金の増により，前年度から</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万円余の増となった。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一方で，分子となる経常経費充当一般財源は，退職手当や学校給食補助金の増，会計年度任用職員勤勉手当の皆増などにより，前年度から</a:t>
          </a:r>
          <a:r>
            <a:rPr kumimoji="1" lang="en-US" altLang="ja-JP" sz="1300">
              <a:latin typeface="ＭＳ Ｐゴシック" panose="020B0600070205080204" pitchFamily="50" charset="-128"/>
              <a:ea typeface="ＭＳ Ｐゴシック" panose="020B0600070205080204" pitchFamily="50" charset="-128"/>
            </a:rPr>
            <a:t>38</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7000</a:t>
          </a:r>
          <a:r>
            <a:rPr kumimoji="1" lang="ja-JP" altLang="en-US" sz="1300">
              <a:latin typeface="ＭＳ Ｐゴシック" panose="020B0600070205080204" pitchFamily="50" charset="-128"/>
              <a:ea typeface="ＭＳ Ｐゴシック" panose="020B0600070205080204" pitchFamily="50" charset="-128"/>
            </a:rPr>
            <a:t>万円余の増となった。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分子側である歳出の増が，分母側である歳入の増を上回ったことから，前年度と比較して</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ポイント上昇した。</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60</xdr:row>
      <xdr:rowOff>1270</xdr:rowOff>
    </xdr:from>
    <xdr:to>
      <xdr:col>23</xdr:col>
      <xdr:colOff>133350</xdr:colOff>
      <xdr:row>66</xdr:row>
      <xdr:rowOff>140462</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288270"/>
          <a:ext cx="0" cy="11678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112539</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428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140462</xdr:rowOff>
    </xdr:from>
    <xdr:to>
      <xdr:col>24</xdr:col>
      <xdr:colOff>12700</xdr:colOff>
      <xdr:row>66</xdr:row>
      <xdr:rowOff>140462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456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87647</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60</xdr:row>
      <xdr:rowOff>1270</xdr:rowOff>
    </xdr:from>
    <xdr:to>
      <xdr:col>24</xdr:col>
      <xdr:colOff>12700</xdr:colOff>
      <xdr:row>60</xdr:row>
      <xdr:rowOff>1270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34544</xdr:rowOff>
    </xdr:from>
    <xdr:to>
      <xdr:col>23</xdr:col>
      <xdr:colOff>133350</xdr:colOff>
      <xdr:row>64</xdr:row>
      <xdr:rowOff>160020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1007344"/>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119905</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10927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147828</xdr:rowOff>
    </xdr:from>
    <xdr:to>
      <xdr:col>23</xdr:col>
      <xdr:colOff>184150</xdr:colOff>
      <xdr:row>65</xdr:row>
      <xdr:rowOff>77978</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112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34544</xdr:rowOff>
    </xdr:from>
    <xdr:to>
      <xdr:col>19</xdr:col>
      <xdr:colOff>133350</xdr:colOff>
      <xdr:row>64</xdr:row>
      <xdr:rowOff>97282</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flipV="1">
          <a:off x="3225800" y="11007344"/>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133350</xdr:rowOff>
    </xdr:from>
    <xdr:to>
      <xdr:col>19</xdr:col>
      <xdr:colOff>184150</xdr:colOff>
      <xdr:row>65</xdr:row>
      <xdr:rowOff>63500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110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48277</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119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53848</xdr:rowOff>
    </xdr:from>
    <xdr:to>
      <xdr:col>15</xdr:col>
      <xdr:colOff>82550</xdr:colOff>
      <xdr:row>64</xdr:row>
      <xdr:rowOff>97282</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2336800" y="11026648"/>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99568</xdr:rowOff>
    </xdr:from>
    <xdr:to>
      <xdr:col>15</xdr:col>
      <xdr:colOff>133350</xdr:colOff>
      <xdr:row>65</xdr:row>
      <xdr:rowOff>29718</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1072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14495</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1158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53848</xdr:rowOff>
    </xdr:from>
    <xdr:to>
      <xdr:col>11</xdr:col>
      <xdr:colOff>31750</xdr:colOff>
      <xdr:row>64</xdr:row>
      <xdr:rowOff>126238</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102664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155194</xdr:rowOff>
    </xdr:from>
    <xdr:to>
      <xdr:col>11</xdr:col>
      <xdr:colOff>82550</xdr:colOff>
      <xdr:row>64</xdr:row>
      <xdr:rowOff>85344</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95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95521</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72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143002</xdr:rowOff>
    </xdr:from>
    <xdr:to>
      <xdr:col>7</xdr:col>
      <xdr:colOff>31750</xdr:colOff>
      <xdr:row>65</xdr:row>
      <xdr:rowOff>73152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111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57929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109220</xdr:rowOff>
    </xdr:from>
    <xdr:to>
      <xdr:col>23</xdr:col>
      <xdr:colOff>184150</xdr:colOff>
      <xdr:row>65</xdr:row>
      <xdr:rowOff>39370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125747</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155194</xdr:rowOff>
    </xdr:from>
    <xdr:to>
      <xdr:col>19</xdr:col>
      <xdr:colOff>184150</xdr:colOff>
      <xdr:row>64</xdr:row>
      <xdr:rowOff>85344</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95521</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725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46482</xdr:rowOff>
    </xdr:from>
    <xdr:to>
      <xdr:col>15</xdr:col>
      <xdr:colOff>133350</xdr:colOff>
      <xdr:row>64</xdr:row>
      <xdr:rowOff>148082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101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158259</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78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3048</xdr:rowOff>
    </xdr:from>
    <xdr:to>
      <xdr:col>11</xdr:col>
      <xdr:colOff>82550</xdr:colOff>
      <xdr:row>64</xdr:row>
      <xdr:rowOff>104648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097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89425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75438</xdr:rowOff>
    </xdr:from>
    <xdr:to>
      <xdr:col>7</xdr:col>
      <xdr:colOff>31750</xdr:colOff>
      <xdr:row>65</xdr:row>
      <xdr:rowOff>5588</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104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15765</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081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[148,775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全国平均及び東京都平均を下回っているが，人口１人当たり決算額が前年度と比較して</a:t>
          </a:r>
          <a:r>
            <a:rPr kumimoji="1" lang="en-US" altLang="ja-JP" sz="1300">
              <a:latin typeface="ＭＳ Ｐゴシック" panose="020B0600070205080204" pitchFamily="50" charset="-128"/>
              <a:ea typeface="ＭＳ Ｐゴシック" panose="020B0600070205080204" pitchFamily="50" charset="-128"/>
            </a:rPr>
            <a:t>9,478</a:t>
          </a:r>
          <a:r>
            <a:rPr kumimoji="1" lang="ja-JP" altLang="en-US" sz="1300">
              <a:latin typeface="ＭＳ Ｐゴシック" panose="020B0600070205080204" pitchFamily="50" charset="-128"/>
              <a:ea typeface="ＭＳ Ｐゴシック" panose="020B0600070205080204" pitchFamily="50" charset="-128"/>
            </a:rPr>
            <a:t>円増加している。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増加の要因として，人件費においては，会計年度任用職員の勤勉手当の支給開始に伴う皆増や段階的な定年引上げに伴う一般職退職手当の増などが挙げられる。物件費においては，コロナワクチン接種の定期接種化に伴う高齢者定期予防接種費の増や定額減税補足給付金給付事業費の皆増などが挙げられる。引き続き，委託等の内容の再検証や投下コストの最適化など，経費縮減に向けた取組を行っていく。</a:t>
          </a: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47031</xdr:rowOff>
    </xdr:from>
    <xdr:to>
      <xdr:col>23</xdr:col>
      <xdr:colOff>133350</xdr:colOff>
      <xdr:row>89</xdr:row>
      <xdr:rowOff>84489</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34481"/>
          <a:ext cx="0" cy="1409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56566</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1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84489</xdr:rowOff>
    </xdr:from>
    <xdr:to>
      <xdr:col>24</xdr:col>
      <xdr:colOff>12700</xdr:colOff>
      <xdr:row>89</xdr:row>
      <xdr:rowOff>84489</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34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133408</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77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47031</xdr:rowOff>
    </xdr:from>
    <xdr:to>
      <xdr:col>24</xdr:col>
      <xdr:colOff>12700</xdr:colOff>
      <xdr:row>81</xdr:row>
      <xdr:rowOff>47031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34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59720</xdr:rowOff>
    </xdr:from>
    <xdr:to>
      <xdr:col>23</xdr:col>
      <xdr:colOff>133350</xdr:colOff>
      <xdr:row>85</xdr:row>
      <xdr:rowOff>15328</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461520"/>
          <a:ext cx="838200" cy="127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2269</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2326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157192</xdr:rowOff>
    </xdr:from>
    <xdr:to>
      <xdr:col>23</xdr:col>
      <xdr:colOff>184150</xdr:colOff>
      <xdr:row>84</xdr:row>
      <xdr:rowOff>87342</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38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26569</xdr:rowOff>
    </xdr:from>
    <xdr:to>
      <xdr:col>19</xdr:col>
      <xdr:colOff>133350</xdr:colOff>
      <xdr:row>84</xdr:row>
      <xdr:rowOff>59720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428369"/>
          <a:ext cx="889000" cy="33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60537</xdr:rowOff>
    </xdr:from>
    <xdr:to>
      <xdr:col>19</xdr:col>
      <xdr:colOff>184150</xdr:colOff>
      <xdr:row>83</xdr:row>
      <xdr:rowOff>162137</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90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864</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059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153673</xdr:rowOff>
    </xdr:from>
    <xdr:to>
      <xdr:col>15</xdr:col>
      <xdr:colOff>82550</xdr:colOff>
      <xdr:row>84</xdr:row>
      <xdr:rowOff>26569</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384023"/>
          <a:ext cx="889000" cy="4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81209</xdr:rowOff>
    </xdr:from>
    <xdr:to>
      <xdr:col>15</xdr:col>
      <xdr:colOff>133350</xdr:colOff>
      <xdr:row>84</xdr:row>
      <xdr:rowOff>11359</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311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21536</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08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43962</xdr:rowOff>
    </xdr:from>
    <xdr:to>
      <xdr:col>11</xdr:col>
      <xdr:colOff>31750</xdr:colOff>
      <xdr:row>83</xdr:row>
      <xdr:rowOff>153673</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274312"/>
          <a:ext cx="889000" cy="109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26073</xdr:rowOff>
    </xdr:from>
    <xdr:to>
      <xdr:col>11</xdr:col>
      <xdr:colOff>82550</xdr:colOff>
      <xdr:row>83</xdr:row>
      <xdr:rowOff>127673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25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137850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025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121292</xdr:rowOff>
    </xdr:from>
    <xdr:to>
      <xdr:col>7</xdr:col>
      <xdr:colOff>31750</xdr:colOff>
      <xdr:row>84</xdr:row>
      <xdr:rowOff>51442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351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36219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443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135978</xdr:rowOff>
    </xdr:from>
    <xdr:to>
      <xdr:col>23</xdr:col>
      <xdr:colOff>184150</xdr:colOff>
      <xdr:row>85</xdr:row>
      <xdr:rowOff>66128</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108055</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50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8920</xdr:rowOff>
    </xdr:from>
    <xdr:to>
      <xdr:col>19</xdr:col>
      <xdr:colOff>184150</xdr:colOff>
      <xdr:row>84</xdr:row>
      <xdr:rowOff>110520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41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95297</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49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147219</xdr:rowOff>
    </xdr:from>
    <xdr:to>
      <xdr:col>15</xdr:col>
      <xdr:colOff>133350</xdr:colOff>
      <xdr:row>84</xdr:row>
      <xdr:rowOff>77369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377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62146</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463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102873</xdr:rowOff>
    </xdr:from>
    <xdr:to>
      <xdr:col>11</xdr:col>
      <xdr:colOff>82550</xdr:colOff>
      <xdr:row>84</xdr:row>
      <xdr:rowOff>33023</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333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17800</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419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164612</xdr:rowOff>
    </xdr:from>
    <xdr:to>
      <xdr:col>7</xdr:col>
      <xdr:colOff>31750</xdr:colOff>
      <xdr:row>83</xdr:row>
      <xdr:rowOff>94762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223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104939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992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年度は前年度から</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ポイント低下したものの，全国市平均及び全国町村平均を上回る結果となっている。</a:t>
          </a:r>
        </a:p>
        <a:p>
          <a:r>
            <a:rPr kumimoji="1" lang="ja-JP" altLang="en-US" sz="1300">
              <a:latin typeface="ＭＳ Ｐゴシック" panose="020B0600070205080204" pitchFamily="50" charset="-128"/>
              <a:ea typeface="ＭＳ Ｐゴシック" panose="020B0600070205080204" pitchFamily="50" charset="-128"/>
            </a:rPr>
            <a:t>　引き続き，類似団体平均等を注視しながら，他団体比較等による給与構造改革を推進していく。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53975</xdr:rowOff>
    </xdr:from>
    <xdr:to>
      <xdr:col>81</xdr:col>
      <xdr:colOff>44450</xdr:colOff>
      <xdr:row>88</xdr:row>
      <xdr:rowOff>80434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41425"/>
          <a:ext cx="0" cy="12266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52511</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140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80434</xdr:rowOff>
    </xdr:from>
    <xdr:to>
      <xdr:col>81</xdr:col>
      <xdr:colOff>133350</xdr:colOff>
      <xdr:row>88</xdr:row>
      <xdr:rowOff>80434</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168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140352</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8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53975</xdr:rowOff>
    </xdr:from>
    <xdr:to>
      <xdr:col>81</xdr:col>
      <xdr:colOff>133350</xdr:colOff>
      <xdr:row>81</xdr:row>
      <xdr:rowOff>53975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41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162984</xdr:rowOff>
    </xdr:from>
    <xdr:to>
      <xdr:col>81</xdr:col>
      <xdr:colOff>44450</xdr:colOff>
      <xdr:row>85</xdr:row>
      <xdr:rowOff>11641</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4564784"/>
          <a:ext cx="838200" cy="2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108602</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33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92075</xdr:rowOff>
    </xdr:from>
    <xdr:to>
      <xdr:col>81</xdr:col>
      <xdr:colOff>95250</xdr:colOff>
      <xdr:row>85</xdr:row>
      <xdr:rowOff>22225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2116</xdr:rowOff>
    </xdr:from>
    <xdr:to>
      <xdr:col>77</xdr:col>
      <xdr:colOff>44450</xdr:colOff>
      <xdr:row>85</xdr:row>
      <xdr:rowOff>11641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403916"/>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92075</xdr:rowOff>
    </xdr:from>
    <xdr:to>
      <xdr:col>77</xdr:col>
      <xdr:colOff>95250</xdr:colOff>
      <xdr:row>85</xdr:row>
      <xdr:rowOff>22225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32402</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26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2116</xdr:rowOff>
    </xdr:from>
    <xdr:to>
      <xdr:col>72</xdr:col>
      <xdr:colOff>203200</xdr:colOff>
      <xdr:row>84</xdr:row>
      <xdr:rowOff>82550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40391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112184</xdr:rowOff>
    </xdr:from>
    <xdr:to>
      <xdr:col>73</xdr:col>
      <xdr:colOff>44450</xdr:colOff>
      <xdr:row>85</xdr:row>
      <xdr:rowOff>42334</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513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27111</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600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82550</xdr:rowOff>
    </xdr:from>
    <xdr:to>
      <xdr:col>68</xdr:col>
      <xdr:colOff>152400</xdr:colOff>
      <xdr:row>85</xdr:row>
      <xdr:rowOff>31750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48435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132291</xdr:rowOff>
    </xdr:from>
    <xdr:to>
      <xdr:col>68</xdr:col>
      <xdr:colOff>203200</xdr:colOff>
      <xdr:row>85</xdr:row>
      <xdr:rowOff>62441</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47218</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620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62441</xdr:rowOff>
    </xdr:from>
    <xdr:to>
      <xdr:col>64</xdr:col>
      <xdr:colOff>152400</xdr:colOff>
      <xdr:row>83</xdr:row>
      <xdr:rowOff>164041</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292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2768</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061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112184</xdr:rowOff>
    </xdr:from>
    <xdr:to>
      <xdr:col>81</xdr:col>
      <xdr:colOff>95250</xdr:colOff>
      <xdr:row>85</xdr:row>
      <xdr:rowOff>42334</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84261</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4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132291</xdr:rowOff>
    </xdr:from>
    <xdr:to>
      <xdr:col>77</xdr:col>
      <xdr:colOff>95250</xdr:colOff>
      <xdr:row>85</xdr:row>
      <xdr:rowOff>62441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53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47218</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620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122766</xdr:rowOff>
    </xdr:from>
    <xdr:to>
      <xdr:col>73</xdr:col>
      <xdr:colOff>44450</xdr:colOff>
      <xdr:row>84</xdr:row>
      <xdr:rowOff>52916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35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63093</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12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31750</xdr:rowOff>
    </xdr:from>
    <xdr:to>
      <xdr:col>68</xdr:col>
      <xdr:colOff>203200</xdr:colOff>
      <xdr:row>84</xdr:row>
      <xdr:rowOff>133350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143527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67327</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a:t>
          </a:r>
          <a:r>
            <a:rPr kumimoji="1" lang="en-US" altLang="ja-JP" sz="1300">
              <a:latin typeface="ＭＳ Ｐゴシック" panose="020B0600070205080204" pitchFamily="50" charset="-128"/>
              <a:ea typeface="ＭＳ Ｐゴシック" panose="020B0600070205080204" pitchFamily="50" charset="-128"/>
            </a:rPr>
            <a:t>0.03</a:t>
          </a:r>
          <a:r>
            <a:rPr kumimoji="1" lang="ja-JP" altLang="en-US" sz="1300">
              <a:latin typeface="ＭＳ Ｐゴシック" panose="020B0600070205080204" pitchFamily="50" charset="-128"/>
              <a:ea typeface="ＭＳ Ｐゴシック" panose="020B0600070205080204" pitchFamily="50" charset="-128"/>
            </a:rPr>
            <a:t>人減少し，前年度同様全国平均，類似団体平均及び東京都平均を下回る水準となっている。</a:t>
          </a:r>
        </a:p>
        <a:p>
          <a:r>
            <a:rPr kumimoji="1" lang="ja-JP" altLang="en-US" sz="1300">
              <a:latin typeface="ＭＳ Ｐゴシック" panose="020B0600070205080204" pitchFamily="50" charset="-128"/>
              <a:ea typeface="ＭＳ Ｐゴシック" panose="020B0600070205080204" pitchFamily="50" charset="-128"/>
            </a:rPr>
            <a:t>　「行革プラン</a:t>
          </a:r>
          <a:r>
            <a:rPr kumimoji="1" lang="en-US" altLang="ja-JP" sz="1300">
              <a:latin typeface="ＭＳ Ｐゴシック" panose="020B0600070205080204" pitchFamily="50" charset="-128"/>
              <a:ea typeface="ＭＳ Ｐゴシック" panose="020B0600070205080204" pitchFamily="50" charset="-128"/>
            </a:rPr>
            <a:t>2023</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年度から令和</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に基づき，引き続き，組織人員の適正化などを推進していく。</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68</xdr:row>
      <xdr:rowOff>41275</xdr:rowOff>
    </xdr:from>
    <xdr:to>
      <xdr:col>85</xdr:col>
      <xdr:colOff>95250</xdr:colOff>
      <xdr:row>68</xdr:row>
      <xdr:rowOff>41275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70502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123825</xdr:rowOff>
    </xdr:from>
    <xdr:to>
      <xdr:col>85</xdr:col>
      <xdr:colOff>95250</xdr:colOff>
      <xdr:row>64</xdr:row>
      <xdr:rowOff>123825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153052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34925</xdr:rowOff>
    </xdr:from>
    <xdr:to>
      <xdr:col>85</xdr:col>
      <xdr:colOff>95250</xdr:colOff>
      <xdr:row>61</xdr:row>
      <xdr:rowOff>34925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64152</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117475</xdr:rowOff>
    </xdr:from>
    <xdr:to>
      <xdr:col>85</xdr:col>
      <xdr:colOff>95250</xdr:colOff>
      <xdr:row>57</xdr:row>
      <xdr:rowOff>117475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56</xdr:row>
      <xdr:rowOff>146702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127000</xdr:rowOff>
    </xdr:from>
    <xdr:to>
      <xdr:col>81</xdr:col>
      <xdr:colOff>44450</xdr:colOff>
      <xdr:row>67</xdr:row>
      <xdr:rowOff>22701</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071100"/>
          <a:ext cx="0" cy="1438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166228</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481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22701</xdr:rowOff>
    </xdr:from>
    <xdr:to>
      <xdr:col>81</xdr:col>
      <xdr:colOff>133350</xdr:colOff>
      <xdr:row>67</xdr:row>
      <xdr:rowOff>22701</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509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41927</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127000</xdr:rowOff>
    </xdr:from>
    <xdr:to>
      <xdr:col>81</xdr:col>
      <xdr:colOff>133350</xdr:colOff>
      <xdr:row>58</xdr:row>
      <xdr:rowOff>127000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124460</xdr:rowOff>
    </xdr:from>
    <xdr:to>
      <xdr:col>81</xdr:col>
      <xdr:colOff>44450</xdr:colOff>
      <xdr:row>59</xdr:row>
      <xdr:rowOff>133509</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6179800" y="10240010"/>
          <a:ext cx="8382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169880</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456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26353</xdr:rowOff>
    </xdr:from>
    <xdr:to>
      <xdr:col>81</xdr:col>
      <xdr:colOff>95250</xdr:colOff>
      <xdr:row>61</xdr:row>
      <xdr:rowOff>127953</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48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133509</xdr:rowOff>
    </xdr:from>
    <xdr:to>
      <xdr:col>77</xdr:col>
      <xdr:colOff>44450</xdr:colOff>
      <xdr:row>59</xdr:row>
      <xdr:rowOff>133509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24905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11271</xdr:rowOff>
    </xdr:from>
    <xdr:to>
      <xdr:col>77</xdr:col>
      <xdr:colOff>95250</xdr:colOff>
      <xdr:row>61</xdr:row>
      <xdr:rowOff>112871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469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97648</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5560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100330</xdr:rowOff>
    </xdr:from>
    <xdr:to>
      <xdr:col>72</xdr:col>
      <xdr:colOff>203200</xdr:colOff>
      <xdr:row>59</xdr:row>
      <xdr:rowOff>133509</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0215880"/>
          <a:ext cx="889000" cy="33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2222</xdr:rowOff>
    </xdr:from>
    <xdr:to>
      <xdr:col>73</xdr:col>
      <xdr:colOff>44450</xdr:colOff>
      <xdr:row>61</xdr:row>
      <xdr:rowOff>103822</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88599</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100330</xdr:rowOff>
    </xdr:from>
    <xdr:to>
      <xdr:col>68</xdr:col>
      <xdr:colOff>152400</xdr:colOff>
      <xdr:row>59</xdr:row>
      <xdr:rowOff>100330</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215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164624</xdr:rowOff>
    </xdr:from>
    <xdr:to>
      <xdr:col>68</xdr:col>
      <xdr:colOff>203200</xdr:colOff>
      <xdr:row>61</xdr:row>
      <xdr:rowOff>94774</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451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79551</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538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5238</xdr:rowOff>
    </xdr:from>
    <xdr:to>
      <xdr:col>64</xdr:col>
      <xdr:colOff>152400</xdr:colOff>
      <xdr:row>61</xdr:row>
      <xdr:rowOff>106838</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46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91615</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55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73660</xdr:rowOff>
    </xdr:from>
    <xdr:to>
      <xdr:col>81</xdr:col>
      <xdr:colOff>95250</xdr:colOff>
      <xdr:row>60</xdr:row>
      <xdr:rowOff>3810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90187</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03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82709</xdr:rowOff>
    </xdr:from>
    <xdr:to>
      <xdr:col>77</xdr:col>
      <xdr:colOff>95250</xdr:colOff>
      <xdr:row>60</xdr:row>
      <xdr:rowOff>12859</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19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23036</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996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82709</xdr:rowOff>
    </xdr:from>
    <xdr:to>
      <xdr:col>73</xdr:col>
      <xdr:colOff>44450</xdr:colOff>
      <xdr:row>60</xdr:row>
      <xdr:rowOff>12859</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19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23036</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996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49530</xdr:rowOff>
    </xdr:from>
    <xdr:to>
      <xdr:col>68</xdr:col>
      <xdr:colOff>203200</xdr:colOff>
      <xdr:row>59</xdr:row>
      <xdr:rowOff>151130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161307</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993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49530</xdr:rowOff>
    </xdr:from>
    <xdr:to>
      <xdr:col>64</xdr:col>
      <xdr:colOff>152400</xdr:colOff>
      <xdr:row>59</xdr:row>
      <xdr:rowOff>151130</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161307</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993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前年度と比較して</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ポイント上昇したものの，前年度同様，全国平均及び類似団体内平均を下回る水準となっている。</a:t>
          </a:r>
        </a:p>
        <a:p>
          <a:r>
            <a:rPr kumimoji="1" lang="ja-JP" altLang="en-US" sz="1300">
              <a:latin typeface="ＭＳ Ｐゴシック" panose="020B0600070205080204" pitchFamily="50" charset="-128"/>
              <a:ea typeface="ＭＳ Ｐゴシック" panose="020B0600070205080204" pitchFamily="50" charset="-128"/>
            </a:rPr>
            <a:t>　悪化した要因としては，分子側の災害復旧費等基準財政需要額が減少したことや，準公債費の債務負担行為相当の増加などが挙げられる。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157843</xdr:rowOff>
    </xdr:from>
    <xdr:to>
      <xdr:col>81</xdr:col>
      <xdr:colOff>44450</xdr:colOff>
      <xdr:row>45</xdr:row>
      <xdr:rowOff>120045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330043"/>
          <a:ext cx="0" cy="15052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92122</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807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120045</xdr:rowOff>
    </xdr:from>
    <xdr:to>
      <xdr:col>81</xdr:col>
      <xdr:colOff>133350</xdr:colOff>
      <xdr:row>45</xdr:row>
      <xdr:rowOff>120045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835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72770</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157843</xdr:rowOff>
    </xdr:from>
    <xdr:to>
      <xdr:col>81</xdr:col>
      <xdr:colOff>133350</xdr:colOff>
      <xdr:row>36</xdr:row>
      <xdr:rowOff>157843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125185</xdr:rowOff>
    </xdr:from>
    <xdr:to>
      <xdr:col>81</xdr:col>
      <xdr:colOff>44450</xdr:colOff>
      <xdr:row>39</xdr:row>
      <xdr:rowOff>22678</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6640285"/>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139294</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825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167217</xdr:rowOff>
    </xdr:from>
    <xdr:to>
      <xdr:col>81</xdr:col>
      <xdr:colOff>95250</xdr:colOff>
      <xdr:row>40</xdr:row>
      <xdr:rowOff>97367</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79224</xdr:rowOff>
    </xdr:from>
    <xdr:to>
      <xdr:col>77</xdr:col>
      <xdr:colOff>44450</xdr:colOff>
      <xdr:row>38</xdr:row>
      <xdr:rowOff>125185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6594324"/>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155726</xdr:rowOff>
    </xdr:from>
    <xdr:to>
      <xdr:col>77</xdr:col>
      <xdr:colOff>95250</xdr:colOff>
      <xdr:row>40</xdr:row>
      <xdr:rowOff>85876</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42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70653</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928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33262</xdr:rowOff>
    </xdr:from>
    <xdr:to>
      <xdr:col>72</xdr:col>
      <xdr:colOff>203200</xdr:colOff>
      <xdr:row>38</xdr:row>
      <xdr:rowOff>79224</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6548362"/>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144235</xdr:rowOff>
    </xdr:from>
    <xdr:to>
      <xdr:col>73</xdr:col>
      <xdr:colOff>44450</xdr:colOff>
      <xdr:row>40</xdr:row>
      <xdr:rowOff>74385</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59162</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170241</xdr:rowOff>
    </xdr:from>
    <xdr:to>
      <xdr:col>68</xdr:col>
      <xdr:colOff>152400</xdr:colOff>
      <xdr:row>38</xdr:row>
      <xdr:rowOff>33262</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a:off x="13512800" y="6513891"/>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144235</xdr:rowOff>
    </xdr:from>
    <xdr:to>
      <xdr:col>68</xdr:col>
      <xdr:colOff>203200</xdr:colOff>
      <xdr:row>40</xdr:row>
      <xdr:rowOff>74385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59162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30238</xdr:rowOff>
    </xdr:from>
    <xdr:to>
      <xdr:col>64</xdr:col>
      <xdr:colOff>152400</xdr:colOff>
      <xdr:row>40</xdr:row>
      <xdr:rowOff>131838</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88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116615</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974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143328</xdr:rowOff>
    </xdr:from>
    <xdr:to>
      <xdr:col>81</xdr:col>
      <xdr:colOff>95250</xdr:colOff>
      <xdr:row>39</xdr:row>
      <xdr:rowOff>73478</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159855</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650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74385</xdr:rowOff>
    </xdr:from>
    <xdr:to>
      <xdr:col>77</xdr:col>
      <xdr:colOff>95250</xdr:colOff>
      <xdr:row>39</xdr:row>
      <xdr:rowOff>4535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14713</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6358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28424</xdr:rowOff>
    </xdr:from>
    <xdr:to>
      <xdr:col>73</xdr:col>
      <xdr:colOff>44450</xdr:colOff>
      <xdr:row>38</xdr:row>
      <xdr:rowOff>130024</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6543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140201</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631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153912</xdr:rowOff>
    </xdr:from>
    <xdr:to>
      <xdr:col>68</xdr:col>
      <xdr:colOff>203200</xdr:colOff>
      <xdr:row>38</xdr:row>
      <xdr:rowOff>84062</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49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94239</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626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119440</xdr:rowOff>
    </xdr:from>
    <xdr:to>
      <xdr:col>64</xdr:col>
      <xdr:colOff>152400</xdr:colOff>
      <xdr:row>38</xdr:row>
      <xdr:rowOff>49591</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646309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59767</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6231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a:t>
          </a:r>
          <a:r>
            <a:rPr kumimoji="1" lang="en-US" altLang="ja-JP" sz="1300">
              <a:latin typeface="ＭＳ Ｐゴシック" panose="020B0600070205080204" pitchFamily="50" charset="-128"/>
              <a:ea typeface="ＭＳ Ｐゴシック" panose="020B0600070205080204" pitchFamily="50" charset="-128"/>
            </a:rPr>
            <a:t>23.1</a:t>
          </a:r>
          <a:r>
            <a:rPr kumimoji="1" lang="ja-JP" altLang="en-US" sz="1300">
              <a:latin typeface="ＭＳ Ｐゴシック" panose="020B0600070205080204" pitchFamily="50" charset="-128"/>
              <a:ea typeface="ＭＳ Ｐゴシック" panose="020B0600070205080204" pitchFamily="50" charset="-128"/>
            </a:rPr>
            <a:t>ポイントの大幅な上昇となり，全国平均及び東京都平均を上回る水準となった。</a:t>
          </a:r>
        </a:p>
        <a:p>
          <a:r>
            <a:rPr kumimoji="1" lang="ja-JP" altLang="en-US" sz="1300">
              <a:latin typeface="ＭＳ Ｐゴシック" panose="020B0600070205080204" pitchFamily="50" charset="-128"/>
              <a:ea typeface="ＭＳ Ｐゴシック" panose="020B0600070205080204" pitchFamily="50" charset="-128"/>
            </a:rPr>
            <a:t>　比率上昇の大きな要因は，「将来負担額」のうち，「債務負担行為に基づく支出予定額」が前年度から</a:t>
          </a:r>
          <a:r>
            <a:rPr kumimoji="1" lang="en-US" altLang="ja-JP" sz="1300">
              <a:latin typeface="ＭＳ Ｐゴシック" panose="020B0600070205080204" pitchFamily="50" charset="-128"/>
              <a:ea typeface="ＭＳ Ｐゴシック" panose="020B0600070205080204" pitchFamily="50" charset="-128"/>
            </a:rPr>
            <a:t>115</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7000</a:t>
          </a:r>
          <a:r>
            <a:rPr kumimoji="1" lang="ja-JP" altLang="en-US" sz="1300">
              <a:latin typeface="ＭＳ Ｐゴシック" panose="020B0600070205080204" pitchFamily="50" charset="-128"/>
              <a:ea typeface="ＭＳ Ｐゴシック" panose="020B0600070205080204" pitchFamily="50" charset="-128"/>
            </a:rPr>
            <a:t>万円余の増となる</a:t>
          </a:r>
          <a:r>
            <a:rPr kumimoji="1" lang="en-US" altLang="ja-JP" sz="1300">
              <a:latin typeface="ＭＳ Ｐゴシック" panose="020B0600070205080204" pitchFamily="50" charset="-128"/>
              <a:ea typeface="ＭＳ Ｐゴシック" panose="020B0600070205080204" pitchFamily="50" charset="-128"/>
            </a:rPr>
            <a:t>128</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4000</a:t>
          </a:r>
          <a:r>
            <a:rPr kumimoji="1" lang="ja-JP" altLang="en-US" sz="1300">
              <a:latin typeface="ＭＳ Ｐゴシック" panose="020B0600070205080204" pitchFamily="50" charset="-128"/>
              <a:ea typeface="ＭＳ Ｐゴシック" panose="020B0600070205080204" pitchFamily="50" charset="-128"/>
            </a:rPr>
            <a:t>万円余となったことが挙げられる。このうちの</a:t>
          </a:r>
          <a:r>
            <a:rPr kumimoji="1" lang="en-US" altLang="ja-JP" sz="1300">
              <a:latin typeface="ＭＳ Ｐゴシック" panose="020B0600070205080204" pitchFamily="50" charset="-128"/>
              <a:ea typeface="ＭＳ Ｐゴシック" panose="020B0600070205080204" pitchFamily="50" charset="-128"/>
            </a:rPr>
            <a:t>113</a:t>
          </a:r>
          <a:r>
            <a:rPr kumimoji="1" lang="ja-JP" altLang="en-US" sz="1300">
              <a:latin typeface="ＭＳ Ｐゴシック" panose="020B0600070205080204" pitchFamily="50" charset="-128"/>
              <a:ea typeface="ＭＳ Ｐゴシック" panose="020B0600070205080204" pitchFamily="50" charset="-128"/>
            </a:rPr>
            <a:t>億円余は，令和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年度から令和</a:t>
          </a:r>
          <a:r>
            <a:rPr kumimoji="1" lang="en-US" altLang="ja-JP" sz="1300">
              <a:latin typeface="ＭＳ Ｐゴシック" panose="020B0600070205080204" pitchFamily="50" charset="-128"/>
              <a:ea typeface="ＭＳ Ｐゴシック" panose="020B0600070205080204" pitchFamily="50" charset="-128"/>
            </a:rPr>
            <a:t>23</a:t>
          </a:r>
          <a:r>
            <a:rPr kumimoji="1" lang="ja-JP" altLang="en-US" sz="1300">
              <a:latin typeface="ＭＳ Ｐゴシック" panose="020B0600070205080204" pitchFamily="50" charset="-128"/>
              <a:ea typeface="ＭＳ Ｐゴシック" panose="020B0600070205080204" pitchFamily="50" charset="-128"/>
            </a:rPr>
            <a:t>年度までを期間とする</a:t>
          </a:r>
          <a:r>
            <a:rPr kumimoji="1" lang="en-US" altLang="ja-JP" sz="1300">
              <a:latin typeface="ＭＳ Ｐゴシック" panose="020B0600070205080204" pitchFamily="50" charset="-128"/>
              <a:ea typeface="ＭＳ Ｐゴシック" panose="020B0600070205080204" pitchFamily="50" charset="-128"/>
            </a:rPr>
            <a:t>PFI</a:t>
          </a:r>
          <a:r>
            <a:rPr kumimoji="1" lang="ja-JP" altLang="en-US" sz="1300">
              <a:latin typeface="ＭＳ Ｐゴシック" panose="020B0600070205080204" pitchFamily="50" charset="-128"/>
              <a:ea typeface="ＭＳ Ｐゴシック" panose="020B0600070205080204" pitchFamily="50" charset="-128"/>
            </a:rPr>
            <a:t>方式による若葉小学校・第四中学校・図書館分館の整備によるものである。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引き続き，後年度負担に留意した財政運営に取り組んでいく。</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80464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313214"/>
          <a:ext cx="0" cy="1539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52541</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824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80464</xdr:rowOff>
    </xdr:from>
    <xdr:to>
      <xdr:col>81</xdr:col>
      <xdr:colOff>133350</xdr:colOff>
      <xdr:row>22</xdr:row>
      <xdr:rowOff>80464</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852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115388</xdr:rowOff>
    </xdr:from>
    <xdr:to>
      <xdr:col>81</xdr:col>
      <xdr:colOff>44450</xdr:colOff>
      <xdr:row>15</xdr:row>
      <xdr:rowOff>170634</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6179800" y="2344238"/>
          <a:ext cx="838200" cy="398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64588</xdr:rowOff>
    </xdr:from>
    <xdr:to>
      <xdr:col>81</xdr:col>
      <xdr:colOff>95250</xdr:colOff>
      <xdr:row>13</xdr:row>
      <xdr:rowOff>166188</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967200" y="2293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13</xdr:row>
      <xdr:rowOff>115388</xdr:rowOff>
    </xdr:from>
    <xdr:to>
      <xdr:col>77</xdr:col>
      <xdr:colOff>44450</xdr:colOff>
      <xdr:row>13</xdr:row>
      <xdr:rowOff>151584</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5290800" y="2344238"/>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13</xdr:row>
      <xdr:rowOff>151584</xdr:rowOff>
    </xdr:from>
    <xdr:to>
      <xdr:col>72</xdr:col>
      <xdr:colOff>203200</xdr:colOff>
      <xdr:row>14</xdr:row>
      <xdr:rowOff>54247</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flipV="1">
          <a:off x="14401800" y="2380434"/>
          <a:ext cx="889000" cy="74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35288</xdr:rowOff>
    </xdr:from>
    <xdr:to>
      <xdr:col>73</xdr:col>
      <xdr:colOff>44450</xdr:colOff>
      <xdr:row>13</xdr:row>
      <xdr:rowOff>136888</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264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147065</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03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14</xdr:row>
      <xdr:rowOff>54247</xdr:rowOff>
    </xdr:from>
    <xdr:to>
      <xdr:col>68</xdr:col>
      <xdr:colOff>152400</xdr:colOff>
      <xdr:row>14</xdr:row>
      <xdr:rowOff>112849</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flipV="1">
          <a:off x="13512800" y="2454547"/>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119743</xdr:rowOff>
    </xdr:from>
    <xdr:to>
      <xdr:col>68</xdr:col>
      <xdr:colOff>203200</xdr:colOff>
      <xdr:row>14</xdr:row>
      <xdr:rowOff>49893</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4351000" y="234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60070</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11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115479</xdr:rowOff>
    </xdr:from>
    <xdr:to>
      <xdr:col>64</xdr:col>
      <xdr:colOff>152400</xdr:colOff>
      <xdr:row>15</xdr:row>
      <xdr:rowOff>45629</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3462000" y="2515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30406</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602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119834</xdr:rowOff>
    </xdr:from>
    <xdr:to>
      <xdr:col>81</xdr:col>
      <xdr:colOff>95250</xdr:colOff>
      <xdr:row>16</xdr:row>
      <xdr:rowOff>49984</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967200" y="2691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91911</xdr:rowOff>
    </xdr:from>
    <xdr:ext cx="762000" cy="259045"/>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7106900" y="266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64588</xdr:rowOff>
    </xdr:from>
    <xdr:to>
      <xdr:col>77</xdr:col>
      <xdr:colOff>95250</xdr:colOff>
      <xdr:row>13</xdr:row>
      <xdr:rowOff>166188</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129000" y="229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150965</xdr:rowOff>
    </xdr:from>
    <xdr:ext cx="7366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5798800" y="2379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100784</xdr:rowOff>
    </xdr:from>
    <xdr:to>
      <xdr:col>73</xdr:col>
      <xdr:colOff>44450</xdr:colOff>
      <xdr:row>14</xdr:row>
      <xdr:rowOff>30934</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5240000" y="232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15711</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909800" y="2416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3447</xdr:rowOff>
    </xdr:from>
    <xdr:to>
      <xdr:col>68</xdr:col>
      <xdr:colOff>203200</xdr:colOff>
      <xdr:row>14</xdr:row>
      <xdr:rowOff>105047</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4351000" y="240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89824</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020800" y="249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62049</xdr:rowOff>
    </xdr:from>
    <xdr:to>
      <xdr:col>64</xdr:col>
      <xdr:colOff>152400</xdr:colOff>
      <xdr:row>14</xdr:row>
      <xdr:rowOff>163649</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3462000" y="2462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2376</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3131800" y="223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東京都調布市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239,348
233,814
21.58
112,436,142
107,946,214
3,907,063
55,492,071
37,502,581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24.9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分子となる経常経費充当一般財源は前年度と比較して</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億円余の増となり，前年度から</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上昇したものの，全国平均，東京都平均及び類似団体平均を下回る水準となっている。前年度からの主な上昇要因は，段階的な定年引上げによる定年退職者の皆増に伴う一般職退職手当の増や会計年度任用職員の勤勉手当の支給開始に伴う皆増などが挙げられる。</a:t>
          </a:r>
        </a:p>
        <a:p>
          <a:r>
            <a:rPr kumimoji="1" lang="ja-JP" altLang="en-US" sz="1300">
              <a:latin typeface="ＭＳ Ｐゴシック" panose="020B0600070205080204" pitchFamily="50" charset="-128"/>
              <a:ea typeface="ＭＳ Ｐゴシック" panose="020B0600070205080204" pitchFamily="50" charset="-128"/>
            </a:rPr>
            <a:t>　引き続き，職務給の原則徹底のため，給与水準の適正化に取り組んでいく。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12700</xdr:rowOff>
    </xdr:from>
    <xdr:to>
      <xdr:col>24</xdr:col>
      <xdr:colOff>25400</xdr:colOff>
      <xdr:row>41</xdr:row>
      <xdr:rowOff>37193</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4991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9270</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37193</xdr:rowOff>
    </xdr:from>
    <xdr:to>
      <xdr:col>24</xdr:col>
      <xdr:colOff>114300</xdr:colOff>
      <xdr:row>41</xdr:row>
      <xdr:rowOff>37193</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99077</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24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12700</xdr:rowOff>
    </xdr:from>
    <xdr:to>
      <xdr:col>24</xdr:col>
      <xdr:colOff>114300</xdr:colOff>
      <xdr:row>32</xdr:row>
      <xdr:rowOff>12700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499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116114</xdr:rowOff>
    </xdr:from>
    <xdr:to>
      <xdr:col>24</xdr:col>
      <xdr:colOff>25400</xdr:colOff>
      <xdr:row>35</xdr:row>
      <xdr:rowOff>86178</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5945414"/>
          <a:ext cx="8382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140805</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168728</xdr:rowOff>
    </xdr:from>
    <xdr:to>
      <xdr:col>24</xdr:col>
      <xdr:colOff>76200</xdr:colOff>
      <xdr:row>37</xdr:row>
      <xdr:rowOff>98878</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116114</xdr:rowOff>
    </xdr:from>
    <xdr:to>
      <xdr:col>19</xdr:col>
      <xdr:colOff>187325</xdr:colOff>
      <xdr:row>35</xdr:row>
      <xdr:rowOff>75293</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59454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70757</xdr:rowOff>
    </xdr:from>
    <xdr:to>
      <xdr:col>20</xdr:col>
      <xdr:colOff>38100</xdr:colOff>
      <xdr:row>37</xdr:row>
      <xdr:rowOff>907</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157134</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632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42636</xdr:rowOff>
    </xdr:from>
    <xdr:to>
      <xdr:col>15</xdr:col>
      <xdr:colOff>98425</xdr:colOff>
      <xdr:row>35</xdr:row>
      <xdr:rowOff>75293</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2209800" y="60433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146957</xdr:rowOff>
    </xdr:from>
    <xdr:to>
      <xdr:col>15</xdr:col>
      <xdr:colOff>149225</xdr:colOff>
      <xdr:row>37</xdr:row>
      <xdr:rowOff>77107</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31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61884</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640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42636</xdr:rowOff>
    </xdr:from>
    <xdr:to>
      <xdr:col>11</xdr:col>
      <xdr:colOff>9525</xdr:colOff>
      <xdr:row>35</xdr:row>
      <xdr:rowOff>53522</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flipV="1">
          <a:off x="1320800" y="6043386"/>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114300</xdr:rowOff>
    </xdr:from>
    <xdr:to>
      <xdr:col>11</xdr:col>
      <xdr:colOff>60325</xdr:colOff>
      <xdr:row>37</xdr:row>
      <xdr:rowOff>44450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29227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35378</xdr:rowOff>
    </xdr:from>
    <xdr:to>
      <xdr:col>6</xdr:col>
      <xdr:colOff>171450</xdr:colOff>
      <xdr:row>35</xdr:row>
      <xdr:rowOff>136978</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03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121755</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612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35378</xdr:rowOff>
    </xdr:from>
    <xdr:to>
      <xdr:col>24</xdr:col>
      <xdr:colOff>76200</xdr:colOff>
      <xdr:row>35</xdr:row>
      <xdr:rowOff>136978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03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51905</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588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65314</xdr:rowOff>
    </xdr:from>
    <xdr:to>
      <xdr:col>20</xdr:col>
      <xdr:colOff>38100</xdr:colOff>
      <xdr:row>34</xdr:row>
      <xdr:rowOff>166914</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5894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5641</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5663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24493</xdr:rowOff>
    </xdr:from>
    <xdr:to>
      <xdr:col>15</xdr:col>
      <xdr:colOff>149225</xdr:colOff>
      <xdr:row>35</xdr:row>
      <xdr:rowOff>126093</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02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136270</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579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163286</xdr:rowOff>
    </xdr:from>
    <xdr:to>
      <xdr:col>11</xdr:col>
      <xdr:colOff>60325</xdr:colOff>
      <xdr:row>35</xdr:row>
      <xdr:rowOff>93436</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599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103613</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5761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2722</xdr:rowOff>
    </xdr:from>
    <xdr:to>
      <xdr:col>6</xdr:col>
      <xdr:colOff>171450</xdr:colOff>
      <xdr:row>35</xdr:row>
      <xdr:rowOff>104322</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00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114499</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5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分子となる経常経費充当一般財源は前年度と比較して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千万円余の増となり，前年度から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上昇したものの，前年度同様，全国平均，東京都平均及び類似団体平均を上回る水準となっている。前年度からの主な上昇要因は，学童クラブ運営委託料の増や新規開設に伴う国領７丁目障害者施設運営経費の皆増などが挙げられ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今後においても，競争の原理を基本として，仕様の見直しを含めた縮減を図っていくなど，物件費総体の縮減に努めていく。</a:t>
          </a: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62230</xdr:rowOff>
    </xdr:from>
    <xdr:to>
      <xdr:col>82</xdr:col>
      <xdr:colOff>107950</xdr:colOff>
      <xdr:row>20</xdr:row>
      <xdr:rowOff>88900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910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60977</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48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88900</xdr:rowOff>
    </xdr:from>
    <xdr:to>
      <xdr:col>82</xdr:col>
      <xdr:colOff>196850</xdr:colOff>
      <xdr:row>20</xdr:row>
      <xdr:rowOff>88900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51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148607</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2034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62230</xdr:rowOff>
    </xdr:from>
    <xdr:to>
      <xdr:col>82</xdr:col>
      <xdr:colOff>196850</xdr:colOff>
      <xdr:row>13</xdr:row>
      <xdr:rowOff>62230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9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58420</xdr:rowOff>
    </xdr:from>
    <xdr:to>
      <xdr:col>82</xdr:col>
      <xdr:colOff>107950</xdr:colOff>
      <xdr:row>18</xdr:row>
      <xdr:rowOff>111760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31445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168927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740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35560</xdr:rowOff>
    </xdr:from>
    <xdr:to>
      <xdr:col>78</xdr:col>
      <xdr:colOff>69850</xdr:colOff>
      <xdr:row>18</xdr:row>
      <xdr:rowOff>58420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4782800" y="31216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129540</xdr:rowOff>
    </xdr:from>
    <xdr:to>
      <xdr:col>78</xdr:col>
      <xdr:colOff>120650</xdr:colOff>
      <xdr:row>17</xdr:row>
      <xdr:rowOff>59690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7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69867</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641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20320</xdr:rowOff>
    </xdr:from>
    <xdr:to>
      <xdr:col>73</xdr:col>
      <xdr:colOff>180975</xdr:colOff>
      <xdr:row>18</xdr:row>
      <xdr:rowOff>35560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31064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91440</xdr:rowOff>
    </xdr:from>
    <xdr:to>
      <xdr:col>74</xdr:col>
      <xdr:colOff>31750</xdr:colOff>
      <xdr:row>17</xdr:row>
      <xdr:rowOff>21590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31767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60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20320</xdr:rowOff>
    </xdr:from>
    <xdr:to>
      <xdr:col>69</xdr:col>
      <xdr:colOff>92075</xdr:colOff>
      <xdr:row>18</xdr:row>
      <xdr:rowOff>58420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3004800" y="31064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0</xdr:rowOff>
    </xdr:from>
    <xdr:to>
      <xdr:col>69</xdr:col>
      <xdr:colOff>142875</xdr:colOff>
      <xdr:row>16</xdr:row>
      <xdr:rowOff>101600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111777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0</xdr:rowOff>
    </xdr:from>
    <xdr:to>
      <xdr:col>65</xdr:col>
      <xdr:colOff>53975</xdr:colOff>
      <xdr:row>16</xdr:row>
      <xdr:rowOff>101600</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111777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60960</xdr:rowOff>
    </xdr:from>
    <xdr:to>
      <xdr:col>82</xdr:col>
      <xdr:colOff>158750</xdr:colOff>
      <xdr:row>18</xdr:row>
      <xdr:rowOff>162560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314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33037</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311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7620</xdr:rowOff>
    </xdr:from>
    <xdr:to>
      <xdr:col>78</xdr:col>
      <xdr:colOff>120650</xdr:colOff>
      <xdr:row>18</xdr:row>
      <xdr:rowOff>109220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93997</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318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156210</xdr:rowOff>
    </xdr:from>
    <xdr:to>
      <xdr:col>74</xdr:col>
      <xdr:colOff>31750</xdr:colOff>
      <xdr:row>18</xdr:row>
      <xdr:rowOff>86360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71137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315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140970</xdr:rowOff>
    </xdr:from>
    <xdr:to>
      <xdr:col>69</xdr:col>
      <xdr:colOff>142875</xdr:colOff>
      <xdr:row>18</xdr:row>
      <xdr:rowOff>71120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305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55897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314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7620</xdr:rowOff>
    </xdr:from>
    <xdr:to>
      <xdr:col>65</xdr:col>
      <xdr:colOff>53975</xdr:colOff>
      <xdr:row>18</xdr:row>
      <xdr:rowOff>109220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93997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分子となる経常経費充当一般財源は前年度と比較して</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万円余の増となったものの，分子の増を分母の増が上回ったことにより，前年度から</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ポイント低下し，引き続き，全国平均，東京都平均及び類似団体平均より低い水準となっている。分子側の前年度からの主な上昇要因は，障害者福祉サービス費の増などが挙げられる。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引き続き，市単独事業の再検証，所要コストの縮減検討など，扶助費の増加率の低減に努めていく。</a:t>
          </a: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xdr:rowOff>
    </xdr:from>
    <xdr:to>
      <xdr:col>24</xdr:col>
      <xdr:colOff>25400</xdr:colOff>
      <xdr:row>60</xdr:row>
      <xdr:rowOff>159657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4826000" y="89281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131734</xdr:rowOff>
    </xdr:from>
    <xdr:ext cx="762000" cy="259045"/>
    <xdr:sp macro="" textlink="">
      <xdr:nvSpPr>
        <xdr:cNvPr id="188" name="扶助費最小値テキスト">
          <a:extLst>
            <a:ext uri="{FF2B5EF4-FFF2-40B4-BE49-F238E27FC236}">
              <a16:creationId xmlns:a16="http://schemas.microsoft.com/office/drawing/2014/main" id="{00000000-0008-0000-0400-0000BC000000}"/>
            </a:ext>
          </a:extLst>
        </xdr:cNvPr>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159657</xdr:rowOff>
    </xdr:from>
    <xdr:to>
      <xdr:col>24</xdr:col>
      <xdr:colOff>114300</xdr:colOff>
      <xdr:row>60</xdr:row>
      <xdr:rowOff>159657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99077</xdr:rowOff>
    </xdr:from>
    <xdr:ext cx="762000" cy="259045"/>
    <xdr:sp macro="" textlink="">
      <xdr:nvSpPr>
        <xdr:cNvPr id="190" name="扶助費最大値テキスト">
          <a:extLst>
            <a:ext uri="{FF2B5EF4-FFF2-40B4-BE49-F238E27FC236}">
              <a16:creationId xmlns:a16="http://schemas.microsoft.com/office/drawing/2014/main" id="{00000000-0008-0000-0400-0000BE000000}"/>
            </a:ext>
          </a:extLst>
        </xdr:cNvPr>
        <xdr:cNvSpPr txBox="1"/>
      </xdr:nvSpPr>
      <xdr:spPr>
        <a:xfrm>
          <a:off x="4914900" y="86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xdr:rowOff>
    </xdr:from>
    <xdr:to>
      <xdr:col>24</xdr:col>
      <xdr:colOff>114300</xdr:colOff>
      <xdr:row>52</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8928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94343</xdr:rowOff>
    </xdr:from>
    <xdr:to>
      <xdr:col>24</xdr:col>
      <xdr:colOff>25400</xdr:colOff>
      <xdr:row>54</xdr:row>
      <xdr:rowOff>143328</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3987800" y="9352643"/>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162577</xdr:rowOff>
    </xdr:from>
    <xdr:ext cx="762000" cy="259045"/>
    <xdr:sp macro="" textlink="">
      <xdr:nvSpPr>
        <xdr:cNvPr id="193" name="扶助費平均値テキスト">
          <a:extLst>
            <a:ext uri="{FF2B5EF4-FFF2-40B4-BE49-F238E27FC236}">
              <a16:creationId xmlns:a16="http://schemas.microsoft.com/office/drawing/2014/main" id="{00000000-0008-0000-0400-0000C1000000}"/>
            </a:ext>
          </a:extLst>
        </xdr:cNvPr>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19050</xdr:rowOff>
    </xdr:from>
    <xdr:to>
      <xdr:col>24</xdr:col>
      <xdr:colOff>76200</xdr:colOff>
      <xdr:row>57</xdr:row>
      <xdr:rowOff>120650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127000</xdr:rowOff>
    </xdr:from>
    <xdr:to>
      <xdr:col>19</xdr:col>
      <xdr:colOff>187325</xdr:colOff>
      <xdr:row>54</xdr:row>
      <xdr:rowOff>143328</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3098800" y="93853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35378</xdr:rowOff>
    </xdr:from>
    <xdr:to>
      <xdr:col>20</xdr:col>
      <xdr:colOff>38100</xdr:colOff>
      <xdr:row>57</xdr:row>
      <xdr:rowOff>136978</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9370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121755</xdr:rowOff>
    </xdr:from>
    <xdr:ext cx="7366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606800" y="9894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29028</xdr:rowOff>
    </xdr:from>
    <xdr:to>
      <xdr:col>15</xdr:col>
      <xdr:colOff>98425</xdr:colOff>
      <xdr:row>54</xdr:row>
      <xdr:rowOff>127000</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a:off x="2209800" y="9287328"/>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76200</xdr:rowOff>
    </xdr:from>
    <xdr:to>
      <xdr:col>15</xdr:col>
      <xdr:colOff>149225</xdr:colOff>
      <xdr:row>57</xdr:row>
      <xdr:rowOff>6350</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3048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162577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29028</xdr:rowOff>
    </xdr:from>
    <xdr:to>
      <xdr:col>11</xdr:col>
      <xdr:colOff>9525</xdr:colOff>
      <xdr:row>54</xdr:row>
      <xdr:rowOff>78015</xdr:rowOff>
    </xdr:to>
    <xdr:cxnSp macro="">
      <xdr:nvCxnSpPr>
        <xdr:cNvPr id="201" name="直線コネクタ 200">
          <a:extLst>
            <a:ext uri="{FF2B5EF4-FFF2-40B4-BE49-F238E27FC236}">
              <a16:creationId xmlns:a16="http://schemas.microsoft.com/office/drawing/2014/main" id="{00000000-0008-0000-0400-0000C9000000}"/>
            </a:ext>
          </a:extLst>
        </xdr:cNvPr>
        <xdr:cNvCxnSpPr/>
      </xdr:nvCxnSpPr>
      <xdr:spPr>
        <a:xfrm flipV="1">
          <a:off x="1320800" y="9287328"/>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10885</xdr:rowOff>
    </xdr:from>
    <xdr:to>
      <xdr:col>11</xdr:col>
      <xdr:colOff>60325</xdr:colOff>
      <xdr:row>56</xdr:row>
      <xdr:rowOff>112485</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2159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97262</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828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108857</xdr:rowOff>
    </xdr:from>
    <xdr:to>
      <xdr:col>6</xdr:col>
      <xdr:colOff>171450</xdr:colOff>
      <xdr:row>57</xdr:row>
      <xdr:rowOff>39007</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270000" y="97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23784</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939800" y="979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43543</xdr:rowOff>
    </xdr:from>
    <xdr:to>
      <xdr:col>24</xdr:col>
      <xdr:colOff>76200</xdr:colOff>
      <xdr:row>54</xdr:row>
      <xdr:rowOff>145143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4775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60070</xdr:rowOff>
    </xdr:from>
    <xdr:ext cx="762000" cy="259045"/>
    <xdr:sp macro="" textlink="">
      <xdr:nvSpPr>
        <xdr:cNvPr id="212" name="扶助費該当値テキスト">
          <a:extLst>
            <a:ext uri="{FF2B5EF4-FFF2-40B4-BE49-F238E27FC236}">
              <a16:creationId xmlns:a16="http://schemas.microsoft.com/office/drawing/2014/main" id="{00000000-0008-0000-0400-0000D4000000}"/>
            </a:ext>
          </a:extLst>
        </xdr:cNvPr>
        <xdr:cNvSpPr txBox="1"/>
      </xdr:nvSpPr>
      <xdr:spPr>
        <a:xfrm>
          <a:off x="4914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92528</xdr:rowOff>
    </xdr:from>
    <xdr:to>
      <xdr:col>20</xdr:col>
      <xdr:colOff>38100</xdr:colOff>
      <xdr:row>55</xdr:row>
      <xdr:rowOff>22678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937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32855</xdr:rowOff>
    </xdr:from>
    <xdr:ext cx="7366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3606800" y="9119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76200</xdr:rowOff>
    </xdr:from>
    <xdr:to>
      <xdr:col>15</xdr:col>
      <xdr:colOff>149225</xdr:colOff>
      <xdr:row>55</xdr:row>
      <xdr:rowOff>6350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16527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149678</xdr:rowOff>
    </xdr:from>
    <xdr:to>
      <xdr:col>11</xdr:col>
      <xdr:colOff>60325</xdr:colOff>
      <xdr:row>54</xdr:row>
      <xdr:rowOff>79828</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159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90005</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828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27215</xdr:rowOff>
    </xdr:from>
    <xdr:to>
      <xdr:col>6</xdr:col>
      <xdr:colOff>171450</xdr:colOff>
      <xdr:row>54</xdr:row>
      <xdr:rowOff>128815</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270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138992</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939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維持補修費と繰出金が該当。分子となる経常経費充当一般財源は前年度と比較して維持補修費は微減となり，繰出金は介護保険事業会計繰出金の増などにより，差引</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億円余の増となった。一方，分母となる経常経費充当一般財源も増となったため，前年度と同ポイントとなり，全国平均，類似団体平均及び東京都平均を下回っている。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引き続き，各特別会計の執行状況を的確に把握し，繰出金の適正化を図るため，財源補填的繰出金の縮減に取り組んでいく</a:t>
          </a:r>
          <a:r>
            <a:rPr kumimoji="1" lang="ja-JP" altLang="en-US" sz="1300">
              <a:latin typeface="ＭＳ Ｐゴシック" panose="020B0600070205080204" pitchFamily="50" charset="-128"/>
              <a:ea typeface="ＭＳ Ｐゴシック" panose="020B0600070205080204" pitchFamily="50" charset="-128"/>
            </a:rPr>
            <a:t>。</a:t>
          </a: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9" name="その他グラフ枠">
          <a:extLst>
            <a:ext uri="{FF2B5EF4-FFF2-40B4-BE49-F238E27FC236}">
              <a16:creationId xmlns:a16="http://schemas.microsoft.com/office/drawing/2014/main" id="{00000000-0008-0000-0400-0000F9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156935</xdr:rowOff>
    </xdr:from>
    <xdr:to>
      <xdr:col>82</xdr:col>
      <xdr:colOff>107950</xdr:colOff>
      <xdr:row>61</xdr:row>
      <xdr:rowOff>15422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6510000" y="9243785"/>
          <a:ext cx="0" cy="12300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158949</xdr:rowOff>
    </xdr:from>
    <xdr:ext cx="762000" cy="259045"/>
    <xdr:sp macro="" textlink="">
      <xdr:nvSpPr>
        <xdr:cNvPr id="251" name="その他最小値テキスト">
          <a:extLst>
            <a:ext uri="{FF2B5EF4-FFF2-40B4-BE49-F238E27FC236}">
              <a16:creationId xmlns:a16="http://schemas.microsoft.com/office/drawing/2014/main" id="{00000000-0008-0000-0400-0000FB000000}"/>
            </a:ext>
          </a:extLst>
        </xdr:cNvPr>
        <xdr:cNvSpPr txBox="1"/>
      </xdr:nvSpPr>
      <xdr:spPr>
        <a:xfrm>
          <a:off x="16598900" y="1044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15422</xdr:rowOff>
    </xdr:from>
    <xdr:to>
      <xdr:col>82</xdr:col>
      <xdr:colOff>196850</xdr:colOff>
      <xdr:row>61</xdr:row>
      <xdr:rowOff>15422</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1047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71862</xdr:rowOff>
    </xdr:from>
    <xdr:ext cx="762000" cy="259045"/>
    <xdr:sp macro="" textlink="">
      <xdr:nvSpPr>
        <xdr:cNvPr id="253" name="その他最大値テキスト">
          <a:extLst>
            <a:ext uri="{FF2B5EF4-FFF2-40B4-BE49-F238E27FC236}">
              <a16:creationId xmlns:a16="http://schemas.microsoft.com/office/drawing/2014/main" id="{00000000-0008-0000-0400-0000FD000000}"/>
            </a:ext>
          </a:extLst>
        </xdr:cNvPr>
        <xdr:cNvSpPr txBox="1"/>
      </xdr:nvSpPr>
      <xdr:spPr>
        <a:xfrm>
          <a:off x="16598900" y="8987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156935</xdr:rowOff>
    </xdr:from>
    <xdr:to>
      <xdr:col>82</xdr:col>
      <xdr:colOff>196850</xdr:colOff>
      <xdr:row>53</xdr:row>
      <xdr:rowOff>156935</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6421100" y="9243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58965</xdr:rowOff>
    </xdr:from>
    <xdr:to>
      <xdr:col>82</xdr:col>
      <xdr:colOff>107950</xdr:colOff>
      <xdr:row>57</xdr:row>
      <xdr:rowOff>58965</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5671800" y="98316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48277</xdr:rowOff>
    </xdr:from>
    <xdr:ext cx="762000" cy="259045"/>
    <xdr:sp macro="" textlink="">
      <xdr:nvSpPr>
        <xdr:cNvPr id="256" name="その他平均値テキスト">
          <a:extLst>
            <a:ext uri="{FF2B5EF4-FFF2-40B4-BE49-F238E27FC236}">
              <a16:creationId xmlns:a16="http://schemas.microsoft.com/office/drawing/2014/main" id="{00000000-0008-0000-0400-000000010000}"/>
            </a:ext>
          </a:extLst>
        </xdr:cNvPr>
        <xdr:cNvSpPr txBox="1"/>
      </xdr:nvSpPr>
      <xdr:spPr>
        <a:xfrm>
          <a:off x="16598900" y="999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76200</xdr:rowOff>
    </xdr:from>
    <xdr:to>
      <xdr:col>82</xdr:col>
      <xdr:colOff>158750</xdr:colOff>
      <xdr:row>59</xdr:row>
      <xdr:rowOff>6350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6459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58965</xdr:rowOff>
    </xdr:from>
    <xdr:to>
      <xdr:col>78</xdr:col>
      <xdr:colOff>69850</xdr:colOff>
      <xdr:row>57</xdr:row>
      <xdr:rowOff>69850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4782800" y="98316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87085</xdr:rowOff>
    </xdr:from>
    <xdr:to>
      <xdr:col>78</xdr:col>
      <xdr:colOff>120650</xdr:colOff>
      <xdr:row>59</xdr:row>
      <xdr:rowOff>17235</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5621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2012</xdr:rowOff>
    </xdr:from>
    <xdr:ext cx="7366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290800" y="10117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58965</xdr:rowOff>
    </xdr:from>
    <xdr:to>
      <xdr:col>73</xdr:col>
      <xdr:colOff>180975</xdr:colOff>
      <xdr:row>57</xdr:row>
      <xdr:rowOff>69850</xdr:rowOff>
    </xdr:to>
    <xdr:cxnSp macro="">
      <xdr:nvCxnSpPr>
        <xdr:cNvPr id="261" name="直線コネクタ 260">
          <a:extLst>
            <a:ext uri="{FF2B5EF4-FFF2-40B4-BE49-F238E27FC236}">
              <a16:creationId xmlns:a16="http://schemas.microsoft.com/office/drawing/2014/main" id="{00000000-0008-0000-0400-000005010000}"/>
            </a:ext>
          </a:extLst>
        </xdr:cNvPr>
        <xdr:cNvCxnSpPr/>
      </xdr:nvCxnSpPr>
      <xdr:spPr>
        <a:xfrm>
          <a:off x="13893800" y="98316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65315</xdr:rowOff>
    </xdr:from>
    <xdr:to>
      <xdr:col>74</xdr:col>
      <xdr:colOff>31750</xdr:colOff>
      <xdr:row>58</xdr:row>
      <xdr:rowOff>166915</xdr:rowOff>
    </xdr:to>
    <xdr:sp macro="" textlink="">
      <xdr:nvSpPr>
        <xdr:cNvPr id="262" name="フローチャート: 判断 261">
          <a:extLst>
            <a:ext uri="{FF2B5EF4-FFF2-40B4-BE49-F238E27FC236}">
              <a16:creationId xmlns:a16="http://schemas.microsoft.com/office/drawing/2014/main" id="{00000000-0008-0000-0400-000006010000}"/>
            </a:ext>
          </a:extLst>
        </xdr:cNvPr>
        <xdr:cNvSpPr/>
      </xdr:nvSpPr>
      <xdr:spPr>
        <a:xfrm>
          <a:off x="14732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151692</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401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58965</xdr:rowOff>
    </xdr:from>
    <xdr:to>
      <xdr:col>69</xdr:col>
      <xdr:colOff>92075</xdr:colOff>
      <xdr:row>57</xdr:row>
      <xdr:rowOff>113393</xdr:rowOff>
    </xdr:to>
    <xdr:cxnSp macro="">
      <xdr:nvCxnSpPr>
        <xdr:cNvPr id="264" name="直線コネクタ 263">
          <a:extLst>
            <a:ext uri="{FF2B5EF4-FFF2-40B4-BE49-F238E27FC236}">
              <a16:creationId xmlns:a16="http://schemas.microsoft.com/office/drawing/2014/main" id="{00000000-0008-0000-0400-000008010000}"/>
            </a:ext>
          </a:extLst>
        </xdr:cNvPr>
        <xdr:cNvCxnSpPr/>
      </xdr:nvCxnSpPr>
      <xdr:spPr>
        <a:xfrm flipV="1">
          <a:off x="13004800" y="98316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21772</xdr:rowOff>
    </xdr:from>
    <xdr:to>
      <xdr:col>69</xdr:col>
      <xdr:colOff>142875</xdr:colOff>
      <xdr:row>58</xdr:row>
      <xdr:rowOff>123372</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3843000" y="996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108149</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512800" y="1005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138793</xdr:rowOff>
    </xdr:from>
    <xdr:to>
      <xdr:col>65</xdr:col>
      <xdr:colOff>53975</xdr:colOff>
      <xdr:row>58</xdr:row>
      <xdr:rowOff>68943</xdr:rowOff>
    </xdr:to>
    <xdr:sp macro="" textlink="">
      <xdr:nvSpPr>
        <xdr:cNvPr id="267" name="フローチャート: 判断 266">
          <a:extLst>
            <a:ext uri="{FF2B5EF4-FFF2-40B4-BE49-F238E27FC236}">
              <a16:creationId xmlns:a16="http://schemas.microsoft.com/office/drawing/2014/main" id="{00000000-0008-0000-0400-00000B010000}"/>
            </a:ext>
          </a:extLst>
        </xdr:cNvPr>
        <xdr:cNvSpPr/>
      </xdr:nvSpPr>
      <xdr:spPr>
        <a:xfrm>
          <a:off x="12954000" y="991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53720</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623800" y="9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8165</xdr:rowOff>
    </xdr:from>
    <xdr:to>
      <xdr:col>82</xdr:col>
      <xdr:colOff>158750</xdr:colOff>
      <xdr:row>57</xdr:row>
      <xdr:rowOff>109765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64592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24692</xdr:rowOff>
    </xdr:from>
    <xdr:ext cx="762000" cy="259045"/>
    <xdr:sp macro="" textlink="">
      <xdr:nvSpPr>
        <xdr:cNvPr id="275" name="その他該当値テキスト">
          <a:extLst>
            <a:ext uri="{FF2B5EF4-FFF2-40B4-BE49-F238E27FC236}">
              <a16:creationId xmlns:a16="http://schemas.microsoft.com/office/drawing/2014/main" id="{00000000-0008-0000-0400-000013010000}"/>
            </a:ext>
          </a:extLst>
        </xdr:cNvPr>
        <xdr:cNvSpPr txBox="1"/>
      </xdr:nvSpPr>
      <xdr:spPr>
        <a:xfrm>
          <a:off x="16598900" y="96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8165</xdr:rowOff>
    </xdr:from>
    <xdr:to>
      <xdr:col>78</xdr:col>
      <xdr:colOff>120650</xdr:colOff>
      <xdr:row>57</xdr:row>
      <xdr:rowOff>109765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56210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119942</xdr:rowOff>
    </xdr:from>
    <xdr:ext cx="7366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5290800" y="9549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19050</xdr:rowOff>
    </xdr:from>
    <xdr:to>
      <xdr:col>74</xdr:col>
      <xdr:colOff>31750</xdr:colOff>
      <xdr:row>57</xdr:row>
      <xdr:rowOff>120650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130827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4401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8165</xdr:rowOff>
    </xdr:from>
    <xdr:to>
      <xdr:col>69</xdr:col>
      <xdr:colOff>142875</xdr:colOff>
      <xdr:row>57</xdr:row>
      <xdr:rowOff>109765</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38430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119942</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3512800" y="954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62593</xdr:rowOff>
    </xdr:from>
    <xdr:to>
      <xdr:col>65</xdr:col>
      <xdr:colOff>53975</xdr:colOff>
      <xdr:row>57</xdr:row>
      <xdr:rowOff>164193</xdr:rowOff>
    </xdr:to>
    <xdr:sp macro="" textlink="">
      <xdr:nvSpPr>
        <xdr:cNvPr id="282" name="楕円 281">
          <a:extLst>
            <a:ext uri="{FF2B5EF4-FFF2-40B4-BE49-F238E27FC236}">
              <a16:creationId xmlns:a16="http://schemas.microsoft.com/office/drawing/2014/main" id="{00000000-0008-0000-0400-00001A010000}"/>
            </a:ext>
          </a:extLst>
        </xdr:cNvPr>
        <xdr:cNvSpPr/>
      </xdr:nvSpPr>
      <xdr:spPr>
        <a:xfrm>
          <a:off x="12954000" y="983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2920</xdr:rowOff>
    </xdr:from>
    <xdr:ext cx="762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2623800" y="960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分子となる経常経費充当一般財源は前年度と比較して</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千万円余の増となり，前年度から</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上昇し，全国平均，類似団体平均及び東京都平均を上回っている。前年度からの主な上昇要因は，給食費無償化に伴う学校給食補助金の増やふじみ衛生組合処分費等負担金の増，保育所運営費等市単独助成費の増などが挙げられ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引き続き，補助・交付金などの適正化を推進し，補助費等総体の縮減に努めていく。</a:t>
          </a:r>
        </a:p>
      </xdr:txBody>
    </xdr:sp>
    <xdr:clientData/>
  </xdr:twoCellAnchor>
  <xdr:oneCellAnchor>
    <xdr:from>
      <xdr:col>62</xdr:col>
      <xdr:colOff>6350</xdr:colOff>
      <xdr:row>29</xdr:row>
      <xdr:rowOff>107950</xdr:rowOff>
    </xdr:from>
    <xdr:ext cx="298543" cy="225703"/>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2" name="補助費等グラフ枠">
          <a:extLst>
            <a:ext uri="{FF2B5EF4-FFF2-40B4-BE49-F238E27FC236}">
              <a16:creationId xmlns:a16="http://schemas.microsoft.com/office/drawing/2014/main" id="{00000000-0008-0000-0400-00003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26307</xdr:rowOff>
    </xdr:from>
    <xdr:to>
      <xdr:col>82</xdr:col>
      <xdr:colOff>107950</xdr:colOff>
      <xdr:row>41</xdr:row>
      <xdr:rowOff>156935</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6510000" y="5684157"/>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129012</xdr:rowOff>
    </xdr:from>
    <xdr:ext cx="762000" cy="259045"/>
    <xdr:sp macro="" textlink="">
      <xdr:nvSpPr>
        <xdr:cNvPr id="314" name="補助費等最小値テキスト">
          <a:extLst>
            <a:ext uri="{FF2B5EF4-FFF2-40B4-BE49-F238E27FC236}">
              <a16:creationId xmlns:a16="http://schemas.microsoft.com/office/drawing/2014/main" id="{00000000-0008-0000-0400-00003A010000}"/>
            </a:ext>
          </a:extLst>
        </xdr:cNvPr>
        <xdr:cNvSpPr txBox="1"/>
      </xdr:nvSpPr>
      <xdr:spPr>
        <a:xfrm>
          <a:off x="16598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156935</xdr:rowOff>
    </xdr:from>
    <xdr:to>
      <xdr:col>82</xdr:col>
      <xdr:colOff>196850</xdr:colOff>
      <xdr:row>41</xdr:row>
      <xdr:rowOff>156935</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6421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112684</xdr:rowOff>
    </xdr:from>
    <xdr:ext cx="762000" cy="259045"/>
    <xdr:sp macro="" textlink="">
      <xdr:nvSpPr>
        <xdr:cNvPr id="316" name="補助費等最大値テキスト">
          <a:extLst>
            <a:ext uri="{FF2B5EF4-FFF2-40B4-BE49-F238E27FC236}">
              <a16:creationId xmlns:a16="http://schemas.microsoft.com/office/drawing/2014/main" id="{00000000-0008-0000-0400-00003C010000}"/>
            </a:ext>
          </a:extLst>
        </xdr:cNvPr>
        <xdr:cNvSpPr txBox="1"/>
      </xdr:nvSpPr>
      <xdr:spPr>
        <a:xfrm>
          <a:off x="16598900" y="542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26307</xdr:rowOff>
    </xdr:from>
    <xdr:to>
      <xdr:col>82</xdr:col>
      <xdr:colOff>196850</xdr:colOff>
      <xdr:row>33</xdr:row>
      <xdr:rowOff>26307</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6421100" y="5684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41</xdr:row>
      <xdr:rowOff>37193</xdr:rowOff>
    </xdr:from>
    <xdr:to>
      <xdr:col>82</xdr:col>
      <xdr:colOff>107950</xdr:colOff>
      <xdr:row>41</xdr:row>
      <xdr:rowOff>156935</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a:off x="15671800" y="7066643"/>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76399</xdr:rowOff>
    </xdr:from>
    <xdr:ext cx="762000" cy="259045"/>
    <xdr:sp macro="" textlink="">
      <xdr:nvSpPr>
        <xdr:cNvPr id="319" name="補助費等平均値テキスト">
          <a:extLst>
            <a:ext uri="{FF2B5EF4-FFF2-40B4-BE49-F238E27FC236}">
              <a16:creationId xmlns:a16="http://schemas.microsoft.com/office/drawing/2014/main" id="{00000000-0008-0000-0400-00003F010000}"/>
            </a:ext>
          </a:extLst>
        </xdr:cNvPr>
        <xdr:cNvSpPr txBox="1"/>
      </xdr:nvSpPr>
      <xdr:spPr>
        <a:xfrm>
          <a:off x="16598900" y="6077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59872</xdr:rowOff>
    </xdr:from>
    <xdr:to>
      <xdr:col>82</xdr:col>
      <xdr:colOff>158750</xdr:colOff>
      <xdr:row>36</xdr:row>
      <xdr:rowOff>161472</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41</xdr:row>
      <xdr:rowOff>37193</xdr:rowOff>
    </xdr:from>
    <xdr:to>
      <xdr:col>78</xdr:col>
      <xdr:colOff>69850</xdr:colOff>
      <xdr:row>41</xdr:row>
      <xdr:rowOff>80735</xdr:rowOff>
    </xdr:to>
    <xdr:cxnSp macro="">
      <xdr:nvCxnSpPr>
        <xdr:cNvPr id="321" name="直線コネクタ 320">
          <a:extLst>
            <a:ext uri="{FF2B5EF4-FFF2-40B4-BE49-F238E27FC236}">
              <a16:creationId xmlns:a16="http://schemas.microsoft.com/office/drawing/2014/main" id="{00000000-0008-0000-0400-000041010000}"/>
            </a:ext>
          </a:extLst>
        </xdr:cNvPr>
        <xdr:cNvCxnSpPr/>
      </xdr:nvCxnSpPr>
      <xdr:spPr>
        <a:xfrm flipV="1">
          <a:off x="14782800" y="70666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70757</xdr:rowOff>
    </xdr:from>
    <xdr:to>
      <xdr:col>78</xdr:col>
      <xdr:colOff>120650</xdr:colOff>
      <xdr:row>37</xdr:row>
      <xdr:rowOff>907</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56210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11084</xdr:rowOff>
    </xdr:from>
    <xdr:ext cx="7366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290800" y="601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41</xdr:row>
      <xdr:rowOff>80735</xdr:rowOff>
    </xdr:from>
    <xdr:to>
      <xdr:col>73</xdr:col>
      <xdr:colOff>180975</xdr:colOff>
      <xdr:row>41</xdr:row>
      <xdr:rowOff>124278</xdr:rowOff>
    </xdr:to>
    <xdr:cxnSp macro="">
      <xdr:nvCxnSpPr>
        <xdr:cNvPr id="324" name="直線コネクタ 323">
          <a:extLst>
            <a:ext uri="{FF2B5EF4-FFF2-40B4-BE49-F238E27FC236}">
              <a16:creationId xmlns:a16="http://schemas.microsoft.com/office/drawing/2014/main" id="{00000000-0008-0000-0400-000044010000}"/>
            </a:ext>
          </a:extLst>
        </xdr:cNvPr>
        <xdr:cNvCxnSpPr/>
      </xdr:nvCxnSpPr>
      <xdr:spPr>
        <a:xfrm flipV="1">
          <a:off x="13893800" y="7110185"/>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70757</xdr:rowOff>
    </xdr:from>
    <xdr:to>
      <xdr:col>74</xdr:col>
      <xdr:colOff>31750</xdr:colOff>
      <xdr:row>37</xdr:row>
      <xdr:rowOff>907</xdr:rowOff>
    </xdr:to>
    <xdr:sp macro="" textlink="">
      <xdr:nvSpPr>
        <xdr:cNvPr id="325" name="フローチャート: 判断 324">
          <a:extLst>
            <a:ext uri="{FF2B5EF4-FFF2-40B4-BE49-F238E27FC236}">
              <a16:creationId xmlns:a16="http://schemas.microsoft.com/office/drawing/2014/main" id="{00000000-0008-0000-0400-000045010000}"/>
            </a:ext>
          </a:extLst>
        </xdr:cNvPr>
        <xdr:cNvSpPr/>
      </xdr:nvSpPr>
      <xdr:spPr>
        <a:xfrm>
          <a:off x="147320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11084</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01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41</xdr:row>
      <xdr:rowOff>124278</xdr:rowOff>
    </xdr:from>
    <xdr:to>
      <xdr:col>69</xdr:col>
      <xdr:colOff>92075</xdr:colOff>
      <xdr:row>41</xdr:row>
      <xdr:rowOff>124278</xdr:rowOff>
    </xdr:to>
    <xdr:cxnSp macro="">
      <xdr:nvCxnSpPr>
        <xdr:cNvPr id="327" name="直線コネクタ 326">
          <a:extLst>
            <a:ext uri="{FF2B5EF4-FFF2-40B4-BE49-F238E27FC236}">
              <a16:creationId xmlns:a16="http://schemas.microsoft.com/office/drawing/2014/main" id="{00000000-0008-0000-0400-000047010000}"/>
            </a:ext>
          </a:extLst>
        </xdr:cNvPr>
        <xdr:cNvCxnSpPr/>
      </xdr:nvCxnSpPr>
      <xdr:spPr>
        <a:xfrm>
          <a:off x="13004800" y="7153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59872</xdr:rowOff>
    </xdr:from>
    <xdr:to>
      <xdr:col>69</xdr:col>
      <xdr:colOff>142875</xdr:colOff>
      <xdr:row>36</xdr:row>
      <xdr:rowOff>161472</xdr:rowOff>
    </xdr:to>
    <xdr:sp macro="" textlink="">
      <xdr:nvSpPr>
        <xdr:cNvPr id="328" name="フローチャート: 判断 327">
          <a:extLst>
            <a:ext uri="{FF2B5EF4-FFF2-40B4-BE49-F238E27FC236}">
              <a16:creationId xmlns:a16="http://schemas.microsoft.com/office/drawing/2014/main" id="{00000000-0008-0000-0400-000048010000}"/>
            </a:ext>
          </a:extLst>
        </xdr:cNvPr>
        <xdr:cNvSpPr/>
      </xdr:nvSpPr>
      <xdr:spPr>
        <a:xfrm>
          <a:off x="13843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199</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108857</xdr:rowOff>
    </xdr:from>
    <xdr:to>
      <xdr:col>65</xdr:col>
      <xdr:colOff>53975</xdr:colOff>
      <xdr:row>39</xdr:row>
      <xdr:rowOff>39007</xdr:rowOff>
    </xdr:to>
    <xdr:sp macro="" textlink="">
      <xdr:nvSpPr>
        <xdr:cNvPr id="330" name="フローチャート: 判断 329">
          <a:extLst>
            <a:ext uri="{FF2B5EF4-FFF2-40B4-BE49-F238E27FC236}">
              <a16:creationId xmlns:a16="http://schemas.microsoft.com/office/drawing/2014/main" id="{00000000-0008-0000-0400-00004A010000}"/>
            </a:ext>
          </a:extLst>
        </xdr:cNvPr>
        <xdr:cNvSpPr/>
      </xdr:nvSpPr>
      <xdr:spPr>
        <a:xfrm>
          <a:off x="12954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49184</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41</xdr:row>
      <xdr:rowOff>106135</xdr:rowOff>
    </xdr:from>
    <xdr:to>
      <xdr:col>82</xdr:col>
      <xdr:colOff>158750</xdr:colOff>
      <xdr:row>42</xdr:row>
      <xdr:rowOff>36285</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6459200" y="71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41</xdr:row>
      <xdr:rowOff>14712</xdr:rowOff>
    </xdr:from>
    <xdr:ext cx="762000" cy="259045"/>
    <xdr:sp macro="" textlink="">
      <xdr:nvSpPr>
        <xdr:cNvPr id="338" name="補助費等該当値テキスト">
          <a:extLst>
            <a:ext uri="{FF2B5EF4-FFF2-40B4-BE49-F238E27FC236}">
              <a16:creationId xmlns:a16="http://schemas.microsoft.com/office/drawing/2014/main" id="{00000000-0008-0000-0400-000052010000}"/>
            </a:ext>
          </a:extLst>
        </xdr:cNvPr>
        <xdr:cNvSpPr txBox="1"/>
      </xdr:nvSpPr>
      <xdr:spPr>
        <a:xfrm>
          <a:off x="16598900" y="704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40</xdr:row>
      <xdr:rowOff>157843</xdr:rowOff>
    </xdr:from>
    <xdr:to>
      <xdr:col>78</xdr:col>
      <xdr:colOff>120650</xdr:colOff>
      <xdr:row>41</xdr:row>
      <xdr:rowOff>87993</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5621000" y="701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41</xdr:row>
      <xdr:rowOff>72770</xdr:rowOff>
    </xdr:from>
    <xdr:ext cx="7366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5290800" y="7102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41</xdr:row>
      <xdr:rowOff>29935</xdr:rowOff>
    </xdr:from>
    <xdr:to>
      <xdr:col>74</xdr:col>
      <xdr:colOff>31750</xdr:colOff>
      <xdr:row>41</xdr:row>
      <xdr:rowOff>131535</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4732000" y="705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41</xdr:row>
      <xdr:rowOff>116312</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4401800" y="7145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41</xdr:row>
      <xdr:rowOff>73478</xdr:rowOff>
    </xdr:from>
    <xdr:to>
      <xdr:col>69</xdr:col>
      <xdr:colOff>142875</xdr:colOff>
      <xdr:row>42</xdr:row>
      <xdr:rowOff>3628</xdr:rowOff>
    </xdr:to>
    <xdr:sp macro="" textlink="">
      <xdr:nvSpPr>
        <xdr:cNvPr id="343" name="楕円 342">
          <a:extLst>
            <a:ext uri="{FF2B5EF4-FFF2-40B4-BE49-F238E27FC236}">
              <a16:creationId xmlns:a16="http://schemas.microsoft.com/office/drawing/2014/main" id="{00000000-0008-0000-0400-000057010000}"/>
            </a:ext>
          </a:extLst>
        </xdr:cNvPr>
        <xdr:cNvSpPr/>
      </xdr:nvSpPr>
      <xdr:spPr>
        <a:xfrm>
          <a:off x="13843000" y="7102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41</xdr:row>
      <xdr:rowOff>159855</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13512800" y="718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41</xdr:row>
      <xdr:rowOff>73478</xdr:rowOff>
    </xdr:from>
    <xdr:to>
      <xdr:col>65</xdr:col>
      <xdr:colOff>53975</xdr:colOff>
      <xdr:row>42</xdr:row>
      <xdr:rowOff>3628</xdr:rowOff>
    </xdr:to>
    <xdr:sp macro="" textlink="">
      <xdr:nvSpPr>
        <xdr:cNvPr id="345" name="楕円 344">
          <a:extLst>
            <a:ext uri="{FF2B5EF4-FFF2-40B4-BE49-F238E27FC236}">
              <a16:creationId xmlns:a16="http://schemas.microsoft.com/office/drawing/2014/main" id="{00000000-0008-0000-0400-000059010000}"/>
            </a:ext>
          </a:extLst>
        </xdr:cNvPr>
        <xdr:cNvSpPr/>
      </xdr:nvSpPr>
      <xdr:spPr>
        <a:xfrm>
          <a:off x="12954000" y="7102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41</xdr:row>
      <xdr:rowOff>159855</xdr:rowOff>
    </xdr:from>
    <xdr:ext cx="762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12623800" y="718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正方形/長方形 353">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5" name="正方形/長方形 354">
          <a:extLst>
            <a:ext uri="{FF2B5EF4-FFF2-40B4-BE49-F238E27FC236}">
              <a16:creationId xmlns:a16="http://schemas.microsoft.com/office/drawing/2014/main" id="{00000000-0008-0000-0400-00006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6" name="正方形/長方形 355">
          <a:extLst>
            <a:ext uri="{FF2B5EF4-FFF2-40B4-BE49-F238E27FC236}">
              <a16:creationId xmlns:a16="http://schemas.microsoft.com/office/drawing/2014/main" id="{00000000-0008-0000-0400-00006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分子となる経常経費充当一般財源は前年度と比較して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億円余の増となったものの，分母の増に伴い，前年度から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ポイント減となり，前年度同様，全国平均，東京都平均及び類似団体平均を下回る水準となっている。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増要因としては，教育債元金償還費や総務債元金償還費の増が挙げられる。</a:t>
          </a:r>
        </a:p>
      </xdr:txBody>
    </xdr:sp>
    <xdr:clientData/>
  </xdr:twoCellAnchor>
  <xdr:oneCellAnchor>
    <xdr:from>
      <xdr:col>3</xdr:col>
      <xdr:colOff>123825</xdr:colOff>
      <xdr:row>69</xdr:row>
      <xdr:rowOff>107950</xdr:rowOff>
    </xdr:from>
    <xdr:ext cx="298543" cy="225703"/>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72" name="公債費グラフ枠">
          <a:extLst>
            <a:ext uri="{FF2B5EF4-FFF2-40B4-BE49-F238E27FC236}">
              <a16:creationId xmlns:a16="http://schemas.microsoft.com/office/drawing/2014/main" id="{00000000-0008-0000-0400-00007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12700</xdr:rowOff>
    </xdr:from>
    <xdr:to>
      <xdr:col>24</xdr:col>
      <xdr:colOff>25400</xdr:colOff>
      <xdr:row>82</xdr:row>
      <xdr:rowOff>20320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4826000" y="1270000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163847</xdr:rowOff>
    </xdr:from>
    <xdr:ext cx="762000" cy="259045"/>
    <xdr:sp macro="" textlink="">
      <xdr:nvSpPr>
        <xdr:cNvPr id="374" name="公債費最小値テキスト">
          <a:extLst>
            <a:ext uri="{FF2B5EF4-FFF2-40B4-BE49-F238E27FC236}">
              <a16:creationId xmlns:a16="http://schemas.microsoft.com/office/drawing/2014/main" id="{00000000-0008-0000-0400-000076010000}"/>
            </a:ext>
          </a:extLst>
        </xdr:cNvPr>
        <xdr:cNvSpPr txBox="1"/>
      </xdr:nvSpPr>
      <xdr:spPr>
        <a:xfrm>
          <a:off x="4914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20320</xdr:rowOff>
    </xdr:from>
    <xdr:to>
      <xdr:col>24</xdr:col>
      <xdr:colOff>114300</xdr:colOff>
      <xdr:row>82</xdr:row>
      <xdr:rowOff>20320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4737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99077</xdr:rowOff>
    </xdr:from>
    <xdr:ext cx="762000" cy="259045"/>
    <xdr:sp macro="" textlink="">
      <xdr:nvSpPr>
        <xdr:cNvPr id="376" name="公債費最大値テキスト">
          <a:extLst>
            <a:ext uri="{FF2B5EF4-FFF2-40B4-BE49-F238E27FC236}">
              <a16:creationId xmlns:a16="http://schemas.microsoft.com/office/drawing/2014/main" id="{00000000-0008-0000-0400-000078010000}"/>
            </a:ext>
          </a:extLst>
        </xdr:cNvPr>
        <xdr:cNvSpPr txBox="1"/>
      </xdr:nvSpPr>
      <xdr:spPr>
        <a:xfrm>
          <a:off x="4914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12700</xdr:rowOff>
    </xdr:from>
    <xdr:to>
      <xdr:col>24</xdr:col>
      <xdr:colOff>114300</xdr:colOff>
      <xdr:row>74</xdr:row>
      <xdr:rowOff>12700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4737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161289</xdr:rowOff>
    </xdr:from>
    <xdr:to>
      <xdr:col>24</xdr:col>
      <xdr:colOff>25400</xdr:colOff>
      <xdr:row>76</xdr:row>
      <xdr:rowOff>5080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3987800" y="1302003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74947</xdr:rowOff>
    </xdr:from>
    <xdr:ext cx="762000" cy="259045"/>
    <xdr:sp macro="" textlink="">
      <xdr:nvSpPr>
        <xdr:cNvPr id="379" name="公債費平均値テキスト">
          <a:extLst>
            <a:ext uri="{FF2B5EF4-FFF2-40B4-BE49-F238E27FC236}">
              <a16:creationId xmlns:a16="http://schemas.microsoft.com/office/drawing/2014/main" id="{00000000-0008-0000-0400-00007B010000}"/>
            </a:ext>
          </a:extLst>
        </xdr:cNvPr>
        <xdr:cNvSpPr txBox="1"/>
      </xdr:nvSpPr>
      <xdr:spPr>
        <a:xfrm>
          <a:off x="4914900" y="13276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102870</xdr:rowOff>
    </xdr:from>
    <xdr:to>
      <xdr:col>24</xdr:col>
      <xdr:colOff>76200</xdr:colOff>
      <xdr:row>78</xdr:row>
      <xdr:rowOff>33020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47752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5080</xdr:rowOff>
    </xdr:from>
    <xdr:to>
      <xdr:col>19</xdr:col>
      <xdr:colOff>187325</xdr:colOff>
      <xdr:row>76</xdr:row>
      <xdr:rowOff>5080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a:off x="3098800" y="13035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148589</xdr:rowOff>
    </xdr:from>
    <xdr:to>
      <xdr:col>20</xdr:col>
      <xdr:colOff>38100</xdr:colOff>
      <xdr:row>78</xdr:row>
      <xdr:rowOff>78739</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3937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63516</xdr:rowOff>
    </xdr:from>
    <xdr:ext cx="7366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606800" y="13436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168911</xdr:rowOff>
    </xdr:from>
    <xdr:to>
      <xdr:col>15</xdr:col>
      <xdr:colOff>98425</xdr:colOff>
      <xdr:row>76</xdr:row>
      <xdr:rowOff>5080</xdr:rowOff>
    </xdr:to>
    <xdr:cxnSp macro="">
      <xdr:nvCxnSpPr>
        <xdr:cNvPr id="384" name="直線コネクタ 383">
          <a:extLst>
            <a:ext uri="{FF2B5EF4-FFF2-40B4-BE49-F238E27FC236}">
              <a16:creationId xmlns:a16="http://schemas.microsoft.com/office/drawing/2014/main" id="{00000000-0008-0000-0400-000080010000}"/>
            </a:ext>
          </a:extLst>
        </xdr:cNvPr>
        <xdr:cNvCxnSpPr/>
      </xdr:nvCxnSpPr>
      <xdr:spPr>
        <a:xfrm>
          <a:off x="2209800" y="130276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156211</xdr:rowOff>
    </xdr:from>
    <xdr:to>
      <xdr:col>15</xdr:col>
      <xdr:colOff>149225</xdr:colOff>
      <xdr:row>78</xdr:row>
      <xdr:rowOff>86361</xdr:rowOff>
    </xdr:to>
    <xdr:sp macro="" textlink="">
      <xdr:nvSpPr>
        <xdr:cNvPr id="385" name="フローチャート: 判断 384">
          <a:extLst>
            <a:ext uri="{FF2B5EF4-FFF2-40B4-BE49-F238E27FC236}">
              <a16:creationId xmlns:a16="http://schemas.microsoft.com/office/drawing/2014/main" id="{00000000-0008-0000-0400-000081010000}"/>
            </a:ext>
          </a:extLst>
        </xdr:cNvPr>
        <xdr:cNvSpPr/>
      </xdr:nvSpPr>
      <xdr:spPr>
        <a:xfrm>
          <a:off x="3048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71138</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168911</xdr:rowOff>
    </xdr:from>
    <xdr:to>
      <xdr:col>11</xdr:col>
      <xdr:colOff>9525</xdr:colOff>
      <xdr:row>76</xdr:row>
      <xdr:rowOff>5080</xdr:rowOff>
    </xdr:to>
    <xdr:cxnSp macro="">
      <xdr:nvCxnSpPr>
        <xdr:cNvPr id="387" name="直線コネクタ 386">
          <a:extLst>
            <a:ext uri="{FF2B5EF4-FFF2-40B4-BE49-F238E27FC236}">
              <a16:creationId xmlns:a16="http://schemas.microsoft.com/office/drawing/2014/main" id="{00000000-0008-0000-0400-000083010000}"/>
            </a:ext>
          </a:extLst>
        </xdr:cNvPr>
        <xdr:cNvCxnSpPr/>
      </xdr:nvCxnSpPr>
      <xdr:spPr>
        <a:xfrm flipV="1">
          <a:off x="1320800" y="130276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156211</xdr:rowOff>
    </xdr:from>
    <xdr:to>
      <xdr:col>11</xdr:col>
      <xdr:colOff>60325</xdr:colOff>
      <xdr:row>78</xdr:row>
      <xdr:rowOff>86361</xdr:rowOff>
    </xdr:to>
    <xdr:sp macro="" textlink="">
      <xdr:nvSpPr>
        <xdr:cNvPr id="388" name="フローチャート: 判断 387">
          <a:extLst>
            <a:ext uri="{FF2B5EF4-FFF2-40B4-BE49-F238E27FC236}">
              <a16:creationId xmlns:a16="http://schemas.microsoft.com/office/drawing/2014/main" id="{00000000-0008-0000-0400-000084010000}"/>
            </a:ext>
          </a:extLst>
        </xdr:cNvPr>
        <xdr:cNvSpPr/>
      </xdr:nvSpPr>
      <xdr:spPr>
        <a:xfrm>
          <a:off x="2159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71138</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129539</xdr:rowOff>
    </xdr:from>
    <xdr:to>
      <xdr:col>6</xdr:col>
      <xdr:colOff>171450</xdr:colOff>
      <xdr:row>79</xdr:row>
      <xdr:rowOff>59689</xdr:rowOff>
    </xdr:to>
    <xdr:sp macro="" textlink="">
      <xdr:nvSpPr>
        <xdr:cNvPr id="390" name="フローチャート: 判断 389">
          <a:extLst>
            <a:ext uri="{FF2B5EF4-FFF2-40B4-BE49-F238E27FC236}">
              <a16:creationId xmlns:a16="http://schemas.microsoft.com/office/drawing/2014/main" id="{00000000-0008-0000-0400-000086010000}"/>
            </a:ext>
          </a:extLst>
        </xdr:cNvPr>
        <xdr:cNvSpPr/>
      </xdr:nvSpPr>
      <xdr:spPr>
        <a:xfrm>
          <a:off x="1270000" y="13502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44466</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3589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110490</xdr:rowOff>
    </xdr:from>
    <xdr:to>
      <xdr:col>24</xdr:col>
      <xdr:colOff>76200</xdr:colOff>
      <xdr:row>76</xdr:row>
      <xdr:rowOff>40639</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47752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127017</xdr:rowOff>
    </xdr:from>
    <xdr:ext cx="762000" cy="259045"/>
    <xdr:sp macro="" textlink="">
      <xdr:nvSpPr>
        <xdr:cNvPr id="398" name="公債費該当値テキスト">
          <a:extLst>
            <a:ext uri="{FF2B5EF4-FFF2-40B4-BE49-F238E27FC236}">
              <a16:creationId xmlns:a16="http://schemas.microsoft.com/office/drawing/2014/main" id="{00000000-0008-0000-0400-00008E010000}"/>
            </a:ext>
          </a:extLst>
        </xdr:cNvPr>
        <xdr:cNvSpPr txBox="1"/>
      </xdr:nvSpPr>
      <xdr:spPr>
        <a:xfrm>
          <a:off x="49149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125730</xdr:rowOff>
    </xdr:from>
    <xdr:to>
      <xdr:col>20</xdr:col>
      <xdr:colOff>38100</xdr:colOff>
      <xdr:row>76</xdr:row>
      <xdr:rowOff>55880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3937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66057</xdr:rowOff>
    </xdr:from>
    <xdr:ext cx="7366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3606800" y="1275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125730</xdr:rowOff>
    </xdr:from>
    <xdr:to>
      <xdr:col>15</xdr:col>
      <xdr:colOff>149225</xdr:colOff>
      <xdr:row>76</xdr:row>
      <xdr:rowOff>55880</xdr:rowOff>
    </xdr:to>
    <xdr:sp macro="" textlink="">
      <xdr:nvSpPr>
        <xdr:cNvPr id="401" name="楕円 400">
          <a:extLst>
            <a:ext uri="{FF2B5EF4-FFF2-40B4-BE49-F238E27FC236}">
              <a16:creationId xmlns:a16="http://schemas.microsoft.com/office/drawing/2014/main" id="{00000000-0008-0000-0400-000091010000}"/>
            </a:ext>
          </a:extLst>
        </xdr:cNvPr>
        <xdr:cNvSpPr/>
      </xdr:nvSpPr>
      <xdr:spPr>
        <a:xfrm>
          <a:off x="3048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66057</xdr:rowOff>
    </xdr:from>
    <xdr:ext cx="762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2717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118110</xdr:rowOff>
    </xdr:from>
    <xdr:to>
      <xdr:col>11</xdr:col>
      <xdr:colOff>60325</xdr:colOff>
      <xdr:row>76</xdr:row>
      <xdr:rowOff>48261</xdr:rowOff>
    </xdr:to>
    <xdr:sp macro="" textlink="">
      <xdr:nvSpPr>
        <xdr:cNvPr id="403" name="楕円 402">
          <a:extLst>
            <a:ext uri="{FF2B5EF4-FFF2-40B4-BE49-F238E27FC236}">
              <a16:creationId xmlns:a16="http://schemas.microsoft.com/office/drawing/2014/main" id="{00000000-0008-0000-0400-000093010000}"/>
            </a:ext>
          </a:extLst>
        </xdr:cNvPr>
        <xdr:cNvSpPr/>
      </xdr:nvSpPr>
      <xdr:spPr>
        <a:xfrm>
          <a:off x="2159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58437</xdr:rowOff>
    </xdr:from>
    <xdr:ext cx="762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828800" y="127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125730</xdr:rowOff>
    </xdr:from>
    <xdr:to>
      <xdr:col>6</xdr:col>
      <xdr:colOff>171450</xdr:colOff>
      <xdr:row>76</xdr:row>
      <xdr:rowOff>55880</xdr:rowOff>
    </xdr:to>
    <xdr:sp macro="" textlink="">
      <xdr:nvSpPr>
        <xdr:cNvPr id="405" name="楕円 404">
          <a:extLst>
            <a:ext uri="{FF2B5EF4-FFF2-40B4-BE49-F238E27FC236}">
              <a16:creationId xmlns:a16="http://schemas.microsoft.com/office/drawing/2014/main" id="{00000000-0008-0000-0400-000095010000}"/>
            </a:ext>
          </a:extLst>
        </xdr:cNvPr>
        <xdr:cNvSpPr/>
      </xdr:nvSpPr>
      <xdr:spPr>
        <a:xfrm>
          <a:off x="1270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66057</xdr:rowOff>
    </xdr:from>
    <xdr:ext cx="762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939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4" name="正方形/長方形 413">
          <a:extLst>
            <a:ext uri="{FF2B5EF4-FFF2-40B4-BE49-F238E27FC236}">
              <a16:creationId xmlns:a16="http://schemas.microsoft.com/office/drawing/2014/main" id="{00000000-0008-0000-0400-00009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5" name="正方形/長方形 414">
          <a:extLst>
            <a:ext uri="{FF2B5EF4-FFF2-40B4-BE49-F238E27FC236}">
              <a16:creationId xmlns:a16="http://schemas.microsoft.com/office/drawing/2014/main" id="{00000000-0008-0000-0400-00009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6" name="正方形/長方形 415">
          <a:extLst>
            <a:ext uri="{FF2B5EF4-FFF2-40B4-BE49-F238E27FC236}">
              <a16:creationId xmlns:a16="http://schemas.microsoft.com/office/drawing/2014/main" id="{00000000-0008-0000-0400-0000A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ポイント上昇しており，全国平均，類似団体平均及び東京都平均を上回っている。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他団体と比較して，物件費・補助費等が高い水準にあるため，今後も財政の弾力性・財政構造の見直しに努めていく。</a:t>
          </a:r>
        </a:p>
      </xdr:txBody>
    </xdr:sp>
    <xdr:clientData/>
  </xdr:twoCellAnchor>
  <xdr:oneCellAnchor>
    <xdr:from>
      <xdr:col>62</xdr:col>
      <xdr:colOff>6350</xdr:colOff>
      <xdr:row>69</xdr:row>
      <xdr:rowOff>107950</xdr:rowOff>
    </xdr:from>
    <xdr:ext cx="298543" cy="225703"/>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127000</xdr:rowOff>
    </xdr:from>
    <xdr:to>
      <xdr:col>85</xdr:col>
      <xdr:colOff>66675</xdr:colOff>
      <xdr:row>80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12700</xdr:rowOff>
    </xdr:from>
    <xdr:to>
      <xdr:col>85</xdr:col>
      <xdr:colOff>66675</xdr:colOff>
      <xdr:row>74</xdr:row>
      <xdr:rowOff>12700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41927</xdr:rowOff>
    </xdr:from>
    <xdr:ext cx="508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9" name="公債費以外グラフ枠">
          <a:extLst>
            <a:ext uri="{FF2B5EF4-FFF2-40B4-BE49-F238E27FC236}">
              <a16:creationId xmlns:a16="http://schemas.microsoft.com/office/drawing/2014/main" id="{00000000-0008-0000-0400-0000AD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35560</xdr:rowOff>
    </xdr:from>
    <xdr:to>
      <xdr:col>82</xdr:col>
      <xdr:colOff>107950</xdr:colOff>
      <xdr:row>80</xdr:row>
      <xdr:rowOff>6986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6510000" y="12551410"/>
          <a:ext cx="0" cy="1171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150513</xdr:rowOff>
    </xdr:from>
    <xdr:ext cx="762000" cy="259045"/>
    <xdr:sp macro="" textlink="">
      <xdr:nvSpPr>
        <xdr:cNvPr id="431" name="公債費以外最小値テキスト">
          <a:extLst>
            <a:ext uri="{FF2B5EF4-FFF2-40B4-BE49-F238E27FC236}">
              <a16:creationId xmlns:a16="http://schemas.microsoft.com/office/drawing/2014/main" id="{00000000-0008-0000-0400-0000AF010000}"/>
            </a:ext>
          </a:extLst>
        </xdr:cNvPr>
        <xdr:cNvSpPr txBox="1"/>
      </xdr:nvSpPr>
      <xdr:spPr>
        <a:xfrm>
          <a:off x="16598900" y="1369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6986</xdr:rowOff>
    </xdr:from>
    <xdr:to>
      <xdr:col>82</xdr:col>
      <xdr:colOff>196850</xdr:colOff>
      <xdr:row>80</xdr:row>
      <xdr:rowOff>6986</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6421100" y="13722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121937</xdr:rowOff>
    </xdr:from>
    <xdr:ext cx="762000" cy="259045"/>
    <xdr:sp macro="" textlink="">
      <xdr:nvSpPr>
        <xdr:cNvPr id="433" name="公債費以外最大値テキスト">
          <a:extLst>
            <a:ext uri="{FF2B5EF4-FFF2-40B4-BE49-F238E27FC236}">
              <a16:creationId xmlns:a16="http://schemas.microsoft.com/office/drawing/2014/main" id="{00000000-0008-0000-0400-0000B1010000}"/>
            </a:ext>
          </a:extLst>
        </xdr:cNvPr>
        <xdr:cNvSpPr txBox="1"/>
      </xdr:nvSpPr>
      <xdr:spPr>
        <a:xfrm>
          <a:off x="16598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35560</xdr:rowOff>
    </xdr:from>
    <xdr:to>
      <xdr:col>82</xdr:col>
      <xdr:colOff>196850</xdr:colOff>
      <xdr:row>73</xdr:row>
      <xdr:rowOff>35560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6421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41275</xdr:rowOff>
    </xdr:from>
    <xdr:to>
      <xdr:col>82</xdr:col>
      <xdr:colOff>107950</xdr:colOff>
      <xdr:row>79</xdr:row>
      <xdr:rowOff>29845</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5671800" y="13414375"/>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132732</xdr:rowOff>
    </xdr:from>
    <xdr:ext cx="762000" cy="259045"/>
    <xdr:sp macro="" textlink="">
      <xdr:nvSpPr>
        <xdr:cNvPr id="436" name="公債費以外平均値テキスト">
          <a:extLst>
            <a:ext uri="{FF2B5EF4-FFF2-40B4-BE49-F238E27FC236}">
              <a16:creationId xmlns:a16="http://schemas.microsoft.com/office/drawing/2014/main" id="{00000000-0008-0000-0400-0000B4010000}"/>
            </a:ext>
          </a:extLst>
        </xdr:cNvPr>
        <xdr:cNvSpPr txBox="1"/>
      </xdr:nvSpPr>
      <xdr:spPr>
        <a:xfrm>
          <a:off x="16598900" y="131629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116205</xdr:rowOff>
    </xdr:from>
    <xdr:to>
      <xdr:col>82</xdr:col>
      <xdr:colOff>158750</xdr:colOff>
      <xdr:row>78</xdr:row>
      <xdr:rowOff>46355</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64592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41275</xdr:rowOff>
    </xdr:from>
    <xdr:to>
      <xdr:col>78</xdr:col>
      <xdr:colOff>69850</xdr:colOff>
      <xdr:row>78</xdr:row>
      <xdr:rowOff>115570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4782800" y="1341437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64770</xdr:rowOff>
    </xdr:from>
    <xdr:to>
      <xdr:col>78</xdr:col>
      <xdr:colOff>120650</xdr:colOff>
      <xdr:row>77</xdr:row>
      <xdr:rowOff>166370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5097</xdr:rowOff>
    </xdr:from>
    <xdr:ext cx="7366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290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69850</xdr:rowOff>
    </xdr:from>
    <xdr:to>
      <xdr:col>73</xdr:col>
      <xdr:colOff>180975</xdr:colOff>
      <xdr:row>78</xdr:row>
      <xdr:rowOff>115570</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a:off x="13893800" y="1344295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130827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401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69850</xdr:rowOff>
    </xdr:from>
    <xdr:to>
      <xdr:col>69</xdr:col>
      <xdr:colOff>92075</xdr:colOff>
      <xdr:row>78</xdr:row>
      <xdr:rowOff>149861</xdr:rowOff>
    </xdr:to>
    <xdr:cxnSp macro="">
      <xdr:nvCxnSpPr>
        <xdr:cNvPr id="444" name="直線コネクタ 443">
          <a:extLst>
            <a:ext uri="{FF2B5EF4-FFF2-40B4-BE49-F238E27FC236}">
              <a16:creationId xmlns:a16="http://schemas.microsoft.com/office/drawing/2014/main" id="{00000000-0008-0000-0400-0000BC010000}"/>
            </a:ext>
          </a:extLst>
        </xdr:cNvPr>
        <xdr:cNvCxnSpPr/>
      </xdr:nvCxnSpPr>
      <xdr:spPr>
        <a:xfrm flipV="1">
          <a:off x="13004800" y="13442950"/>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53339</xdr:rowOff>
    </xdr:from>
    <xdr:to>
      <xdr:col>69</xdr:col>
      <xdr:colOff>142875</xdr:colOff>
      <xdr:row>76</xdr:row>
      <xdr:rowOff>154939</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165117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133350</xdr:rowOff>
    </xdr:from>
    <xdr:to>
      <xdr:col>65</xdr:col>
      <xdr:colOff>53975</xdr:colOff>
      <xdr:row>77</xdr:row>
      <xdr:rowOff>63500</xdr:rowOff>
    </xdr:to>
    <xdr:sp macro="" textlink="">
      <xdr:nvSpPr>
        <xdr:cNvPr id="447" name="フローチャート: 判断 446">
          <a:extLst>
            <a:ext uri="{FF2B5EF4-FFF2-40B4-BE49-F238E27FC236}">
              <a16:creationId xmlns:a16="http://schemas.microsoft.com/office/drawing/2014/main" id="{00000000-0008-0000-0400-0000BF010000}"/>
            </a:ext>
          </a:extLst>
        </xdr:cNvPr>
        <xdr:cNvSpPr/>
      </xdr:nvSpPr>
      <xdr:spPr>
        <a:xfrm>
          <a:off x="12954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73677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623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150495</xdr:rowOff>
    </xdr:from>
    <xdr:to>
      <xdr:col>82</xdr:col>
      <xdr:colOff>158750</xdr:colOff>
      <xdr:row>79</xdr:row>
      <xdr:rowOff>80645</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6459200" y="13523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122572</xdr:rowOff>
    </xdr:from>
    <xdr:ext cx="762000" cy="259045"/>
    <xdr:sp macro="" textlink="">
      <xdr:nvSpPr>
        <xdr:cNvPr id="455" name="公債費以外該当値テキスト">
          <a:extLst>
            <a:ext uri="{FF2B5EF4-FFF2-40B4-BE49-F238E27FC236}">
              <a16:creationId xmlns:a16="http://schemas.microsoft.com/office/drawing/2014/main" id="{00000000-0008-0000-0400-0000C7010000}"/>
            </a:ext>
          </a:extLst>
        </xdr:cNvPr>
        <xdr:cNvSpPr txBox="1"/>
      </xdr:nvSpPr>
      <xdr:spPr>
        <a:xfrm>
          <a:off x="16598900" y="13495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161925</xdr:rowOff>
    </xdr:from>
    <xdr:to>
      <xdr:col>78</xdr:col>
      <xdr:colOff>120650</xdr:colOff>
      <xdr:row>78</xdr:row>
      <xdr:rowOff>92075</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5621000" y="13363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76852</xdr:rowOff>
    </xdr:from>
    <xdr:ext cx="7366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5290800" y="13449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64770</xdr:rowOff>
    </xdr:from>
    <xdr:to>
      <xdr:col>74</xdr:col>
      <xdr:colOff>31750</xdr:colOff>
      <xdr:row>78</xdr:row>
      <xdr:rowOff>166370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4732000" y="1343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151147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4401800" y="1352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19050</xdr:rowOff>
    </xdr:from>
    <xdr:to>
      <xdr:col>69</xdr:col>
      <xdr:colOff>142875</xdr:colOff>
      <xdr:row>78</xdr:row>
      <xdr:rowOff>120650</xdr:rowOff>
    </xdr:to>
    <xdr:sp macro="" textlink="">
      <xdr:nvSpPr>
        <xdr:cNvPr id="460" name="楕円 459">
          <a:extLst>
            <a:ext uri="{FF2B5EF4-FFF2-40B4-BE49-F238E27FC236}">
              <a16:creationId xmlns:a16="http://schemas.microsoft.com/office/drawing/2014/main" id="{00000000-0008-0000-0400-0000CC010000}"/>
            </a:ext>
          </a:extLst>
        </xdr:cNvPr>
        <xdr:cNvSpPr/>
      </xdr:nvSpPr>
      <xdr:spPr>
        <a:xfrm>
          <a:off x="13843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105427</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3512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99061</xdr:rowOff>
    </xdr:from>
    <xdr:to>
      <xdr:col>65</xdr:col>
      <xdr:colOff>53975</xdr:colOff>
      <xdr:row>79</xdr:row>
      <xdr:rowOff>29211</xdr:rowOff>
    </xdr:to>
    <xdr:sp macro="" textlink="">
      <xdr:nvSpPr>
        <xdr:cNvPr id="462" name="楕円 461">
          <a:extLst>
            <a:ext uri="{FF2B5EF4-FFF2-40B4-BE49-F238E27FC236}">
              <a16:creationId xmlns:a16="http://schemas.microsoft.com/office/drawing/2014/main" id="{00000000-0008-0000-0400-0000CE010000}"/>
            </a:ext>
          </a:extLst>
        </xdr:cNvPr>
        <xdr:cNvSpPr/>
      </xdr:nvSpPr>
      <xdr:spPr>
        <a:xfrm>
          <a:off x="12954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13988</xdr:rowOff>
    </xdr:from>
    <xdr:ext cx="762000" cy="259045"/>
    <xdr:sp macro="" textlink="">
      <xdr:nvSpPr>
        <xdr:cNvPr id="463" name="テキスト ボックス 462">
          <a:extLst>
            <a:ext uri="{FF2B5EF4-FFF2-40B4-BE49-F238E27FC236}">
              <a16:creationId xmlns:a16="http://schemas.microsoft.com/office/drawing/2014/main" id="{00000000-0008-0000-0400-0000CF010000}"/>
            </a:ext>
          </a:extLst>
        </xdr:cNvPr>
        <xdr:cNvSpPr txBox="1"/>
      </xdr:nvSpPr>
      <xdr:spPr>
        <a:xfrm>
          <a:off x="12623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東京都調布市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31140</xdr:rowOff>
    </xdr:from>
    <xdr:to>
      <xdr:col>29</xdr:col>
      <xdr:colOff>127000</xdr:colOff>
      <xdr:row>19</xdr:row>
      <xdr:rowOff>38646</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64715"/>
          <a:ext cx="0" cy="13791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10723</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1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38646</xdr:rowOff>
    </xdr:from>
    <xdr:to>
      <xdr:col>30</xdr:col>
      <xdr:colOff>25400</xdr:colOff>
      <xdr:row>19</xdr:row>
      <xdr:rowOff>38646</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438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117517</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0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31140</xdr:rowOff>
    </xdr:from>
    <xdr:to>
      <xdr:col>30</xdr:col>
      <xdr:colOff>25400</xdr:colOff>
      <xdr:row>11</xdr:row>
      <xdr:rowOff>31140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647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115570</xdr:rowOff>
    </xdr:from>
    <xdr:to>
      <xdr:col>29</xdr:col>
      <xdr:colOff>127000</xdr:colOff>
      <xdr:row>18</xdr:row>
      <xdr:rowOff>103111</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077845"/>
          <a:ext cx="647700" cy="158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3802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623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158725</xdr:rowOff>
    </xdr:from>
    <xdr:to>
      <xdr:col>29</xdr:col>
      <xdr:colOff>177800</xdr:colOff>
      <xdr:row>16</xdr:row>
      <xdr:rowOff>88875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7781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103111</xdr:rowOff>
    </xdr:from>
    <xdr:to>
      <xdr:col>26</xdr:col>
      <xdr:colOff>50800</xdr:colOff>
      <xdr:row>18</xdr:row>
      <xdr:rowOff>148755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36836"/>
          <a:ext cx="698500" cy="456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149809</xdr:rowOff>
    </xdr:from>
    <xdr:to>
      <xdr:col>26</xdr:col>
      <xdr:colOff>101600</xdr:colOff>
      <xdr:row>17</xdr:row>
      <xdr:rowOff>79959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940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90136</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09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148755</xdr:rowOff>
    </xdr:from>
    <xdr:to>
      <xdr:col>22</xdr:col>
      <xdr:colOff>114300</xdr:colOff>
      <xdr:row>19</xdr:row>
      <xdr:rowOff>37960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282480"/>
          <a:ext cx="698500" cy="606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21222</xdr:rowOff>
    </xdr:from>
    <xdr:to>
      <xdr:col>22</xdr:col>
      <xdr:colOff>165100</xdr:colOff>
      <xdr:row>17</xdr:row>
      <xdr:rowOff>122822</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83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132999</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752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37960</xdr:rowOff>
    </xdr:from>
    <xdr:to>
      <xdr:col>18</xdr:col>
      <xdr:colOff>177800</xdr:colOff>
      <xdr:row>19</xdr:row>
      <xdr:rowOff>75527</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343135"/>
          <a:ext cx="698500" cy="375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38176</xdr:rowOff>
    </xdr:from>
    <xdr:to>
      <xdr:col>19</xdr:col>
      <xdr:colOff>38100</xdr:colOff>
      <xdr:row>17</xdr:row>
      <xdr:rowOff>139776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00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149953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769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44386</xdr:rowOff>
    </xdr:from>
    <xdr:to>
      <xdr:col>15</xdr:col>
      <xdr:colOff>101600</xdr:colOff>
      <xdr:row>17</xdr:row>
      <xdr:rowOff>145986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06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156163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775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64770</xdr:rowOff>
    </xdr:from>
    <xdr:to>
      <xdr:col>29</xdr:col>
      <xdr:colOff>177800</xdr:colOff>
      <xdr:row>17</xdr:row>
      <xdr:rowOff>166370</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027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36847</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99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52311</xdr:rowOff>
    </xdr:from>
    <xdr:to>
      <xdr:col>26</xdr:col>
      <xdr:colOff>101600</xdr:colOff>
      <xdr:row>18</xdr:row>
      <xdr:rowOff>153912</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186036"/>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138688</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272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97955</xdr:rowOff>
    </xdr:from>
    <xdr:to>
      <xdr:col>22</xdr:col>
      <xdr:colOff>165100</xdr:colOff>
      <xdr:row>19</xdr:row>
      <xdr:rowOff>28105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31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12882</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3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158610</xdr:rowOff>
    </xdr:from>
    <xdr:to>
      <xdr:col>19</xdr:col>
      <xdr:colOff>38100</xdr:colOff>
      <xdr:row>19</xdr:row>
      <xdr:rowOff>88760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92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73537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378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24727</xdr:rowOff>
    </xdr:from>
    <xdr:to>
      <xdr:col>15</xdr:col>
      <xdr:colOff>101600</xdr:colOff>
      <xdr:row>19</xdr:row>
      <xdr:rowOff>126327</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3299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111104</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416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227889</xdr:rowOff>
    </xdr:from>
    <xdr:to>
      <xdr:col>29</xdr:col>
      <xdr:colOff>127000</xdr:colOff>
      <xdr:row>37</xdr:row>
      <xdr:rowOff>166357</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152439"/>
          <a:ext cx="0" cy="113861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138434</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263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166357</xdr:rowOff>
    </xdr:from>
    <xdr:to>
      <xdr:col>30</xdr:col>
      <xdr:colOff>25400</xdr:colOff>
      <xdr:row>37</xdr:row>
      <xdr:rowOff>166357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2910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142816</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95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227889</xdr:rowOff>
    </xdr:from>
    <xdr:to>
      <xdr:col>30</xdr:col>
      <xdr:colOff>25400</xdr:colOff>
      <xdr:row>33</xdr:row>
      <xdr:rowOff>227889</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1524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319977</xdr:rowOff>
    </xdr:from>
    <xdr:to>
      <xdr:col>29</xdr:col>
      <xdr:colOff>127000</xdr:colOff>
      <xdr:row>36</xdr:row>
      <xdr:rowOff>63221</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6930327"/>
          <a:ext cx="647700" cy="861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50513</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608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205436</xdr:rowOff>
    </xdr:from>
    <xdr:to>
      <xdr:col>29</xdr:col>
      <xdr:colOff>177800</xdr:colOff>
      <xdr:row>35</xdr:row>
      <xdr:rowOff>307036</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8157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63221</xdr:rowOff>
    </xdr:from>
    <xdr:to>
      <xdr:col>26</xdr:col>
      <xdr:colOff>50800</xdr:colOff>
      <xdr:row>36</xdr:row>
      <xdr:rowOff>97206</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7016471"/>
          <a:ext cx="698500" cy="33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218884</xdr:rowOff>
    </xdr:from>
    <xdr:to>
      <xdr:col>26</xdr:col>
      <xdr:colOff>101600</xdr:colOff>
      <xdr:row>35</xdr:row>
      <xdr:rowOff>320484</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8292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330661</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598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97206</xdr:rowOff>
    </xdr:from>
    <xdr:to>
      <xdr:col>22</xdr:col>
      <xdr:colOff>114300</xdr:colOff>
      <xdr:row>36</xdr:row>
      <xdr:rowOff>142240</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050456"/>
          <a:ext cx="698500" cy="450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231229</xdr:rowOff>
    </xdr:from>
    <xdr:to>
      <xdr:col>22</xdr:col>
      <xdr:colOff>165100</xdr:colOff>
      <xdr:row>35</xdr:row>
      <xdr:rowOff>332829</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84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106</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610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142240</xdr:rowOff>
    </xdr:from>
    <xdr:to>
      <xdr:col>18</xdr:col>
      <xdr:colOff>177800</xdr:colOff>
      <xdr:row>36</xdr:row>
      <xdr:rowOff>158090</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095490"/>
          <a:ext cx="698500" cy="158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252488</xdr:rowOff>
    </xdr:from>
    <xdr:to>
      <xdr:col>19</xdr:col>
      <xdr:colOff>38100</xdr:colOff>
      <xdr:row>36</xdr:row>
      <xdr:rowOff>11188</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8628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21365</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6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200863</xdr:rowOff>
    </xdr:from>
    <xdr:to>
      <xdr:col>15</xdr:col>
      <xdr:colOff>101600</xdr:colOff>
      <xdr:row>35</xdr:row>
      <xdr:rowOff>302463</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8112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312640</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58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269177</xdr:rowOff>
    </xdr:from>
    <xdr:to>
      <xdr:col>29</xdr:col>
      <xdr:colOff>177800</xdr:colOff>
      <xdr:row>36</xdr:row>
      <xdr:rowOff>27877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879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241254</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851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12421</xdr:rowOff>
    </xdr:from>
    <xdr:to>
      <xdr:col>26</xdr:col>
      <xdr:colOff>101600</xdr:colOff>
      <xdr:row>36</xdr:row>
      <xdr:rowOff>114021</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9656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98798</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7052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46406</xdr:rowOff>
    </xdr:from>
    <xdr:to>
      <xdr:col>22</xdr:col>
      <xdr:colOff>165100</xdr:colOff>
      <xdr:row>36</xdr:row>
      <xdr:rowOff>148006</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999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132783</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086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91440</xdr:rowOff>
    </xdr:from>
    <xdr:to>
      <xdr:col>19</xdr:col>
      <xdr:colOff>38100</xdr:colOff>
      <xdr:row>37</xdr:row>
      <xdr:rowOff>21590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0446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6367</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13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107290</xdr:rowOff>
    </xdr:from>
    <xdr:to>
      <xdr:col>15</xdr:col>
      <xdr:colOff>101600</xdr:colOff>
      <xdr:row>37</xdr:row>
      <xdr:rowOff>37440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060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22217</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146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東京都調布市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239,348
233,814
21.58
112,436,142
107,946,214
3,907,063
55,492,071
37,502,581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24.9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65938</xdr:rowOff>
    </xdr:from>
    <xdr:to>
      <xdr:col>24</xdr:col>
      <xdr:colOff>62865</xdr:colOff>
      <xdr:row>38</xdr:row>
      <xdr:rowOff>167970</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09438"/>
          <a:ext cx="1270" cy="14736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347</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686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167970</xdr:rowOff>
    </xdr:from>
    <xdr:to>
      <xdr:col>24</xdr:col>
      <xdr:colOff>152400</xdr:colOff>
      <xdr:row>38</xdr:row>
      <xdr:rowOff>167970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683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12615</xdr:rowOff>
    </xdr:from>
    <xdr:ext cx="534377"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8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65938</xdr:rowOff>
    </xdr:from>
    <xdr:to>
      <xdr:col>24</xdr:col>
      <xdr:colOff>152400</xdr:colOff>
      <xdr:row>30</xdr:row>
      <xdr:rowOff>65938</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09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142062</xdr:rowOff>
    </xdr:from>
    <xdr:to>
      <xdr:col>24</xdr:col>
      <xdr:colOff>63500</xdr:colOff>
      <xdr:row>38</xdr:row>
      <xdr:rowOff>25247</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314262"/>
          <a:ext cx="838200" cy="22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64457</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8937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41580</xdr:rowOff>
    </xdr:from>
    <xdr:to>
      <xdr:col>24</xdr:col>
      <xdr:colOff>114300</xdr:colOff>
      <xdr:row>35</xdr:row>
      <xdr:rowOff>143180</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042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13170</xdr:rowOff>
    </xdr:from>
    <xdr:to>
      <xdr:col>19</xdr:col>
      <xdr:colOff>177800</xdr:colOff>
      <xdr:row>38</xdr:row>
      <xdr:rowOff>25247</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6528270"/>
          <a:ext cx="889000" cy="12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69355</xdr:rowOff>
    </xdr:from>
    <xdr:to>
      <xdr:col>20</xdr:col>
      <xdr:colOff>38100</xdr:colOff>
      <xdr:row>36</xdr:row>
      <xdr:rowOff>170955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24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16032</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16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13170</xdr:rowOff>
    </xdr:from>
    <xdr:to>
      <xdr:col>15</xdr:col>
      <xdr:colOff>50800</xdr:colOff>
      <xdr:row>38</xdr:row>
      <xdr:rowOff>112535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528270"/>
          <a:ext cx="889000" cy="99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61354</xdr:rowOff>
    </xdr:from>
    <xdr:to>
      <xdr:col>15</xdr:col>
      <xdr:colOff>101600</xdr:colOff>
      <xdr:row>36</xdr:row>
      <xdr:rowOff>162954</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233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8031</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008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112535</xdr:rowOff>
    </xdr:from>
    <xdr:to>
      <xdr:col>10</xdr:col>
      <xdr:colOff>114300</xdr:colOff>
      <xdr:row>38</xdr:row>
      <xdr:rowOff>128080</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627635"/>
          <a:ext cx="8890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83414</xdr:rowOff>
    </xdr:from>
    <xdr:to>
      <xdr:col>10</xdr:col>
      <xdr:colOff>165100</xdr:colOff>
      <xdr:row>37</xdr:row>
      <xdr:rowOff>13564</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25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30091</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030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148488</xdr:rowOff>
    </xdr:from>
    <xdr:to>
      <xdr:col>6</xdr:col>
      <xdr:colOff>38100</xdr:colOff>
      <xdr:row>37</xdr:row>
      <xdr:rowOff>78638</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320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95165</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095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91262</xdr:rowOff>
    </xdr:from>
    <xdr:to>
      <xdr:col>24</xdr:col>
      <xdr:colOff>114300</xdr:colOff>
      <xdr:row>37</xdr:row>
      <xdr:rowOff>21412</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263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69689</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241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145898</xdr:rowOff>
    </xdr:from>
    <xdr:to>
      <xdr:col>20</xdr:col>
      <xdr:colOff>38100</xdr:colOff>
      <xdr:row>38</xdr:row>
      <xdr:rowOff>76048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4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67174</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582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133820</xdr:rowOff>
    </xdr:from>
    <xdr:to>
      <xdr:col>15</xdr:col>
      <xdr:colOff>101600</xdr:colOff>
      <xdr:row>38</xdr:row>
      <xdr:rowOff>63970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47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55097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570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61735</xdr:rowOff>
    </xdr:from>
    <xdr:to>
      <xdr:col>10</xdr:col>
      <xdr:colOff>165100</xdr:colOff>
      <xdr:row>38</xdr:row>
      <xdr:rowOff>163335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57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154462</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669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77280</xdr:rowOff>
    </xdr:from>
    <xdr:to>
      <xdr:col>6</xdr:col>
      <xdr:colOff>38100</xdr:colOff>
      <xdr:row>39</xdr:row>
      <xdr:rowOff>7430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59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170007</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685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a:extLst>
            <a:ext uri="{FF2B5EF4-FFF2-40B4-BE49-F238E27FC236}">
              <a16:creationId xmlns:a16="http://schemas.microsoft.com/office/drawing/2014/main" id="{00000000-0008-0000-06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170006</xdr:rowOff>
    </xdr:from>
    <xdr:to>
      <xdr:col>24</xdr:col>
      <xdr:colOff>62865</xdr:colOff>
      <xdr:row>59</xdr:row>
      <xdr:rowOff>127666</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4633595" y="8742506"/>
          <a:ext cx="1270" cy="1500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131493</xdr:rowOff>
    </xdr:from>
    <xdr:ext cx="534377" cy="259045"/>
    <xdr:sp macro="" textlink="">
      <xdr:nvSpPr>
        <xdr:cNvPr id="117" name="物件費最小値テキスト">
          <a:extLst>
            <a:ext uri="{FF2B5EF4-FFF2-40B4-BE49-F238E27FC236}">
              <a16:creationId xmlns:a16="http://schemas.microsoft.com/office/drawing/2014/main" id="{00000000-0008-0000-0600-000075000000}"/>
            </a:ext>
          </a:extLst>
        </xdr:cNvPr>
        <xdr:cNvSpPr txBox="1"/>
      </xdr:nvSpPr>
      <xdr:spPr>
        <a:xfrm>
          <a:off x="4686300" y="10247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127666</xdr:rowOff>
    </xdr:from>
    <xdr:to>
      <xdr:col>24</xdr:col>
      <xdr:colOff>152400</xdr:colOff>
      <xdr:row>59</xdr:row>
      <xdr:rowOff>127666</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10243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116683</xdr:rowOff>
    </xdr:from>
    <xdr:ext cx="599010" cy="259045"/>
    <xdr:sp macro="" textlink="">
      <xdr:nvSpPr>
        <xdr:cNvPr id="119" name="物件費最大値テキスト">
          <a:extLst>
            <a:ext uri="{FF2B5EF4-FFF2-40B4-BE49-F238E27FC236}">
              <a16:creationId xmlns:a16="http://schemas.microsoft.com/office/drawing/2014/main" id="{00000000-0008-0000-0600-000077000000}"/>
            </a:ext>
          </a:extLst>
        </xdr:cNvPr>
        <xdr:cNvSpPr txBox="1"/>
      </xdr:nvSpPr>
      <xdr:spPr>
        <a:xfrm>
          <a:off x="4686300" y="8517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170006</xdr:rowOff>
    </xdr:from>
    <xdr:to>
      <xdr:col>24</xdr:col>
      <xdr:colOff>152400</xdr:colOff>
      <xdr:row>50</xdr:row>
      <xdr:rowOff>170006</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8742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49288</xdr:rowOff>
    </xdr:from>
    <xdr:to>
      <xdr:col>24</xdr:col>
      <xdr:colOff>63500</xdr:colOff>
      <xdr:row>55</xdr:row>
      <xdr:rowOff>131764</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3797300" y="9479038"/>
          <a:ext cx="838200" cy="8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57465</xdr:rowOff>
    </xdr:from>
    <xdr:ext cx="534377" cy="259045"/>
    <xdr:sp macro="" textlink="">
      <xdr:nvSpPr>
        <xdr:cNvPr id="122" name="物件費平均値テキスト">
          <a:extLst>
            <a:ext uri="{FF2B5EF4-FFF2-40B4-BE49-F238E27FC236}">
              <a16:creationId xmlns:a16="http://schemas.microsoft.com/office/drawing/2014/main" id="{00000000-0008-0000-0600-00007A000000}"/>
            </a:ext>
          </a:extLst>
        </xdr:cNvPr>
        <xdr:cNvSpPr txBox="1"/>
      </xdr:nvSpPr>
      <xdr:spPr>
        <a:xfrm>
          <a:off x="4686300" y="96586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79038</xdr:rowOff>
    </xdr:from>
    <xdr:to>
      <xdr:col>24</xdr:col>
      <xdr:colOff>114300</xdr:colOff>
      <xdr:row>57</xdr:row>
      <xdr:rowOff>9188</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4584700" y="9680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131764</xdr:rowOff>
    </xdr:from>
    <xdr:to>
      <xdr:col>19</xdr:col>
      <xdr:colOff>177800</xdr:colOff>
      <xdr:row>55</xdr:row>
      <xdr:rowOff>146803</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908300" y="9561514"/>
          <a:ext cx="889000" cy="15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128072</xdr:rowOff>
    </xdr:from>
    <xdr:to>
      <xdr:col>20</xdr:col>
      <xdr:colOff>38100</xdr:colOff>
      <xdr:row>57</xdr:row>
      <xdr:rowOff>58222</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3746500" y="972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49349</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3530111" y="9821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146803</xdr:rowOff>
    </xdr:from>
    <xdr:to>
      <xdr:col>15</xdr:col>
      <xdr:colOff>50800</xdr:colOff>
      <xdr:row>56</xdr:row>
      <xdr:rowOff>3797</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2019300" y="9576553"/>
          <a:ext cx="889000" cy="28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80164</xdr:rowOff>
    </xdr:from>
    <xdr:to>
      <xdr:col>15</xdr:col>
      <xdr:colOff>101600</xdr:colOff>
      <xdr:row>57</xdr:row>
      <xdr:rowOff>10314</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2857500" y="968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1441</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2641111" y="9774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3797</xdr:rowOff>
    </xdr:from>
    <xdr:to>
      <xdr:col>10</xdr:col>
      <xdr:colOff>114300</xdr:colOff>
      <xdr:row>56</xdr:row>
      <xdr:rowOff>117003</xdr:rowOff>
    </xdr:to>
    <xdr:cxnSp macro="">
      <xdr:nvCxnSpPr>
        <xdr:cNvPr id="130" name="直線コネクタ 129">
          <a:extLst>
            <a:ext uri="{FF2B5EF4-FFF2-40B4-BE49-F238E27FC236}">
              <a16:creationId xmlns:a16="http://schemas.microsoft.com/office/drawing/2014/main" id="{00000000-0008-0000-0600-000082000000}"/>
            </a:ext>
          </a:extLst>
        </xdr:cNvPr>
        <xdr:cNvCxnSpPr/>
      </xdr:nvCxnSpPr>
      <xdr:spPr>
        <a:xfrm flipV="1">
          <a:off x="1130300" y="9604997"/>
          <a:ext cx="889000" cy="113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138915</xdr:rowOff>
    </xdr:from>
    <xdr:to>
      <xdr:col>10</xdr:col>
      <xdr:colOff>165100</xdr:colOff>
      <xdr:row>57</xdr:row>
      <xdr:rowOff>69065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968500" y="974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60192</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752111" y="9832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32060</xdr:rowOff>
    </xdr:from>
    <xdr:to>
      <xdr:col>6</xdr:col>
      <xdr:colOff>38100</xdr:colOff>
      <xdr:row>56</xdr:row>
      <xdr:rowOff>133660</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079500" y="9633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150187</xdr:rowOff>
    </xdr:from>
    <xdr:ext cx="534377"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863111" y="9408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169938</xdr:rowOff>
    </xdr:from>
    <xdr:to>
      <xdr:col>24</xdr:col>
      <xdr:colOff>114300</xdr:colOff>
      <xdr:row>55</xdr:row>
      <xdr:rowOff>100088</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4584700" y="942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21365</xdr:rowOff>
    </xdr:from>
    <xdr:ext cx="534377" cy="259045"/>
    <xdr:sp macro="" textlink="">
      <xdr:nvSpPr>
        <xdr:cNvPr id="141" name="物件費該当値テキスト">
          <a:extLst>
            <a:ext uri="{FF2B5EF4-FFF2-40B4-BE49-F238E27FC236}">
              <a16:creationId xmlns:a16="http://schemas.microsoft.com/office/drawing/2014/main" id="{00000000-0008-0000-0600-00008D000000}"/>
            </a:ext>
          </a:extLst>
        </xdr:cNvPr>
        <xdr:cNvSpPr txBox="1"/>
      </xdr:nvSpPr>
      <xdr:spPr>
        <a:xfrm>
          <a:off x="4686300" y="9279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80964</xdr:rowOff>
    </xdr:from>
    <xdr:to>
      <xdr:col>20</xdr:col>
      <xdr:colOff>38100</xdr:colOff>
      <xdr:row>56</xdr:row>
      <xdr:rowOff>11114</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3746500" y="951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27641</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3530111" y="9285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96003</xdr:rowOff>
    </xdr:from>
    <xdr:to>
      <xdr:col>15</xdr:col>
      <xdr:colOff>101600</xdr:colOff>
      <xdr:row>56</xdr:row>
      <xdr:rowOff>26153</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2857500" y="9525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42680</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2641111" y="9300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124447</xdr:rowOff>
    </xdr:from>
    <xdr:to>
      <xdr:col>10</xdr:col>
      <xdr:colOff>165100</xdr:colOff>
      <xdr:row>56</xdr:row>
      <xdr:rowOff>54597</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968500" y="9554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71124</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1752111" y="9329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66203</xdr:rowOff>
    </xdr:from>
    <xdr:to>
      <xdr:col>6</xdr:col>
      <xdr:colOff>38100</xdr:colOff>
      <xdr:row>56</xdr:row>
      <xdr:rowOff>167803</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079500" y="966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158930</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863111" y="9760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a:extLst>
            <a:ext uri="{FF2B5EF4-FFF2-40B4-BE49-F238E27FC236}">
              <a16:creationId xmlns:a16="http://schemas.microsoft.com/office/drawing/2014/main" id="{00000000-0008-0000-06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102057</xdr:rowOff>
    </xdr:from>
    <xdr:to>
      <xdr:col>24</xdr:col>
      <xdr:colOff>62865</xdr:colOff>
      <xdr:row>79</xdr:row>
      <xdr:rowOff>16560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4633595" y="12275007"/>
          <a:ext cx="1270" cy="12861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20387</xdr:rowOff>
    </xdr:from>
    <xdr:ext cx="378565" cy="259045"/>
    <xdr:sp macro="" textlink="">
      <xdr:nvSpPr>
        <xdr:cNvPr id="174" name="維持補修費最小値テキスト">
          <a:extLst>
            <a:ext uri="{FF2B5EF4-FFF2-40B4-BE49-F238E27FC236}">
              <a16:creationId xmlns:a16="http://schemas.microsoft.com/office/drawing/2014/main" id="{00000000-0008-0000-0600-0000AE000000}"/>
            </a:ext>
          </a:extLst>
        </xdr:cNvPr>
        <xdr:cNvSpPr txBox="1"/>
      </xdr:nvSpPr>
      <xdr:spPr>
        <a:xfrm>
          <a:off x="4686300" y="135649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16560</xdr:rowOff>
    </xdr:from>
    <xdr:to>
      <xdr:col>24</xdr:col>
      <xdr:colOff>152400</xdr:colOff>
      <xdr:row>79</xdr:row>
      <xdr:rowOff>16560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3561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48734</xdr:rowOff>
    </xdr:from>
    <xdr:ext cx="534377" cy="259045"/>
    <xdr:sp macro="" textlink="">
      <xdr:nvSpPr>
        <xdr:cNvPr id="176" name="維持補修費最大値テキスト">
          <a:extLst>
            <a:ext uri="{FF2B5EF4-FFF2-40B4-BE49-F238E27FC236}">
              <a16:creationId xmlns:a16="http://schemas.microsoft.com/office/drawing/2014/main" id="{00000000-0008-0000-0600-0000B0000000}"/>
            </a:ext>
          </a:extLst>
        </xdr:cNvPr>
        <xdr:cNvSpPr txBox="1"/>
      </xdr:nvSpPr>
      <xdr:spPr>
        <a:xfrm>
          <a:off x="4686300" y="12050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102057</xdr:rowOff>
    </xdr:from>
    <xdr:to>
      <xdr:col>24</xdr:col>
      <xdr:colOff>152400</xdr:colOff>
      <xdr:row>71</xdr:row>
      <xdr:rowOff>102057</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2275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99924</xdr:rowOff>
    </xdr:from>
    <xdr:to>
      <xdr:col>24</xdr:col>
      <xdr:colOff>63500</xdr:colOff>
      <xdr:row>77</xdr:row>
      <xdr:rowOff>101143</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3797300" y="13301574"/>
          <a:ext cx="838200" cy="1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41876</xdr:rowOff>
    </xdr:from>
    <xdr:ext cx="469744" cy="259045"/>
    <xdr:sp macro="" textlink="">
      <xdr:nvSpPr>
        <xdr:cNvPr id="179" name="維持補修費平均値テキスト">
          <a:extLst>
            <a:ext uri="{FF2B5EF4-FFF2-40B4-BE49-F238E27FC236}">
              <a16:creationId xmlns:a16="http://schemas.microsoft.com/office/drawing/2014/main" id="{00000000-0008-0000-0600-0000B3000000}"/>
            </a:ext>
          </a:extLst>
        </xdr:cNvPr>
        <xdr:cNvSpPr txBox="1"/>
      </xdr:nvSpPr>
      <xdr:spPr>
        <a:xfrm>
          <a:off x="4686300" y="132435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63449</xdr:rowOff>
    </xdr:from>
    <xdr:to>
      <xdr:col>24</xdr:col>
      <xdr:colOff>114300</xdr:colOff>
      <xdr:row>77</xdr:row>
      <xdr:rowOff>165049</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4584700" y="13265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101143</xdr:rowOff>
    </xdr:from>
    <xdr:to>
      <xdr:col>19</xdr:col>
      <xdr:colOff>177800</xdr:colOff>
      <xdr:row>77</xdr:row>
      <xdr:rowOff>122098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908300" y="13302793"/>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81890</xdr:rowOff>
    </xdr:from>
    <xdr:to>
      <xdr:col>20</xdr:col>
      <xdr:colOff>38100</xdr:colOff>
      <xdr:row>78</xdr:row>
      <xdr:rowOff>12040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3746500" y="132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3167</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3562428" y="13376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116839</xdr:rowOff>
    </xdr:from>
    <xdr:to>
      <xdr:col>15</xdr:col>
      <xdr:colOff>50800</xdr:colOff>
      <xdr:row>77</xdr:row>
      <xdr:rowOff>122098</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2019300" y="13318489"/>
          <a:ext cx="889000" cy="5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92024</xdr:rowOff>
    </xdr:from>
    <xdr:to>
      <xdr:col>15</xdr:col>
      <xdr:colOff>101600</xdr:colOff>
      <xdr:row>78</xdr:row>
      <xdr:rowOff>22174</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2857500" y="1329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13301</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2673428" y="13386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113945</xdr:rowOff>
    </xdr:from>
    <xdr:to>
      <xdr:col>10</xdr:col>
      <xdr:colOff>114300</xdr:colOff>
      <xdr:row>77</xdr:row>
      <xdr:rowOff>116839</xdr:rowOff>
    </xdr:to>
    <xdr:cxnSp macro="">
      <xdr:nvCxnSpPr>
        <xdr:cNvPr id="187" name="直線コネクタ 186">
          <a:extLst>
            <a:ext uri="{FF2B5EF4-FFF2-40B4-BE49-F238E27FC236}">
              <a16:creationId xmlns:a16="http://schemas.microsoft.com/office/drawing/2014/main" id="{00000000-0008-0000-0600-0000BB000000}"/>
            </a:ext>
          </a:extLst>
        </xdr:cNvPr>
        <xdr:cNvCxnSpPr/>
      </xdr:nvCxnSpPr>
      <xdr:spPr>
        <a:xfrm>
          <a:off x="1130300" y="13315595"/>
          <a:ext cx="889000" cy="2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100788</xdr:rowOff>
    </xdr:from>
    <xdr:to>
      <xdr:col>10</xdr:col>
      <xdr:colOff>165100</xdr:colOff>
      <xdr:row>78</xdr:row>
      <xdr:rowOff>30938</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968500" y="13302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22065</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784428" y="13395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106121</xdr:rowOff>
    </xdr:from>
    <xdr:to>
      <xdr:col>6</xdr:col>
      <xdr:colOff>38100</xdr:colOff>
      <xdr:row>77</xdr:row>
      <xdr:rowOff>36271</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079500" y="13136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52798</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895428" y="12911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49124</xdr:rowOff>
    </xdr:from>
    <xdr:to>
      <xdr:col>24</xdr:col>
      <xdr:colOff>114300</xdr:colOff>
      <xdr:row>77</xdr:row>
      <xdr:rowOff>150724</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4584700" y="13250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72001</xdr:rowOff>
    </xdr:from>
    <xdr:ext cx="469744" cy="259045"/>
    <xdr:sp macro="" textlink="">
      <xdr:nvSpPr>
        <xdr:cNvPr id="198" name="維持補修費該当値テキスト">
          <a:extLst>
            <a:ext uri="{FF2B5EF4-FFF2-40B4-BE49-F238E27FC236}">
              <a16:creationId xmlns:a16="http://schemas.microsoft.com/office/drawing/2014/main" id="{00000000-0008-0000-0600-0000C6000000}"/>
            </a:ext>
          </a:extLst>
        </xdr:cNvPr>
        <xdr:cNvSpPr txBox="1"/>
      </xdr:nvSpPr>
      <xdr:spPr>
        <a:xfrm>
          <a:off x="4686300" y="13102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50343</xdr:rowOff>
    </xdr:from>
    <xdr:to>
      <xdr:col>20</xdr:col>
      <xdr:colOff>38100</xdr:colOff>
      <xdr:row>77</xdr:row>
      <xdr:rowOff>151943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3746500" y="1325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168470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3562428" y="13027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71298</xdr:rowOff>
    </xdr:from>
    <xdr:to>
      <xdr:col>15</xdr:col>
      <xdr:colOff>101600</xdr:colOff>
      <xdr:row>78</xdr:row>
      <xdr:rowOff>1448</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2857500" y="1327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17975</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2673428" y="13048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66039</xdr:rowOff>
    </xdr:from>
    <xdr:to>
      <xdr:col>10</xdr:col>
      <xdr:colOff>165100</xdr:colOff>
      <xdr:row>77</xdr:row>
      <xdr:rowOff>167639</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968500" y="1326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12716</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1784428" y="13042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63145</xdr:rowOff>
    </xdr:from>
    <xdr:to>
      <xdr:col>6</xdr:col>
      <xdr:colOff>38100</xdr:colOff>
      <xdr:row>77</xdr:row>
      <xdr:rowOff>164745</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079500" y="1326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155872</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895428" y="1335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31026</xdr:rowOff>
    </xdr:from>
    <xdr:to>
      <xdr:col>24</xdr:col>
      <xdr:colOff>62865</xdr:colOff>
      <xdr:row>98</xdr:row>
      <xdr:rowOff>25781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461526"/>
          <a:ext cx="1270" cy="1366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29608</xdr:rowOff>
    </xdr:from>
    <xdr:ext cx="599010"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831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104,970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25781</xdr:rowOff>
    </xdr:from>
    <xdr:to>
      <xdr:col>24</xdr:col>
      <xdr:colOff>152400</xdr:colOff>
      <xdr:row>98</xdr:row>
      <xdr:rowOff>25781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827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149153</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236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31026</xdr:rowOff>
    </xdr:from>
    <xdr:to>
      <xdr:col>24</xdr:col>
      <xdr:colOff>152400</xdr:colOff>
      <xdr:row>90</xdr:row>
      <xdr:rowOff>31026</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461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165264</xdr:rowOff>
    </xdr:from>
    <xdr:to>
      <xdr:col>24</xdr:col>
      <xdr:colOff>63500</xdr:colOff>
      <xdr:row>96</xdr:row>
      <xdr:rowOff>30341</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453014"/>
          <a:ext cx="838200" cy="36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112349</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22864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89472</xdr:rowOff>
    </xdr:from>
    <xdr:to>
      <xdr:col>24</xdr:col>
      <xdr:colOff>114300</xdr:colOff>
      <xdr:row>96</xdr:row>
      <xdr:rowOff>19622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37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30341</xdr:rowOff>
    </xdr:from>
    <xdr:to>
      <xdr:col>19</xdr:col>
      <xdr:colOff>177800</xdr:colOff>
      <xdr:row>96</xdr:row>
      <xdr:rowOff>127915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489541"/>
          <a:ext cx="889000" cy="97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23851</xdr:rowOff>
    </xdr:from>
    <xdr:to>
      <xdr:col>20</xdr:col>
      <xdr:colOff>38100</xdr:colOff>
      <xdr:row>96</xdr:row>
      <xdr:rowOff>125451</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483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116578</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575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48692</xdr:rowOff>
    </xdr:from>
    <xdr:to>
      <xdr:col>15</xdr:col>
      <xdr:colOff>50800</xdr:colOff>
      <xdr:row>96</xdr:row>
      <xdr:rowOff>127915</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507892"/>
          <a:ext cx="889000" cy="79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132169</xdr:rowOff>
    </xdr:from>
    <xdr:to>
      <xdr:col>15</xdr:col>
      <xdr:colOff>101600</xdr:colOff>
      <xdr:row>97</xdr:row>
      <xdr:rowOff>62319</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59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53446</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08795" y="16684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48692</xdr:rowOff>
    </xdr:from>
    <xdr:to>
      <xdr:col>10</xdr:col>
      <xdr:colOff>114300</xdr:colOff>
      <xdr:row>97</xdr:row>
      <xdr:rowOff>151282</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507892"/>
          <a:ext cx="889000" cy="274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162864</xdr:rowOff>
    </xdr:from>
    <xdr:to>
      <xdr:col>10</xdr:col>
      <xdr:colOff>165100</xdr:colOff>
      <xdr:row>96</xdr:row>
      <xdr:rowOff>93014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450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109541</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225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21386</xdr:rowOff>
    </xdr:from>
    <xdr:to>
      <xdr:col>6</xdr:col>
      <xdr:colOff>38100</xdr:colOff>
      <xdr:row>96</xdr:row>
      <xdr:rowOff>122986</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480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139513</xdr:rowOff>
    </xdr:from>
    <xdr:ext cx="59901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30795" y="162558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114464</xdr:rowOff>
    </xdr:from>
    <xdr:to>
      <xdr:col>24</xdr:col>
      <xdr:colOff>114300</xdr:colOff>
      <xdr:row>96</xdr:row>
      <xdr:rowOff>44614</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40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92891</xdr:rowOff>
    </xdr:from>
    <xdr:ext cx="599010"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380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150991</xdr:rowOff>
    </xdr:from>
    <xdr:to>
      <xdr:col>20</xdr:col>
      <xdr:colOff>38100</xdr:colOff>
      <xdr:row>96</xdr:row>
      <xdr:rowOff>81141</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438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97668</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795" y="16213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77115</xdr:rowOff>
    </xdr:from>
    <xdr:to>
      <xdr:col>15</xdr:col>
      <xdr:colOff>101600</xdr:colOff>
      <xdr:row>97</xdr:row>
      <xdr:rowOff>7265</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53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23792</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08795" y="16311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169342</xdr:rowOff>
    </xdr:from>
    <xdr:to>
      <xdr:col>10</xdr:col>
      <xdr:colOff>165100</xdr:colOff>
      <xdr:row>96</xdr:row>
      <xdr:rowOff>99492</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45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90619</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19795" y="16549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100482</xdr:rowOff>
    </xdr:from>
    <xdr:to>
      <xdr:col>6</xdr:col>
      <xdr:colOff>38100</xdr:colOff>
      <xdr:row>98</xdr:row>
      <xdr:rowOff>30632</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73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21759</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30795" y="16823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36</xdr:row>
      <xdr:rowOff>64925</xdr:rowOff>
    </xdr:from>
    <xdr:to>
      <xdr:col>54</xdr:col>
      <xdr:colOff>189865</xdr:colOff>
      <xdr:row>38</xdr:row>
      <xdr:rowOff>106287</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6237125"/>
          <a:ext cx="1270" cy="3842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110114</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625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106287</xdr:rowOff>
    </xdr:from>
    <xdr:to>
      <xdr:col>55</xdr:col>
      <xdr:colOff>88900</xdr:colOff>
      <xdr:row>38</xdr:row>
      <xdr:rowOff>106287</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621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11602</xdr:rowOff>
    </xdr:from>
    <xdr:ext cx="534377"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6012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36</xdr:row>
      <xdr:rowOff>64925</xdr:rowOff>
    </xdr:from>
    <xdr:to>
      <xdr:col>55</xdr:col>
      <xdr:colOff>88900</xdr:colOff>
      <xdr:row>36</xdr:row>
      <xdr:rowOff>64925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623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64925</xdr:rowOff>
    </xdr:from>
    <xdr:to>
      <xdr:col>55</xdr:col>
      <xdr:colOff>0</xdr:colOff>
      <xdr:row>36</xdr:row>
      <xdr:rowOff>100579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9639300" y="6237125"/>
          <a:ext cx="838200" cy="35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29935</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63735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51508</xdr:rowOff>
    </xdr:from>
    <xdr:to>
      <xdr:col>55</xdr:col>
      <xdr:colOff>50800</xdr:colOff>
      <xdr:row>37</xdr:row>
      <xdr:rowOff>153108</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395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93988</xdr:rowOff>
    </xdr:from>
    <xdr:to>
      <xdr:col>50</xdr:col>
      <xdr:colOff>114300</xdr:colOff>
      <xdr:row>36</xdr:row>
      <xdr:rowOff>100579</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750300" y="6266188"/>
          <a:ext cx="889000" cy="6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45672</xdr:rowOff>
    </xdr:from>
    <xdr:to>
      <xdr:col>50</xdr:col>
      <xdr:colOff>165100</xdr:colOff>
      <xdr:row>37</xdr:row>
      <xdr:rowOff>147272</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3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138399</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6482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44740</xdr:rowOff>
    </xdr:from>
    <xdr:to>
      <xdr:col>45</xdr:col>
      <xdr:colOff>177800</xdr:colOff>
      <xdr:row>36</xdr:row>
      <xdr:rowOff>93988</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7861300" y="6216940"/>
          <a:ext cx="889000" cy="49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28115</xdr:rowOff>
    </xdr:from>
    <xdr:to>
      <xdr:col>46</xdr:col>
      <xdr:colOff>38100</xdr:colOff>
      <xdr:row>37</xdr:row>
      <xdr:rowOff>129715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371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120842</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6464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150924</xdr:rowOff>
    </xdr:from>
    <xdr:to>
      <xdr:col>41</xdr:col>
      <xdr:colOff>50800</xdr:colOff>
      <xdr:row>36</xdr:row>
      <xdr:rowOff>44740</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6972300" y="5465874"/>
          <a:ext cx="889000" cy="751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57247</xdr:rowOff>
    </xdr:from>
    <xdr:to>
      <xdr:col>41</xdr:col>
      <xdr:colOff>101600</xdr:colOff>
      <xdr:row>37</xdr:row>
      <xdr:rowOff>158846</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640089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149974</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94111" y="6493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160939</xdr:rowOff>
    </xdr:from>
    <xdr:to>
      <xdr:col>36</xdr:col>
      <xdr:colOff>165100</xdr:colOff>
      <xdr:row>32</xdr:row>
      <xdr:rowOff>91089</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5475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82216</xdr:rowOff>
    </xdr:from>
    <xdr:ext cx="59901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672795" y="5568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14125</xdr:rowOff>
    </xdr:from>
    <xdr:to>
      <xdr:col>55</xdr:col>
      <xdr:colOff>50800</xdr:colOff>
      <xdr:row>36</xdr:row>
      <xdr:rowOff>115725</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6186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138602</xdr:rowOff>
    </xdr:from>
    <xdr:ext cx="534377"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6139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49779</xdr:rowOff>
    </xdr:from>
    <xdr:to>
      <xdr:col>50</xdr:col>
      <xdr:colOff>165100</xdr:colOff>
      <xdr:row>36</xdr:row>
      <xdr:rowOff>151379</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221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167906</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2111" y="5997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43188</xdr:rowOff>
    </xdr:from>
    <xdr:to>
      <xdr:col>46</xdr:col>
      <xdr:colOff>38100</xdr:colOff>
      <xdr:row>36</xdr:row>
      <xdr:rowOff>144788</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621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161315</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3111" y="5990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165390</xdr:rowOff>
    </xdr:from>
    <xdr:to>
      <xdr:col>41</xdr:col>
      <xdr:colOff>101600</xdr:colOff>
      <xdr:row>36</xdr:row>
      <xdr:rowOff>95540</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616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112067</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94111" y="5941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100124</xdr:rowOff>
    </xdr:from>
    <xdr:to>
      <xdr:col>36</xdr:col>
      <xdr:colOff>165100</xdr:colOff>
      <xdr:row>32</xdr:row>
      <xdr:rowOff>30274</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5415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46801</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672795" y="51903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普通建設事業費グラフ枠">
          <a:extLst>
            <a:ext uri="{FF2B5EF4-FFF2-40B4-BE49-F238E27FC236}">
              <a16:creationId xmlns:a16="http://schemas.microsoft.com/office/drawing/2014/main" id="{00000000-0008-0000-06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53224</xdr:rowOff>
    </xdr:from>
    <xdr:to>
      <xdr:col>54</xdr:col>
      <xdr:colOff>189865</xdr:colOff>
      <xdr:row>58</xdr:row>
      <xdr:rowOff>124286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10475595" y="8797174"/>
          <a:ext cx="1270" cy="12712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128113</xdr:rowOff>
    </xdr:from>
    <xdr:ext cx="534377" cy="259045"/>
    <xdr:sp macro="" textlink="">
      <xdr:nvSpPr>
        <xdr:cNvPr id="348" name="普通建設事業費最小値テキスト">
          <a:extLst>
            <a:ext uri="{FF2B5EF4-FFF2-40B4-BE49-F238E27FC236}">
              <a16:creationId xmlns:a16="http://schemas.microsoft.com/office/drawing/2014/main" id="{00000000-0008-0000-0600-00005C010000}"/>
            </a:ext>
          </a:extLst>
        </xdr:cNvPr>
        <xdr:cNvSpPr txBox="1"/>
      </xdr:nvSpPr>
      <xdr:spPr>
        <a:xfrm>
          <a:off x="10528300" y="10072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124286</xdr:rowOff>
    </xdr:from>
    <xdr:to>
      <xdr:col>55</xdr:col>
      <xdr:colOff>88900</xdr:colOff>
      <xdr:row>58</xdr:row>
      <xdr:rowOff>124286</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10068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171351</xdr:rowOff>
    </xdr:from>
    <xdr:ext cx="599010" cy="259045"/>
    <xdr:sp macro="" textlink="">
      <xdr:nvSpPr>
        <xdr:cNvPr id="350" name="普通建設事業費最大値テキスト">
          <a:extLst>
            <a:ext uri="{FF2B5EF4-FFF2-40B4-BE49-F238E27FC236}">
              <a16:creationId xmlns:a16="http://schemas.microsoft.com/office/drawing/2014/main" id="{00000000-0008-0000-0600-00005E010000}"/>
            </a:ext>
          </a:extLst>
        </xdr:cNvPr>
        <xdr:cNvSpPr txBox="1"/>
      </xdr:nvSpPr>
      <xdr:spPr>
        <a:xfrm>
          <a:off x="10528300" y="8572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53224</xdr:rowOff>
    </xdr:from>
    <xdr:to>
      <xdr:col>55</xdr:col>
      <xdr:colOff>88900</xdr:colOff>
      <xdr:row>51</xdr:row>
      <xdr:rowOff>53224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8797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44058</xdr:rowOff>
    </xdr:from>
    <xdr:to>
      <xdr:col>55</xdr:col>
      <xdr:colOff>0</xdr:colOff>
      <xdr:row>57</xdr:row>
      <xdr:rowOff>121151</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9639300" y="9816708"/>
          <a:ext cx="838200" cy="77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97571</xdr:rowOff>
    </xdr:from>
    <xdr:ext cx="534377" cy="259045"/>
    <xdr:sp macro="" textlink="">
      <xdr:nvSpPr>
        <xdr:cNvPr id="353" name="普通建設事業費平均値テキスト">
          <a:extLst>
            <a:ext uri="{FF2B5EF4-FFF2-40B4-BE49-F238E27FC236}">
              <a16:creationId xmlns:a16="http://schemas.microsoft.com/office/drawing/2014/main" id="{00000000-0008-0000-0600-000061010000}"/>
            </a:ext>
          </a:extLst>
        </xdr:cNvPr>
        <xdr:cNvSpPr txBox="1"/>
      </xdr:nvSpPr>
      <xdr:spPr>
        <a:xfrm>
          <a:off x="10528300" y="9527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74694</xdr:rowOff>
    </xdr:from>
    <xdr:to>
      <xdr:col>55</xdr:col>
      <xdr:colOff>50800</xdr:colOff>
      <xdr:row>57</xdr:row>
      <xdr:rowOff>4844</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10426700" y="967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44058</xdr:rowOff>
    </xdr:from>
    <xdr:to>
      <xdr:col>50</xdr:col>
      <xdr:colOff>114300</xdr:colOff>
      <xdr:row>57</xdr:row>
      <xdr:rowOff>97703</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8750300" y="9816708"/>
          <a:ext cx="889000" cy="53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159341</xdr:rowOff>
    </xdr:from>
    <xdr:to>
      <xdr:col>50</xdr:col>
      <xdr:colOff>165100</xdr:colOff>
      <xdr:row>57</xdr:row>
      <xdr:rowOff>89491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9588500" y="9760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106018</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9372111" y="953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97703</xdr:rowOff>
    </xdr:from>
    <xdr:to>
      <xdr:col>45</xdr:col>
      <xdr:colOff>177800</xdr:colOff>
      <xdr:row>58</xdr:row>
      <xdr:rowOff>13839</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7861300" y="9870353"/>
          <a:ext cx="889000" cy="87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8280</xdr:rowOff>
    </xdr:from>
    <xdr:to>
      <xdr:col>46</xdr:col>
      <xdr:colOff>38100</xdr:colOff>
      <xdr:row>57</xdr:row>
      <xdr:rowOff>109880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8699500" y="978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126407</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483111" y="9556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3063</xdr:rowOff>
    </xdr:from>
    <xdr:to>
      <xdr:col>41</xdr:col>
      <xdr:colOff>50800</xdr:colOff>
      <xdr:row>58</xdr:row>
      <xdr:rowOff>13839</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a:off x="6972300" y="9775713"/>
          <a:ext cx="889000" cy="182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142610</xdr:rowOff>
    </xdr:from>
    <xdr:to>
      <xdr:col>41</xdr:col>
      <xdr:colOff>101600</xdr:colOff>
      <xdr:row>57</xdr:row>
      <xdr:rowOff>72760</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7810500" y="974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89287</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594111" y="9519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95453</xdr:rowOff>
    </xdr:from>
    <xdr:to>
      <xdr:col>36</xdr:col>
      <xdr:colOff>165100</xdr:colOff>
      <xdr:row>57</xdr:row>
      <xdr:rowOff>25603</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6921500" y="9696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42130</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05111" y="9471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70351</xdr:rowOff>
    </xdr:from>
    <xdr:to>
      <xdr:col>55</xdr:col>
      <xdr:colOff>50800</xdr:colOff>
      <xdr:row>58</xdr:row>
      <xdr:rowOff>501</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10426700" y="9843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48778</xdr:rowOff>
    </xdr:from>
    <xdr:ext cx="534377" cy="259045"/>
    <xdr:sp macro="" textlink="">
      <xdr:nvSpPr>
        <xdr:cNvPr id="372" name="普通建設事業費該当値テキスト">
          <a:extLst>
            <a:ext uri="{FF2B5EF4-FFF2-40B4-BE49-F238E27FC236}">
              <a16:creationId xmlns:a16="http://schemas.microsoft.com/office/drawing/2014/main" id="{00000000-0008-0000-0600-000074010000}"/>
            </a:ext>
          </a:extLst>
        </xdr:cNvPr>
        <xdr:cNvSpPr txBox="1"/>
      </xdr:nvSpPr>
      <xdr:spPr>
        <a:xfrm>
          <a:off x="10528300" y="9821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164708</xdr:rowOff>
    </xdr:from>
    <xdr:to>
      <xdr:col>50</xdr:col>
      <xdr:colOff>165100</xdr:colOff>
      <xdr:row>57</xdr:row>
      <xdr:rowOff>94858</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9588500" y="9765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85985</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9372111" y="9858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46903</xdr:rowOff>
    </xdr:from>
    <xdr:to>
      <xdr:col>46</xdr:col>
      <xdr:colOff>38100</xdr:colOff>
      <xdr:row>57</xdr:row>
      <xdr:rowOff>148503</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8699500" y="9819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139630</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8483111" y="991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134489</xdr:rowOff>
    </xdr:from>
    <xdr:to>
      <xdr:col>41</xdr:col>
      <xdr:colOff>101600</xdr:colOff>
      <xdr:row>58</xdr:row>
      <xdr:rowOff>64639</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7810500" y="9907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55766</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7594111" y="9999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123713</xdr:rowOff>
    </xdr:from>
    <xdr:to>
      <xdr:col>36</xdr:col>
      <xdr:colOff>165100</xdr:colOff>
      <xdr:row>57</xdr:row>
      <xdr:rowOff>53863</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6921500" y="972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44990</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6705111" y="9817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112192</xdr:rowOff>
    </xdr:from>
    <xdr:to>
      <xdr:col>54</xdr:col>
      <xdr:colOff>189865</xdr:colOff>
      <xdr:row>79</xdr:row>
      <xdr:rowOff>32144</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285142"/>
          <a:ext cx="1270" cy="1291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35971</xdr:rowOff>
    </xdr:from>
    <xdr:ext cx="378565"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5805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32144</xdr:rowOff>
    </xdr:from>
    <xdr:to>
      <xdr:col>55</xdr:col>
      <xdr:colOff>88900</xdr:colOff>
      <xdr:row>79</xdr:row>
      <xdr:rowOff>32144</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57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58869</xdr:rowOff>
    </xdr:from>
    <xdr:ext cx="534377"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2060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112192</xdr:rowOff>
    </xdr:from>
    <xdr:to>
      <xdr:col>55</xdr:col>
      <xdr:colOff>88900</xdr:colOff>
      <xdr:row>71</xdr:row>
      <xdr:rowOff>112192</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285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91732</xdr:rowOff>
    </xdr:from>
    <xdr:to>
      <xdr:col>55</xdr:col>
      <xdr:colOff>0</xdr:colOff>
      <xdr:row>77</xdr:row>
      <xdr:rowOff>124231</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9639300" y="13293382"/>
          <a:ext cx="838200" cy="3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42321</xdr:rowOff>
    </xdr:from>
    <xdr:ext cx="469744"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30725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19444</xdr:rowOff>
    </xdr:from>
    <xdr:to>
      <xdr:col>55</xdr:col>
      <xdr:colOff>50800</xdr:colOff>
      <xdr:row>77</xdr:row>
      <xdr:rowOff>121044</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322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124231</xdr:rowOff>
    </xdr:from>
    <xdr:to>
      <xdr:col>50</xdr:col>
      <xdr:colOff>114300</xdr:colOff>
      <xdr:row>78</xdr:row>
      <xdr:rowOff>128460</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750300" y="13325881"/>
          <a:ext cx="889000" cy="175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63221</xdr:rowOff>
    </xdr:from>
    <xdr:to>
      <xdr:col>50</xdr:col>
      <xdr:colOff>165100</xdr:colOff>
      <xdr:row>77</xdr:row>
      <xdr:rowOff>164821</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3264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9898</xdr:rowOff>
    </xdr:from>
    <xdr:ext cx="469744"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04428" y="13040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128460</xdr:rowOff>
    </xdr:from>
    <xdr:to>
      <xdr:col>45</xdr:col>
      <xdr:colOff>177800</xdr:colOff>
      <xdr:row>79</xdr:row>
      <xdr:rowOff>12370</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7861300" y="13501560"/>
          <a:ext cx="889000" cy="55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78918</xdr:rowOff>
    </xdr:from>
    <xdr:to>
      <xdr:col>46</xdr:col>
      <xdr:colOff>38100</xdr:colOff>
      <xdr:row>78</xdr:row>
      <xdr:rowOff>9068</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328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25595</xdr:rowOff>
    </xdr:from>
    <xdr:ext cx="469744"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15428" y="13055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12370</xdr:rowOff>
    </xdr:from>
    <xdr:to>
      <xdr:col>41</xdr:col>
      <xdr:colOff>50800</xdr:colOff>
      <xdr:row>79</xdr:row>
      <xdr:rowOff>16142</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6972300" y="13556920"/>
          <a:ext cx="889000" cy="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35370</xdr:rowOff>
    </xdr:from>
    <xdr:to>
      <xdr:col>41</xdr:col>
      <xdr:colOff>101600</xdr:colOff>
      <xdr:row>77</xdr:row>
      <xdr:rowOff>136970</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323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153497</xdr:rowOff>
    </xdr:from>
    <xdr:ext cx="469744"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26428" y="13012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7556</xdr:rowOff>
    </xdr:from>
    <xdr:to>
      <xdr:col>36</xdr:col>
      <xdr:colOff>165100</xdr:colOff>
      <xdr:row>78</xdr:row>
      <xdr:rowOff>109156</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338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125683</xdr:rowOff>
    </xdr:from>
    <xdr:ext cx="469744"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37428" y="13155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40932</xdr:rowOff>
    </xdr:from>
    <xdr:to>
      <xdr:col>55</xdr:col>
      <xdr:colOff>50800</xdr:colOff>
      <xdr:row>77</xdr:row>
      <xdr:rowOff>142532</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3242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19359</xdr:rowOff>
    </xdr:from>
    <xdr:ext cx="469744"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3221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73431</xdr:rowOff>
    </xdr:from>
    <xdr:to>
      <xdr:col>50</xdr:col>
      <xdr:colOff>165100</xdr:colOff>
      <xdr:row>78</xdr:row>
      <xdr:rowOff>3581</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3275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166158</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404428" y="13367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77660</xdr:rowOff>
    </xdr:from>
    <xdr:to>
      <xdr:col>46</xdr:col>
      <xdr:colOff>38100</xdr:colOff>
      <xdr:row>79</xdr:row>
      <xdr:rowOff>7810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345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170387</xdr:rowOff>
    </xdr:from>
    <xdr:ext cx="469744"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515428" y="13543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133020</xdr:rowOff>
    </xdr:from>
    <xdr:to>
      <xdr:col>41</xdr:col>
      <xdr:colOff>101600</xdr:colOff>
      <xdr:row>79</xdr:row>
      <xdr:rowOff>63170</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350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54297</xdr:rowOff>
    </xdr:from>
    <xdr:ext cx="378565"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672017" y="135988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136792</xdr:rowOff>
    </xdr:from>
    <xdr:to>
      <xdr:col>36</xdr:col>
      <xdr:colOff>165100</xdr:colOff>
      <xdr:row>79</xdr:row>
      <xdr:rowOff>66942</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350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79</xdr:row>
      <xdr:rowOff>58069</xdr:rowOff>
    </xdr:from>
    <xdr:ext cx="378565"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83017" y="136026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58826</xdr:rowOff>
    </xdr:from>
    <xdr:to>
      <xdr:col>54</xdr:col>
      <xdr:colOff>189865</xdr:colOff>
      <xdr:row>98</xdr:row>
      <xdr:rowOff>139267</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660776"/>
          <a:ext cx="1270" cy="1280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143094</xdr:rowOff>
    </xdr:from>
    <xdr:ext cx="469744"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945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139267</xdr:rowOff>
    </xdr:from>
    <xdr:to>
      <xdr:col>55</xdr:col>
      <xdr:colOff>88900</xdr:colOff>
      <xdr:row>98</xdr:row>
      <xdr:rowOff>139267</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941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5503</xdr:rowOff>
    </xdr:from>
    <xdr:ext cx="599010"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436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58826</xdr:rowOff>
    </xdr:from>
    <xdr:to>
      <xdr:col>55</xdr:col>
      <xdr:colOff>88900</xdr:colOff>
      <xdr:row>91</xdr:row>
      <xdr:rowOff>58826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660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161810</xdr:rowOff>
    </xdr:from>
    <xdr:to>
      <xdr:col>55</xdr:col>
      <xdr:colOff>0</xdr:colOff>
      <xdr:row>98</xdr:row>
      <xdr:rowOff>6401</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9639300" y="16792460"/>
          <a:ext cx="838200" cy="16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149813</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4375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126936</xdr:rowOff>
    </xdr:from>
    <xdr:to>
      <xdr:col>55</xdr:col>
      <xdr:colOff>50800</xdr:colOff>
      <xdr:row>97</xdr:row>
      <xdr:rowOff>57086</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586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146214</xdr:rowOff>
    </xdr:from>
    <xdr:to>
      <xdr:col>50</xdr:col>
      <xdr:colOff>114300</xdr:colOff>
      <xdr:row>98</xdr:row>
      <xdr:rowOff>6401</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8750300" y="16776864"/>
          <a:ext cx="889000" cy="31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37351</xdr:rowOff>
    </xdr:from>
    <xdr:to>
      <xdr:col>50</xdr:col>
      <xdr:colOff>165100</xdr:colOff>
      <xdr:row>97</xdr:row>
      <xdr:rowOff>138951</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668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155478</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443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146214</xdr:rowOff>
    </xdr:from>
    <xdr:to>
      <xdr:col>45</xdr:col>
      <xdr:colOff>177800</xdr:colOff>
      <xdr:row>98</xdr:row>
      <xdr:rowOff>18580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7861300" y="16776864"/>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54166</xdr:rowOff>
    </xdr:from>
    <xdr:to>
      <xdr:col>46</xdr:col>
      <xdr:colOff>38100</xdr:colOff>
      <xdr:row>97</xdr:row>
      <xdr:rowOff>155766</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68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843</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460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143687</xdr:rowOff>
    </xdr:from>
    <xdr:to>
      <xdr:col>41</xdr:col>
      <xdr:colOff>50800</xdr:colOff>
      <xdr:row>98</xdr:row>
      <xdr:rowOff>18580</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6774337"/>
          <a:ext cx="889000" cy="4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22644</xdr:rowOff>
    </xdr:from>
    <xdr:to>
      <xdr:col>41</xdr:col>
      <xdr:colOff>101600</xdr:colOff>
      <xdr:row>97</xdr:row>
      <xdr:rowOff>124244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65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140771</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428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8661</xdr:rowOff>
    </xdr:from>
    <xdr:to>
      <xdr:col>36</xdr:col>
      <xdr:colOff>165100</xdr:colOff>
      <xdr:row>97</xdr:row>
      <xdr:rowOff>110261</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63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126788</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414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111010</xdr:rowOff>
    </xdr:from>
    <xdr:to>
      <xdr:col>55</xdr:col>
      <xdr:colOff>50800</xdr:colOff>
      <xdr:row>98</xdr:row>
      <xdr:rowOff>41160</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74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89437</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720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127051</xdr:rowOff>
    </xdr:from>
    <xdr:to>
      <xdr:col>50</xdr:col>
      <xdr:colOff>165100</xdr:colOff>
      <xdr:row>98</xdr:row>
      <xdr:rowOff>57201</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757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48328</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6850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95414</xdr:rowOff>
    </xdr:from>
    <xdr:to>
      <xdr:col>46</xdr:col>
      <xdr:colOff>38100</xdr:colOff>
      <xdr:row>98</xdr:row>
      <xdr:rowOff>25564</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72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16691</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6818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139230</xdr:rowOff>
    </xdr:from>
    <xdr:to>
      <xdr:col>41</xdr:col>
      <xdr:colOff>101600</xdr:colOff>
      <xdr:row>98</xdr:row>
      <xdr:rowOff>69380</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76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60507</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6862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92887</xdr:rowOff>
    </xdr:from>
    <xdr:to>
      <xdr:col>36</xdr:col>
      <xdr:colOff>165100</xdr:colOff>
      <xdr:row>98</xdr:row>
      <xdr:rowOff>23037</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72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14164</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6816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35</xdr:row>
      <xdr:rowOff>54627</xdr:rowOff>
    </xdr:from>
    <xdr:ext cx="46717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111777</xdr:rowOff>
    </xdr:from>
    <xdr:ext cx="46717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78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168927</xdr:rowOff>
    </xdr:from>
    <xdr:ext cx="46717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78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27</xdr:row>
      <xdr:rowOff>54627</xdr:rowOff>
    </xdr:from>
    <xdr:ext cx="46717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78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災害復旧事業費グラフ枠">
          <a:extLst>
            <a:ext uri="{FF2B5EF4-FFF2-40B4-BE49-F238E27FC236}">
              <a16:creationId xmlns:a16="http://schemas.microsoft.com/office/drawing/2014/main" id="{00000000-0008-0000-06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20371</xdr:rowOff>
    </xdr:from>
    <xdr:to>
      <xdr:col>85</xdr:col>
      <xdr:colOff>126364</xdr:colOff>
      <xdr:row>38</xdr:row>
      <xdr:rowOff>139700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6317595" y="5163871"/>
          <a:ext cx="1269" cy="14909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7" name="災害復旧事業費最小値テキスト">
          <a:extLst>
            <a:ext uri="{FF2B5EF4-FFF2-40B4-BE49-F238E27FC236}">
              <a16:creationId xmlns:a16="http://schemas.microsoft.com/office/drawing/2014/main" id="{00000000-0008-0000-0600-000005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138498</xdr:rowOff>
    </xdr:from>
    <xdr:ext cx="469744" cy="259045"/>
    <xdr:sp macro="" textlink="">
      <xdr:nvSpPr>
        <xdr:cNvPr id="519" name="災害復旧事業費最大値テキスト">
          <a:extLst>
            <a:ext uri="{FF2B5EF4-FFF2-40B4-BE49-F238E27FC236}">
              <a16:creationId xmlns:a16="http://schemas.microsoft.com/office/drawing/2014/main" id="{00000000-0008-0000-0600-000007020000}"/>
            </a:ext>
          </a:extLst>
        </xdr:cNvPr>
        <xdr:cNvSpPr txBox="1"/>
      </xdr:nvSpPr>
      <xdr:spPr>
        <a:xfrm>
          <a:off x="16370300" y="4939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20371</xdr:rowOff>
    </xdr:from>
    <xdr:to>
      <xdr:col>86</xdr:col>
      <xdr:colOff>25400</xdr:colOff>
      <xdr:row>30</xdr:row>
      <xdr:rowOff>20371</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5163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7764</xdr:rowOff>
    </xdr:from>
    <xdr:ext cx="378565" cy="259045"/>
    <xdr:sp macro="" textlink="">
      <xdr:nvSpPr>
        <xdr:cNvPr id="522" name="災害復旧事業費平均値テキスト">
          <a:extLst>
            <a:ext uri="{FF2B5EF4-FFF2-40B4-BE49-F238E27FC236}">
              <a16:creationId xmlns:a16="http://schemas.microsoft.com/office/drawing/2014/main" id="{00000000-0008-0000-0600-00000A020000}"/>
            </a:ext>
          </a:extLst>
        </xdr:cNvPr>
        <xdr:cNvSpPr txBox="1"/>
      </xdr:nvSpPr>
      <xdr:spPr>
        <a:xfrm>
          <a:off x="16370300" y="635141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156337</xdr:rowOff>
    </xdr:from>
    <xdr:to>
      <xdr:col>85</xdr:col>
      <xdr:colOff>177800</xdr:colOff>
      <xdr:row>38</xdr:row>
      <xdr:rowOff>86487</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6268700" y="6499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9119</xdr:rowOff>
    </xdr:from>
    <xdr:to>
      <xdr:col>81</xdr:col>
      <xdr:colOff>101600</xdr:colOff>
      <xdr:row>38</xdr:row>
      <xdr:rowOff>110719</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5430500" y="6524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36</xdr:row>
      <xdr:rowOff>127245</xdr:rowOff>
    </xdr:from>
    <xdr:ext cx="378565"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92017" y="62994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52553</xdr:rowOff>
    </xdr:from>
    <xdr:to>
      <xdr:col>76</xdr:col>
      <xdr:colOff>165100</xdr:colOff>
      <xdr:row>38</xdr:row>
      <xdr:rowOff>154153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4541500" y="6567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36</xdr:row>
      <xdr:rowOff>170680</xdr:rowOff>
    </xdr:from>
    <xdr:ext cx="378565"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403017" y="63428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60096</xdr:rowOff>
    </xdr:from>
    <xdr:to>
      <xdr:col>72</xdr:col>
      <xdr:colOff>38100</xdr:colOff>
      <xdr:row>38</xdr:row>
      <xdr:rowOff>161696</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3652500" y="657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37</xdr:row>
      <xdr:rowOff>6773</xdr:rowOff>
    </xdr:from>
    <xdr:ext cx="378565"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14017" y="63504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75641</xdr:rowOff>
    </xdr:from>
    <xdr:to>
      <xdr:col>67</xdr:col>
      <xdr:colOff>101600</xdr:colOff>
      <xdr:row>38</xdr:row>
      <xdr:rowOff>5791</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2763500" y="641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36</xdr:row>
      <xdr:rowOff>22318</xdr:rowOff>
    </xdr:from>
    <xdr:ext cx="378565"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5017" y="61945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3827</xdr:rowOff>
    </xdr:from>
    <xdr:ext cx="249299" cy="259045"/>
    <xdr:sp macro="" textlink="">
      <xdr:nvSpPr>
        <xdr:cNvPr id="541" name="災害復旧事業費該当値テキスト">
          <a:extLst>
            <a:ext uri="{FF2B5EF4-FFF2-40B4-BE49-F238E27FC236}">
              <a16:creationId xmlns:a16="http://schemas.microsoft.com/office/drawing/2014/main" id="{00000000-0008-0000-0600-00001D020000}"/>
            </a:ext>
          </a:extLst>
        </xdr:cNvPr>
        <xdr:cNvSpPr txBox="1"/>
      </xdr:nvSpPr>
      <xdr:spPr>
        <a:xfrm>
          <a:off x="16370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失業対策事業費グラフ枠">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6" name="失業対策事業費最小値テキスト">
          <a:extLst>
            <a:ext uri="{FF2B5EF4-FFF2-40B4-BE49-F238E27FC236}">
              <a16:creationId xmlns:a16="http://schemas.microsoft.com/office/drawing/2014/main" id="{00000000-0008-0000-0600-00003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8" name="失業対策事業費最大値テキスト">
          <a:extLst>
            <a:ext uri="{FF2B5EF4-FFF2-40B4-BE49-F238E27FC236}">
              <a16:creationId xmlns:a16="http://schemas.microsoft.com/office/drawing/2014/main" id="{00000000-0008-0000-0600-00003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1" name="失業対策事業費平均値テキスト">
          <a:extLst>
            <a:ext uri="{FF2B5EF4-FFF2-40B4-BE49-F238E27FC236}">
              <a16:creationId xmlns:a16="http://schemas.microsoft.com/office/drawing/2014/main" id="{00000000-0008-0000-0600-00003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0" name="失業対策事業費該当値テキスト">
          <a:extLst>
            <a:ext uri="{FF2B5EF4-FFF2-40B4-BE49-F238E27FC236}">
              <a16:creationId xmlns:a16="http://schemas.microsoft.com/office/drawing/2014/main" id="{00000000-0008-0000-0600-00004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1" name="公債費グラフ枠">
          <a:extLst>
            <a:ext uri="{FF2B5EF4-FFF2-40B4-BE49-F238E27FC236}">
              <a16:creationId xmlns:a16="http://schemas.microsoft.com/office/drawing/2014/main" id="{00000000-0008-0000-0600-00006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144025</xdr:rowOff>
    </xdr:from>
    <xdr:to>
      <xdr:col>85</xdr:col>
      <xdr:colOff>126364</xdr:colOff>
      <xdr:row>78</xdr:row>
      <xdr:rowOff>51555</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6317595" y="12145525"/>
          <a:ext cx="1269" cy="1279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55382</xdr:rowOff>
    </xdr:from>
    <xdr:ext cx="469744" cy="259045"/>
    <xdr:sp macro="" textlink="">
      <xdr:nvSpPr>
        <xdr:cNvPr id="623" name="公債費最小値テキスト">
          <a:extLst>
            <a:ext uri="{FF2B5EF4-FFF2-40B4-BE49-F238E27FC236}">
              <a16:creationId xmlns:a16="http://schemas.microsoft.com/office/drawing/2014/main" id="{00000000-0008-0000-0600-00006F020000}"/>
            </a:ext>
          </a:extLst>
        </xdr:cNvPr>
        <xdr:cNvSpPr txBox="1"/>
      </xdr:nvSpPr>
      <xdr:spPr>
        <a:xfrm>
          <a:off x="16370300" y="13428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51555</xdr:rowOff>
    </xdr:from>
    <xdr:to>
      <xdr:col>86</xdr:col>
      <xdr:colOff>25400</xdr:colOff>
      <xdr:row>78</xdr:row>
      <xdr:rowOff>51555</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6230600" y="13424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90702</xdr:rowOff>
    </xdr:from>
    <xdr:ext cx="534377" cy="259045"/>
    <xdr:sp macro="" textlink="">
      <xdr:nvSpPr>
        <xdr:cNvPr id="625" name="公債費最大値テキスト">
          <a:extLst>
            <a:ext uri="{FF2B5EF4-FFF2-40B4-BE49-F238E27FC236}">
              <a16:creationId xmlns:a16="http://schemas.microsoft.com/office/drawing/2014/main" id="{00000000-0008-0000-0600-000071020000}"/>
            </a:ext>
          </a:extLst>
        </xdr:cNvPr>
        <xdr:cNvSpPr txBox="1"/>
      </xdr:nvSpPr>
      <xdr:spPr>
        <a:xfrm>
          <a:off x="16370300" y="11920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144025</xdr:rowOff>
    </xdr:from>
    <xdr:to>
      <xdr:col>86</xdr:col>
      <xdr:colOff>25400</xdr:colOff>
      <xdr:row>70</xdr:row>
      <xdr:rowOff>144025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2145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75806</xdr:rowOff>
    </xdr:from>
    <xdr:to>
      <xdr:col>85</xdr:col>
      <xdr:colOff>127000</xdr:colOff>
      <xdr:row>77</xdr:row>
      <xdr:rowOff>83083</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5481300" y="13277456"/>
          <a:ext cx="838200" cy="7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22585</xdr:rowOff>
    </xdr:from>
    <xdr:ext cx="534377" cy="259045"/>
    <xdr:sp macro="" textlink="">
      <xdr:nvSpPr>
        <xdr:cNvPr id="628" name="公債費平均値テキスト">
          <a:extLst>
            <a:ext uri="{FF2B5EF4-FFF2-40B4-BE49-F238E27FC236}">
              <a16:creationId xmlns:a16="http://schemas.microsoft.com/office/drawing/2014/main" id="{00000000-0008-0000-0600-000074020000}"/>
            </a:ext>
          </a:extLst>
        </xdr:cNvPr>
        <xdr:cNvSpPr txBox="1"/>
      </xdr:nvSpPr>
      <xdr:spPr>
        <a:xfrm>
          <a:off x="16370300" y="128813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171159</xdr:rowOff>
    </xdr:from>
    <xdr:to>
      <xdr:col>85</xdr:col>
      <xdr:colOff>177800</xdr:colOff>
      <xdr:row>76</xdr:row>
      <xdr:rowOff>101309</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6268700" y="13029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83083</xdr:rowOff>
    </xdr:from>
    <xdr:to>
      <xdr:col>81</xdr:col>
      <xdr:colOff>50800</xdr:colOff>
      <xdr:row>77</xdr:row>
      <xdr:rowOff>91560</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4592300" y="13284733"/>
          <a:ext cx="889000" cy="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163500</xdr:rowOff>
    </xdr:from>
    <xdr:to>
      <xdr:col>81</xdr:col>
      <xdr:colOff>101600</xdr:colOff>
      <xdr:row>76</xdr:row>
      <xdr:rowOff>93650</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5430500" y="1302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110177</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5214111" y="12797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91560</xdr:rowOff>
    </xdr:from>
    <xdr:to>
      <xdr:col>76</xdr:col>
      <xdr:colOff>114300</xdr:colOff>
      <xdr:row>77</xdr:row>
      <xdr:rowOff>103867</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flipV="1">
          <a:off x="13703300" y="13293210"/>
          <a:ext cx="889000" cy="12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2890</xdr:rowOff>
    </xdr:from>
    <xdr:to>
      <xdr:col>76</xdr:col>
      <xdr:colOff>165100</xdr:colOff>
      <xdr:row>76</xdr:row>
      <xdr:rowOff>104490</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4541500" y="1303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121016</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325111" y="12808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103867</xdr:rowOff>
    </xdr:from>
    <xdr:to>
      <xdr:col>71</xdr:col>
      <xdr:colOff>177800</xdr:colOff>
      <xdr:row>77</xdr:row>
      <xdr:rowOff>104076</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2814300" y="13305517"/>
          <a:ext cx="889000" cy="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165443</xdr:rowOff>
    </xdr:from>
    <xdr:to>
      <xdr:col>72</xdr:col>
      <xdr:colOff>38100</xdr:colOff>
      <xdr:row>76</xdr:row>
      <xdr:rowOff>95593</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3652500" y="130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112120</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436111" y="12799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35160</xdr:rowOff>
    </xdr:from>
    <xdr:to>
      <xdr:col>67</xdr:col>
      <xdr:colOff>101600</xdr:colOff>
      <xdr:row>75</xdr:row>
      <xdr:rowOff>136760</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2763500" y="12893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153287</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547111" y="12669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25006</xdr:rowOff>
    </xdr:from>
    <xdr:to>
      <xdr:col>85</xdr:col>
      <xdr:colOff>177800</xdr:colOff>
      <xdr:row>77</xdr:row>
      <xdr:rowOff>126606</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6268700" y="13226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3433</xdr:rowOff>
    </xdr:from>
    <xdr:ext cx="534377" cy="259045"/>
    <xdr:sp macro="" textlink="">
      <xdr:nvSpPr>
        <xdr:cNvPr id="647" name="公債費該当値テキスト">
          <a:extLst>
            <a:ext uri="{FF2B5EF4-FFF2-40B4-BE49-F238E27FC236}">
              <a16:creationId xmlns:a16="http://schemas.microsoft.com/office/drawing/2014/main" id="{00000000-0008-0000-0600-000087020000}"/>
            </a:ext>
          </a:extLst>
        </xdr:cNvPr>
        <xdr:cNvSpPr txBox="1"/>
      </xdr:nvSpPr>
      <xdr:spPr>
        <a:xfrm>
          <a:off x="16370300" y="13205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32283</xdr:rowOff>
    </xdr:from>
    <xdr:to>
      <xdr:col>81</xdr:col>
      <xdr:colOff>101600</xdr:colOff>
      <xdr:row>77</xdr:row>
      <xdr:rowOff>133883</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5430500" y="13233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125010</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14111" y="13326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40760</xdr:rowOff>
    </xdr:from>
    <xdr:to>
      <xdr:col>76</xdr:col>
      <xdr:colOff>165100</xdr:colOff>
      <xdr:row>77</xdr:row>
      <xdr:rowOff>142360</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4541500" y="1324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133487</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325111" y="13335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53067</xdr:rowOff>
    </xdr:from>
    <xdr:to>
      <xdr:col>72</xdr:col>
      <xdr:colOff>38100</xdr:colOff>
      <xdr:row>77</xdr:row>
      <xdr:rowOff>154667</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3652500" y="13254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145794</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3436111" y="1334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53276</xdr:rowOff>
    </xdr:from>
    <xdr:to>
      <xdr:col>67</xdr:col>
      <xdr:colOff>101600</xdr:colOff>
      <xdr:row>77</xdr:row>
      <xdr:rowOff>154876</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2763500" y="13254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146003</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547111" y="13347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38298</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a:extLst>
            <a:ext uri="{FF2B5EF4-FFF2-40B4-BE49-F238E27FC236}">
              <a16:creationId xmlns:a16="http://schemas.microsoft.com/office/drawing/2014/main" id="{00000000-0008-0000-06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26674</xdr:rowOff>
    </xdr:from>
    <xdr:to>
      <xdr:col>85</xdr:col>
      <xdr:colOff>126364</xdr:colOff>
      <xdr:row>99</xdr:row>
      <xdr:rowOff>52898</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6317595" y="15628624"/>
          <a:ext cx="1269" cy="13978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56725</xdr:rowOff>
    </xdr:from>
    <xdr:ext cx="469744" cy="259045"/>
    <xdr:sp macro="" textlink="">
      <xdr:nvSpPr>
        <xdr:cNvPr id="682" name="積立金最小値テキスト">
          <a:extLst>
            <a:ext uri="{FF2B5EF4-FFF2-40B4-BE49-F238E27FC236}">
              <a16:creationId xmlns:a16="http://schemas.microsoft.com/office/drawing/2014/main" id="{00000000-0008-0000-0600-0000AA020000}"/>
            </a:ext>
          </a:extLst>
        </xdr:cNvPr>
        <xdr:cNvSpPr txBox="1"/>
      </xdr:nvSpPr>
      <xdr:spPr>
        <a:xfrm>
          <a:off x="16370300" y="17030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52898</xdr:rowOff>
    </xdr:from>
    <xdr:to>
      <xdr:col>86</xdr:col>
      <xdr:colOff>25400</xdr:colOff>
      <xdr:row>99</xdr:row>
      <xdr:rowOff>52898</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7026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144801</xdr:rowOff>
    </xdr:from>
    <xdr:ext cx="534377" cy="259045"/>
    <xdr:sp macro="" textlink="">
      <xdr:nvSpPr>
        <xdr:cNvPr id="684" name="積立金最大値テキスト">
          <a:extLst>
            <a:ext uri="{FF2B5EF4-FFF2-40B4-BE49-F238E27FC236}">
              <a16:creationId xmlns:a16="http://schemas.microsoft.com/office/drawing/2014/main" id="{00000000-0008-0000-0600-0000AC020000}"/>
            </a:ext>
          </a:extLst>
        </xdr:cNvPr>
        <xdr:cNvSpPr txBox="1"/>
      </xdr:nvSpPr>
      <xdr:spPr>
        <a:xfrm>
          <a:off x="16370300" y="15403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26674</xdr:rowOff>
    </xdr:from>
    <xdr:to>
      <xdr:col>86</xdr:col>
      <xdr:colOff>25400</xdr:colOff>
      <xdr:row>91</xdr:row>
      <xdr:rowOff>26674</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5628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168960</xdr:rowOff>
    </xdr:from>
    <xdr:to>
      <xdr:col>85</xdr:col>
      <xdr:colOff>127000</xdr:colOff>
      <xdr:row>96</xdr:row>
      <xdr:rowOff>165303</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5481300" y="16285260"/>
          <a:ext cx="838200" cy="339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164613</xdr:rowOff>
    </xdr:from>
    <xdr:ext cx="534377" cy="259045"/>
    <xdr:sp macro="" textlink="">
      <xdr:nvSpPr>
        <xdr:cNvPr id="687" name="積立金平均値テキスト">
          <a:extLst>
            <a:ext uri="{FF2B5EF4-FFF2-40B4-BE49-F238E27FC236}">
              <a16:creationId xmlns:a16="http://schemas.microsoft.com/office/drawing/2014/main" id="{00000000-0008-0000-0600-0000AF020000}"/>
            </a:ext>
          </a:extLst>
        </xdr:cNvPr>
        <xdr:cNvSpPr txBox="1"/>
      </xdr:nvSpPr>
      <xdr:spPr>
        <a:xfrm>
          <a:off x="16370300" y="166238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14736</xdr:rowOff>
    </xdr:from>
    <xdr:to>
      <xdr:col>85</xdr:col>
      <xdr:colOff>177800</xdr:colOff>
      <xdr:row>97</xdr:row>
      <xdr:rowOff>116336</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6268700" y="166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168960</xdr:rowOff>
    </xdr:from>
    <xdr:to>
      <xdr:col>81</xdr:col>
      <xdr:colOff>50800</xdr:colOff>
      <xdr:row>95</xdr:row>
      <xdr:rowOff>60866</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4592300" y="16285260"/>
          <a:ext cx="889000" cy="63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141870</xdr:rowOff>
    </xdr:from>
    <xdr:to>
      <xdr:col>81</xdr:col>
      <xdr:colOff>101600</xdr:colOff>
      <xdr:row>97</xdr:row>
      <xdr:rowOff>72020</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5430500" y="1660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63147</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693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60866</xdr:rowOff>
    </xdr:from>
    <xdr:to>
      <xdr:col>76</xdr:col>
      <xdr:colOff>114300</xdr:colOff>
      <xdr:row>95</xdr:row>
      <xdr:rowOff>133364</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3703300" y="16348616"/>
          <a:ext cx="889000" cy="7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97521</xdr:rowOff>
    </xdr:from>
    <xdr:to>
      <xdr:col>76</xdr:col>
      <xdr:colOff>165100</xdr:colOff>
      <xdr:row>97</xdr:row>
      <xdr:rowOff>27671</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4541500" y="16556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18798</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649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133364</xdr:rowOff>
    </xdr:from>
    <xdr:to>
      <xdr:col>71</xdr:col>
      <xdr:colOff>177800</xdr:colOff>
      <xdr:row>97</xdr:row>
      <xdr:rowOff>40292</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2814300" y="16421114"/>
          <a:ext cx="889000" cy="249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23651</xdr:rowOff>
    </xdr:from>
    <xdr:to>
      <xdr:col>72</xdr:col>
      <xdr:colOff>38100</xdr:colOff>
      <xdr:row>96</xdr:row>
      <xdr:rowOff>125251</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652500" y="16482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116378</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36111" y="16575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109082</xdr:rowOff>
    </xdr:from>
    <xdr:to>
      <xdr:col>67</xdr:col>
      <xdr:colOff>101600</xdr:colOff>
      <xdr:row>95</xdr:row>
      <xdr:rowOff>39232</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2763500" y="16225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55759</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47111" y="16000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114503</xdr:rowOff>
    </xdr:from>
    <xdr:to>
      <xdr:col>85</xdr:col>
      <xdr:colOff>177800</xdr:colOff>
      <xdr:row>97</xdr:row>
      <xdr:rowOff>44653</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6268700" y="16573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137380</xdr:rowOff>
    </xdr:from>
    <xdr:ext cx="534377" cy="259045"/>
    <xdr:sp macro="" textlink="">
      <xdr:nvSpPr>
        <xdr:cNvPr id="706" name="積立金該当値テキスト">
          <a:extLst>
            <a:ext uri="{FF2B5EF4-FFF2-40B4-BE49-F238E27FC236}">
              <a16:creationId xmlns:a16="http://schemas.microsoft.com/office/drawing/2014/main" id="{00000000-0008-0000-0600-0000C2020000}"/>
            </a:ext>
          </a:extLst>
        </xdr:cNvPr>
        <xdr:cNvSpPr txBox="1"/>
      </xdr:nvSpPr>
      <xdr:spPr>
        <a:xfrm>
          <a:off x="16370300" y="16425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118160</xdr:rowOff>
    </xdr:from>
    <xdr:to>
      <xdr:col>81</xdr:col>
      <xdr:colOff>101600</xdr:colOff>
      <xdr:row>95</xdr:row>
      <xdr:rowOff>48310</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5430500" y="1623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64837</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5214111" y="16009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10066</xdr:rowOff>
    </xdr:from>
    <xdr:to>
      <xdr:col>76</xdr:col>
      <xdr:colOff>165100</xdr:colOff>
      <xdr:row>95</xdr:row>
      <xdr:rowOff>111666</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4541500" y="1629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128193</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325111" y="16073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82564</xdr:rowOff>
    </xdr:from>
    <xdr:to>
      <xdr:col>72</xdr:col>
      <xdr:colOff>38100</xdr:colOff>
      <xdr:row>96</xdr:row>
      <xdr:rowOff>12714</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3652500" y="16370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29241</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3436111" y="16145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160942</xdr:rowOff>
    </xdr:from>
    <xdr:to>
      <xdr:col>67</xdr:col>
      <xdr:colOff>101600</xdr:colOff>
      <xdr:row>97</xdr:row>
      <xdr:rowOff>91092</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2763500" y="16620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82219</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2547111" y="16712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a:extLst>
            <a:ext uri="{FF2B5EF4-FFF2-40B4-BE49-F238E27FC236}">
              <a16:creationId xmlns:a16="http://schemas.microsoft.com/office/drawing/2014/main" id="{00000000-0008-0000-06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36504</xdr:rowOff>
    </xdr:from>
    <xdr:to>
      <xdr:col>116</xdr:col>
      <xdr:colOff>62864</xdr:colOff>
      <xdr:row>39</xdr:row>
      <xdr:rowOff>98878</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2159595" y="5351454"/>
          <a:ext cx="1269" cy="14339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1" name="投資及び出資金最小値テキスト">
          <a:extLst>
            <a:ext uri="{FF2B5EF4-FFF2-40B4-BE49-F238E27FC236}">
              <a16:creationId xmlns:a16="http://schemas.microsoft.com/office/drawing/2014/main" id="{00000000-0008-0000-0600-0000E5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154631</xdr:rowOff>
    </xdr:from>
    <xdr:ext cx="469744" cy="259045"/>
    <xdr:sp macro="" textlink="">
      <xdr:nvSpPr>
        <xdr:cNvPr id="743" name="投資及び出資金最大値テキスト">
          <a:extLst>
            <a:ext uri="{FF2B5EF4-FFF2-40B4-BE49-F238E27FC236}">
              <a16:creationId xmlns:a16="http://schemas.microsoft.com/office/drawing/2014/main" id="{00000000-0008-0000-0600-0000E7020000}"/>
            </a:ext>
          </a:extLst>
        </xdr:cNvPr>
        <xdr:cNvSpPr txBox="1"/>
      </xdr:nvSpPr>
      <xdr:spPr>
        <a:xfrm>
          <a:off x="22212300" y="5126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36504</xdr:rowOff>
    </xdr:from>
    <xdr:to>
      <xdr:col>116</xdr:col>
      <xdr:colOff>152400</xdr:colOff>
      <xdr:row>31</xdr:row>
      <xdr:rowOff>36504</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5351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114880</xdr:rowOff>
    </xdr:from>
    <xdr:ext cx="378565" cy="259045"/>
    <xdr:sp macro="" textlink="">
      <xdr:nvSpPr>
        <xdr:cNvPr id="746" name="投資及び出資金平均値テキスト">
          <a:extLst>
            <a:ext uri="{FF2B5EF4-FFF2-40B4-BE49-F238E27FC236}">
              <a16:creationId xmlns:a16="http://schemas.microsoft.com/office/drawing/2014/main" id="{00000000-0008-0000-0600-0000EA020000}"/>
            </a:ext>
          </a:extLst>
        </xdr:cNvPr>
        <xdr:cNvSpPr txBox="1"/>
      </xdr:nvSpPr>
      <xdr:spPr>
        <a:xfrm>
          <a:off x="22212300" y="645853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92002</xdr:rowOff>
    </xdr:from>
    <xdr:to>
      <xdr:col>116</xdr:col>
      <xdr:colOff>114300</xdr:colOff>
      <xdr:row>39</xdr:row>
      <xdr:rowOff>22152</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2110700" y="6607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102126</xdr:rowOff>
    </xdr:from>
    <xdr:to>
      <xdr:col>112</xdr:col>
      <xdr:colOff>38100</xdr:colOff>
      <xdr:row>39</xdr:row>
      <xdr:rowOff>32276</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1272500" y="6617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48803</xdr:rowOff>
    </xdr:from>
    <xdr:ext cx="378565"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134017" y="6392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82695</xdr:rowOff>
    </xdr:from>
    <xdr:to>
      <xdr:col>107</xdr:col>
      <xdr:colOff>101600</xdr:colOff>
      <xdr:row>39</xdr:row>
      <xdr:rowOff>12845</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0383500" y="6597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29372</xdr:rowOff>
    </xdr:from>
    <xdr:ext cx="378565"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245017" y="63730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72898</xdr:rowOff>
    </xdr:from>
    <xdr:to>
      <xdr:col>102</xdr:col>
      <xdr:colOff>165100</xdr:colOff>
      <xdr:row>39</xdr:row>
      <xdr:rowOff>3048</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19494500" y="6587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19575</xdr:rowOff>
    </xdr:from>
    <xdr:ext cx="378565"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56017" y="63632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153724</xdr:rowOff>
    </xdr:from>
    <xdr:to>
      <xdr:col>98</xdr:col>
      <xdr:colOff>38100</xdr:colOff>
      <xdr:row>38</xdr:row>
      <xdr:rowOff>83874</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8605500" y="6497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100401</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421428" y="6272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65" name="投資及び出資金該当値テキスト">
          <a:extLst>
            <a:ext uri="{FF2B5EF4-FFF2-40B4-BE49-F238E27FC236}">
              <a16:creationId xmlns:a16="http://schemas.microsoft.com/office/drawing/2014/main" id="{00000000-0008-0000-0600-0000FD020000}"/>
            </a:ext>
          </a:extLst>
        </xdr:cNvPr>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144434</xdr:rowOff>
    </xdr:from>
    <xdr:ext cx="46717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160762</xdr:rowOff>
    </xdr:from>
    <xdr:ext cx="46717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5642</xdr:rowOff>
    </xdr:from>
    <xdr:ext cx="46717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110853</xdr:rowOff>
    </xdr:from>
    <xdr:to>
      <xdr:col>116</xdr:col>
      <xdr:colOff>62864</xdr:colOff>
      <xdr:row>59</xdr:row>
      <xdr:rowOff>98878</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8683353"/>
          <a:ext cx="1269" cy="1531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57530</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8458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110853</xdr:rowOff>
    </xdr:from>
    <xdr:to>
      <xdr:col>116</xdr:col>
      <xdr:colOff>152400</xdr:colOff>
      <xdr:row>50</xdr:row>
      <xdr:rowOff>110853</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8683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153198</xdr:rowOff>
    </xdr:from>
    <xdr:to>
      <xdr:col>116</xdr:col>
      <xdr:colOff>63500</xdr:colOff>
      <xdr:row>59</xdr:row>
      <xdr:rowOff>95069</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21323300" y="10097298"/>
          <a:ext cx="838200" cy="113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21317</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9793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169890</xdr:rowOff>
    </xdr:from>
    <xdr:to>
      <xdr:col>116</xdr:col>
      <xdr:colOff>114300</xdr:colOff>
      <xdr:row>58</xdr:row>
      <xdr:rowOff>100040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994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95069</xdr:rowOff>
    </xdr:from>
    <xdr:to>
      <xdr:col>111</xdr:col>
      <xdr:colOff>177800</xdr:colOff>
      <xdr:row>59</xdr:row>
      <xdr:rowOff>95286</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flipV="1">
          <a:off x="20434300" y="10210619"/>
          <a:ext cx="889000" cy="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169019</xdr:rowOff>
    </xdr:from>
    <xdr:to>
      <xdr:col>112</xdr:col>
      <xdr:colOff>38100</xdr:colOff>
      <xdr:row>58</xdr:row>
      <xdr:rowOff>99169</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9941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115696</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716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95069</xdr:rowOff>
    </xdr:from>
    <xdr:to>
      <xdr:col>107</xdr:col>
      <xdr:colOff>50800</xdr:colOff>
      <xdr:row>59</xdr:row>
      <xdr:rowOff>95286</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9545300" y="10210619"/>
          <a:ext cx="889000" cy="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170216</xdr:rowOff>
    </xdr:from>
    <xdr:to>
      <xdr:col>107</xdr:col>
      <xdr:colOff>101600</xdr:colOff>
      <xdr:row>58</xdr:row>
      <xdr:rowOff>100366</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994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116893</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9718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93871</xdr:rowOff>
    </xdr:from>
    <xdr:to>
      <xdr:col>102</xdr:col>
      <xdr:colOff>114300</xdr:colOff>
      <xdr:row>59</xdr:row>
      <xdr:rowOff>95069</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18656300" y="10209421"/>
          <a:ext cx="889000" cy="1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147356</xdr:rowOff>
    </xdr:from>
    <xdr:to>
      <xdr:col>102</xdr:col>
      <xdr:colOff>165100</xdr:colOff>
      <xdr:row>58</xdr:row>
      <xdr:rowOff>77506</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9920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94033</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695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52</xdr:row>
      <xdr:rowOff>20865</xdr:rowOff>
    </xdr:from>
    <xdr:to>
      <xdr:col>98</xdr:col>
      <xdr:colOff>38100</xdr:colOff>
      <xdr:row>52</xdr:row>
      <xdr:rowOff>122465</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893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50</xdr:row>
      <xdr:rowOff>138992</xdr:rowOff>
    </xdr:from>
    <xdr:ext cx="534377"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389111" y="8711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102398</xdr:rowOff>
    </xdr:from>
    <xdr:to>
      <xdr:col>116</xdr:col>
      <xdr:colOff>114300</xdr:colOff>
      <xdr:row>59</xdr:row>
      <xdr:rowOff>32548</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1004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17325</xdr:rowOff>
    </xdr:from>
    <xdr:ext cx="469744"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9961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44269</xdr:rowOff>
    </xdr:from>
    <xdr:to>
      <xdr:col>112</xdr:col>
      <xdr:colOff>38100</xdr:colOff>
      <xdr:row>59</xdr:row>
      <xdr:rowOff>145869</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10159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136996</xdr:rowOff>
    </xdr:from>
    <xdr:ext cx="313932"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166333" y="10252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44486</xdr:rowOff>
    </xdr:from>
    <xdr:to>
      <xdr:col>107</xdr:col>
      <xdr:colOff>101600</xdr:colOff>
      <xdr:row>59</xdr:row>
      <xdr:rowOff>146086</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1016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59</xdr:row>
      <xdr:rowOff>137213</xdr:rowOff>
    </xdr:from>
    <xdr:ext cx="313932"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277333" y="1025276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44269</xdr:rowOff>
    </xdr:from>
    <xdr:to>
      <xdr:col>102</xdr:col>
      <xdr:colOff>165100</xdr:colOff>
      <xdr:row>59</xdr:row>
      <xdr:rowOff>145869</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10159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136996</xdr:rowOff>
    </xdr:from>
    <xdr:ext cx="313932"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388333" y="10252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43071</xdr:rowOff>
    </xdr:from>
    <xdr:to>
      <xdr:col>98</xdr:col>
      <xdr:colOff>38100</xdr:colOff>
      <xdr:row>59</xdr:row>
      <xdr:rowOff>144671</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10158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135798</xdr:rowOff>
    </xdr:from>
    <xdr:ext cx="313932"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499333" y="1025134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61885</xdr:rowOff>
    </xdr:from>
    <xdr:to>
      <xdr:col>116</xdr:col>
      <xdr:colOff>62864</xdr:colOff>
      <xdr:row>77</xdr:row>
      <xdr:rowOff>79304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063385"/>
          <a:ext cx="1269" cy="1217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83131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284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79304</xdr:rowOff>
    </xdr:from>
    <xdr:to>
      <xdr:col>116</xdr:col>
      <xdr:colOff>152400</xdr:colOff>
      <xdr:row>77</xdr:row>
      <xdr:rowOff>79304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280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8562</xdr:rowOff>
    </xdr:from>
    <xdr:ext cx="534377"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838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61885</xdr:rowOff>
    </xdr:from>
    <xdr:to>
      <xdr:col>116</xdr:col>
      <xdr:colOff>152400</xdr:colOff>
      <xdr:row>70</xdr:row>
      <xdr:rowOff>61885</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063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20691</xdr:rowOff>
    </xdr:from>
    <xdr:to>
      <xdr:col>116</xdr:col>
      <xdr:colOff>63500</xdr:colOff>
      <xdr:row>73</xdr:row>
      <xdr:rowOff>123789</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21323300" y="12536541"/>
          <a:ext cx="838200" cy="103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122145</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6379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143718</xdr:rowOff>
    </xdr:from>
    <xdr:to>
      <xdr:col>116</xdr:col>
      <xdr:colOff>114300</xdr:colOff>
      <xdr:row>74</xdr:row>
      <xdr:rowOff>73868</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265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123789</xdr:rowOff>
    </xdr:from>
    <xdr:to>
      <xdr:col>111</xdr:col>
      <xdr:colOff>177800</xdr:colOff>
      <xdr:row>74</xdr:row>
      <xdr:rowOff>53701</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2639639"/>
          <a:ext cx="889000" cy="101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169687</xdr:rowOff>
    </xdr:from>
    <xdr:to>
      <xdr:col>112</xdr:col>
      <xdr:colOff>38100</xdr:colOff>
      <xdr:row>74</xdr:row>
      <xdr:rowOff>99837</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68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90964</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56111" y="12778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53701</xdr:rowOff>
    </xdr:from>
    <xdr:to>
      <xdr:col>107</xdr:col>
      <xdr:colOff>50800</xdr:colOff>
      <xdr:row>75</xdr:row>
      <xdr:rowOff>14061</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2741001"/>
          <a:ext cx="889000" cy="131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103210</xdr:rowOff>
    </xdr:from>
    <xdr:to>
      <xdr:col>107</xdr:col>
      <xdr:colOff>101600</xdr:colOff>
      <xdr:row>75</xdr:row>
      <xdr:rowOff>33360</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79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24487</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883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14061</xdr:rowOff>
    </xdr:from>
    <xdr:to>
      <xdr:col>102</xdr:col>
      <xdr:colOff>114300</xdr:colOff>
      <xdr:row>75</xdr:row>
      <xdr:rowOff>39756</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2872811"/>
          <a:ext cx="889000" cy="25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171287</xdr:rowOff>
    </xdr:from>
    <xdr:to>
      <xdr:col>102</xdr:col>
      <xdr:colOff>165100</xdr:colOff>
      <xdr:row>75</xdr:row>
      <xdr:rowOff>101437</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85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92564</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2951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21829</xdr:rowOff>
    </xdr:from>
    <xdr:to>
      <xdr:col>98</xdr:col>
      <xdr:colOff>38100</xdr:colOff>
      <xdr:row>74</xdr:row>
      <xdr:rowOff>123429</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7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139956</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2484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141341</xdr:rowOff>
    </xdr:from>
    <xdr:to>
      <xdr:col>116</xdr:col>
      <xdr:colOff>114300</xdr:colOff>
      <xdr:row>73</xdr:row>
      <xdr:rowOff>71491</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2485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164218</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337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72989</xdr:rowOff>
    </xdr:from>
    <xdr:to>
      <xdr:col>112</xdr:col>
      <xdr:colOff>38100</xdr:colOff>
      <xdr:row>74</xdr:row>
      <xdr:rowOff>3139</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58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19666</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2364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2901</xdr:rowOff>
    </xdr:from>
    <xdr:to>
      <xdr:col>107</xdr:col>
      <xdr:colOff>101600</xdr:colOff>
      <xdr:row>74</xdr:row>
      <xdr:rowOff>104501</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690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121028</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2465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134711</xdr:rowOff>
    </xdr:from>
    <xdr:to>
      <xdr:col>102</xdr:col>
      <xdr:colOff>165100</xdr:colOff>
      <xdr:row>75</xdr:row>
      <xdr:rowOff>64861</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822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81388</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2597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160406</xdr:rowOff>
    </xdr:from>
    <xdr:to>
      <xdr:col>98</xdr:col>
      <xdr:colOff>38100</xdr:colOff>
      <xdr:row>75</xdr:row>
      <xdr:rowOff>90556</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2847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81683</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2940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住民１人あたりのコストでは，物件費や補助費等が他団体と比較して高い水準にあり，特に，補助費等については，類似団体内の順位が１位となっている。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この大きな要因としては，過去に待機児童対策として整備した民間保育所に対する運営費助成が多額となっていることが挙げられる。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令和６年度においては，①市内の公立小・中学校の学校給食費無償化に伴う学校給食補助金の増②三鷹市と調布市で構成されるふじみ衛生組合のリサイクルセンター更新に伴う負担金の増③下水道事業会計への繰出金の増（降水量の増に伴う流域下水道維持管理負担金の増など）などにより増となった。</a:t>
          </a:r>
          <a:r>
            <a:rPr kumimoji="1" lang="en-US" altLang="ja-JP" sz="1300">
              <a:latin typeface="ＭＳ Ｐゴシック" panose="020B0600070205080204" pitchFamily="50" charset="-128"/>
              <a:ea typeface="ＭＳ Ｐゴシック" panose="020B0600070205080204" pitchFamily="50" charset="-128"/>
            </a:rPr>
            <a:t>	</a:t>
          </a:r>
        </a:p>
        <a:p>
          <a:r>
            <a:rPr kumimoji="1" lang="ja-JP" altLang="en-US" sz="1300">
              <a:latin typeface="ＭＳ Ｐゴシック" panose="020B0600070205080204" pitchFamily="50" charset="-128"/>
              <a:ea typeface="ＭＳ Ｐゴシック" panose="020B0600070205080204" pitchFamily="50" charset="-128"/>
            </a:rPr>
            <a:t>　引き続き，中長期的な視点から将来負担の抑制に努めるとともに，補助費等や物件費における臨時的事業に係る見直しなどを通じ，一層の適正化を推進していく。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東京都調布市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239,348
233,814
21.58
112,436,142
107,946,214
3,907,063
55,492,071
37,502,581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24.9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113792</xdr:rowOff>
    </xdr:from>
    <xdr:to>
      <xdr:col>24</xdr:col>
      <xdr:colOff>62865</xdr:colOff>
      <xdr:row>39</xdr:row>
      <xdr:rowOff>51308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28742"/>
          <a:ext cx="1270" cy="1309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55135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41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51308</xdr:rowOff>
    </xdr:from>
    <xdr:to>
      <xdr:col>24</xdr:col>
      <xdr:colOff>152400</xdr:colOff>
      <xdr:row>39</xdr:row>
      <xdr:rowOff>51308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37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60469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203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3,209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113792</xdr:rowOff>
    </xdr:from>
    <xdr:to>
      <xdr:col>24</xdr:col>
      <xdr:colOff>152400</xdr:colOff>
      <xdr:row>31</xdr:row>
      <xdr:rowOff>113792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28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80264</xdr:rowOff>
    </xdr:from>
    <xdr:to>
      <xdr:col>24</xdr:col>
      <xdr:colOff>63500</xdr:colOff>
      <xdr:row>36</xdr:row>
      <xdr:rowOff>91694</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252464"/>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52849</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2250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74422</xdr:rowOff>
    </xdr:from>
    <xdr:to>
      <xdr:col>24</xdr:col>
      <xdr:colOff>114300</xdr:colOff>
      <xdr:row>37</xdr:row>
      <xdr:rowOff>4572</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246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91694</xdr:rowOff>
    </xdr:from>
    <xdr:to>
      <xdr:col>19</xdr:col>
      <xdr:colOff>177800</xdr:colOff>
      <xdr:row>36</xdr:row>
      <xdr:rowOff>123698</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26389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99568</xdr:rowOff>
    </xdr:from>
    <xdr:to>
      <xdr:col>20</xdr:col>
      <xdr:colOff>38100</xdr:colOff>
      <xdr:row>37</xdr:row>
      <xdr:rowOff>29718</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7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20845</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364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123698</xdr:rowOff>
    </xdr:from>
    <xdr:to>
      <xdr:col>15</xdr:col>
      <xdr:colOff>50800</xdr:colOff>
      <xdr:row>36</xdr:row>
      <xdr:rowOff>161798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95898"/>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107950</xdr:rowOff>
    </xdr:from>
    <xdr:to>
      <xdr:col>15</xdr:col>
      <xdr:colOff>101600</xdr:colOff>
      <xdr:row>37</xdr:row>
      <xdr:rowOff>38100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29227</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37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161798</xdr:rowOff>
    </xdr:from>
    <xdr:to>
      <xdr:col>10</xdr:col>
      <xdr:colOff>114300</xdr:colOff>
      <xdr:row>37</xdr:row>
      <xdr:rowOff>16256</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333998"/>
          <a:ext cx="889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116332</xdr:rowOff>
    </xdr:from>
    <xdr:to>
      <xdr:col>10</xdr:col>
      <xdr:colOff>165100</xdr:colOff>
      <xdr:row>37</xdr:row>
      <xdr:rowOff>46482</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8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37609</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381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93472</xdr:rowOff>
    </xdr:from>
    <xdr:to>
      <xdr:col>6</xdr:col>
      <xdr:colOff>38100</xdr:colOff>
      <xdr:row>36</xdr:row>
      <xdr:rowOff>23622</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94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40149</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69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29464</xdr:rowOff>
    </xdr:from>
    <xdr:to>
      <xdr:col>24</xdr:col>
      <xdr:colOff>114300</xdr:colOff>
      <xdr:row>36</xdr:row>
      <xdr:rowOff>131064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01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52341</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053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40894</xdr:rowOff>
    </xdr:from>
    <xdr:to>
      <xdr:col>20</xdr:col>
      <xdr:colOff>38100</xdr:colOff>
      <xdr:row>36</xdr:row>
      <xdr:rowOff>142494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1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159021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988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72898</xdr:rowOff>
    </xdr:from>
    <xdr:to>
      <xdr:col>15</xdr:col>
      <xdr:colOff>101600</xdr:colOff>
      <xdr:row>37</xdr:row>
      <xdr:rowOff>3048</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245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19575</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020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110998</xdr:rowOff>
    </xdr:from>
    <xdr:to>
      <xdr:col>10</xdr:col>
      <xdr:colOff>165100</xdr:colOff>
      <xdr:row>37</xdr:row>
      <xdr:rowOff>41148</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83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57675</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058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136906</xdr:rowOff>
    </xdr:from>
    <xdr:to>
      <xdr:col>6</xdr:col>
      <xdr:colOff>38100</xdr:colOff>
      <xdr:row>37</xdr:row>
      <xdr:rowOff>67056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09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58183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01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109176</xdr:rowOff>
    </xdr:from>
    <xdr:to>
      <xdr:col>24</xdr:col>
      <xdr:colOff>62865</xdr:colOff>
      <xdr:row>59</xdr:row>
      <xdr:rowOff>155353</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9196026"/>
          <a:ext cx="1270" cy="1074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159180</xdr:rowOff>
    </xdr:from>
    <xdr:ext cx="534377"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10274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155353</xdr:rowOff>
    </xdr:from>
    <xdr:to>
      <xdr:col>24</xdr:col>
      <xdr:colOff>152400</xdr:colOff>
      <xdr:row>59</xdr:row>
      <xdr:rowOff>155353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10270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55853</xdr:rowOff>
    </xdr:from>
    <xdr:ext cx="599010"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8971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123,554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109176</xdr:rowOff>
    </xdr:from>
    <xdr:to>
      <xdr:col>24</xdr:col>
      <xdr:colOff>152400</xdr:colOff>
      <xdr:row>53</xdr:row>
      <xdr:rowOff>109176</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9196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154472</xdr:rowOff>
    </xdr:from>
    <xdr:to>
      <xdr:col>24</xdr:col>
      <xdr:colOff>63500</xdr:colOff>
      <xdr:row>58</xdr:row>
      <xdr:rowOff>22602</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3797300" y="9927122"/>
          <a:ext cx="838200" cy="39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167628</xdr:rowOff>
    </xdr:from>
    <xdr:ext cx="534377"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9402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17751</xdr:rowOff>
    </xdr:from>
    <xdr:to>
      <xdr:col>24</xdr:col>
      <xdr:colOff>114300</xdr:colOff>
      <xdr:row>58</xdr:row>
      <xdr:rowOff>119351</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961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154472</xdr:rowOff>
    </xdr:from>
    <xdr:to>
      <xdr:col>19</xdr:col>
      <xdr:colOff>177800</xdr:colOff>
      <xdr:row>58</xdr:row>
      <xdr:rowOff>5545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908300" y="9927122"/>
          <a:ext cx="889000" cy="22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72071</xdr:rowOff>
    </xdr:from>
    <xdr:to>
      <xdr:col>20</xdr:col>
      <xdr:colOff>38100</xdr:colOff>
      <xdr:row>59</xdr:row>
      <xdr:rowOff>2221</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10016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164798</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530111" y="10108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5545</xdr:rowOff>
    </xdr:from>
    <xdr:to>
      <xdr:col>15</xdr:col>
      <xdr:colOff>50800</xdr:colOff>
      <xdr:row>58</xdr:row>
      <xdr:rowOff>47411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2019300" y="9949645"/>
          <a:ext cx="889000" cy="41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48154</xdr:rowOff>
    </xdr:from>
    <xdr:to>
      <xdr:col>15</xdr:col>
      <xdr:colOff>101600</xdr:colOff>
      <xdr:row>58</xdr:row>
      <xdr:rowOff>149754</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992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140881</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41111" y="10084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137240</xdr:rowOff>
    </xdr:from>
    <xdr:to>
      <xdr:col>10</xdr:col>
      <xdr:colOff>114300</xdr:colOff>
      <xdr:row>58</xdr:row>
      <xdr:rowOff>47411</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a:off x="1130300" y="8881190"/>
          <a:ext cx="889000" cy="1110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30455</xdr:rowOff>
    </xdr:from>
    <xdr:to>
      <xdr:col>10</xdr:col>
      <xdr:colOff>165100</xdr:colOff>
      <xdr:row>58</xdr:row>
      <xdr:rowOff>132055</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97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123182</xdr:rowOff>
    </xdr:from>
    <xdr:ext cx="534377"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52111" y="10067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61381</xdr:rowOff>
    </xdr:from>
    <xdr:to>
      <xdr:col>6</xdr:col>
      <xdr:colOff>38100</xdr:colOff>
      <xdr:row>50</xdr:row>
      <xdr:rowOff>162981</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8633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8058</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8409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143252</xdr:rowOff>
    </xdr:from>
    <xdr:to>
      <xdr:col>24</xdr:col>
      <xdr:colOff>114300</xdr:colOff>
      <xdr:row>58</xdr:row>
      <xdr:rowOff>73402</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9915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166129</xdr:rowOff>
    </xdr:from>
    <xdr:ext cx="534377"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9767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103672</xdr:rowOff>
    </xdr:from>
    <xdr:to>
      <xdr:col>20</xdr:col>
      <xdr:colOff>38100</xdr:colOff>
      <xdr:row>58</xdr:row>
      <xdr:rowOff>33822</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9876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50349</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530111" y="9651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126195</xdr:rowOff>
    </xdr:from>
    <xdr:to>
      <xdr:col>15</xdr:col>
      <xdr:colOff>101600</xdr:colOff>
      <xdr:row>58</xdr:row>
      <xdr:rowOff>56345</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989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72872</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41111" y="9674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168061</xdr:rowOff>
    </xdr:from>
    <xdr:to>
      <xdr:col>10</xdr:col>
      <xdr:colOff>165100</xdr:colOff>
      <xdr:row>58</xdr:row>
      <xdr:rowOff>98211</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994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114738</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52111" y="9715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86440</xdr:rowOff>
    </xdr:from>
    <xdr:to>
      <xdr:col>6</xdr:col>
      <xdr:colOff>38100</xdr:colOff>
      <xdr:row>52</xdr:row>
      <xdr:rowOff>16590</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883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7717</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30795" y="8923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a:extLst>
            <a:ext uri="{FF2B5EF4-FFF2-40B4-BE49-F238E27FC236}">
              <a16:creationId xmlns:a16="http://schemas.microsoft.com/office/drawing/2014/main" id="{00000000-0008-0000-0700-0000AE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民生費グラフ枠">
          <a:extLst>
            <a:ext uri="{FF2B5EF4-FFF2-40B4-BE49-F238E27FC236}">
              <a16:creationId xmlns:a16="http://schemas.microsoft.com/office/drawing/2014/main" id="{00000000-0008-0000-0700-0000AF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12424</xdr:rowOff>
    </xdr:from>
    <xdr:to>
      <xdr:col>24</xdr:col>
      <xdr:colOff>62865</xdr:colOff>
      <xdr:row>78</xdr:row>
      <xdr:rowOff>138894</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4633595" y="12185374"/>
          <a:ext cx="1270" cy="1326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142721</xdr:rowOff>
    </xdr:from>
    <xdr:ext cx="599010" cy="259045"/>
    <xdr:sp macro="" textlink="">
      <xdr:nvSpPr>
        <xdr:cNvPr id="177" name="民生費最小値テキスト">
          <a:extLst>
            <a:ext uri="{FF2B5EF4-FFF2-40B4-BE49-F238E27FC236}">
              <a16:creationId xmlns:a16="http://schemas.microsoft.com/office/drawing/2014/main" id="{00000000-0008-0000-0700-0000B1000000}"/>
            </a:ext>
          </a:extLst>
        </xdr:cNvPr>
        <xdr:cNvSpPr txBox="1"/>
      </xdr:nvSpPr>
      <xdr:spPr>
        <a:xfrm>
          <a:off x="4686300" y="135158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138894</xdr:rowOff>
    </xdr:from>
    <xdr:to>
      <xdr:col>24</xdr:col>
      <xdr:colOff>152400</xdr:colOff>
      <xdr:row>78</xdr:row>
      <xdr:rowOff>138894</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3511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130551</xdr:rowOff>
    </xdr:from>
    <xdr:ext cx="599010" cy="259045"/>
    <xdr:sp macro="" textlink="">
      <xdr:nvSpPr>
        <xdr:cNvPr id="179" name="民生費最大値テキスト">
          <a:extLst>
            <a:ext uri="{FF2B5EF4-FFF2-40B4-BE49-F238E27FC236}">
              <a16:creationId xmlns:a16="http://schemas.microsoft.com/office/drawing/2014/main" id="{00000000-0008-0000-0700-0000B3000000}"/>
            </a:ext>
          </a:extLst>
        </xdr:cNvPr>
        <xdr:cNvSpPr txBox="1"/>
      </xdr:nvSpPr>
      <xdr:spPr>
        <a:xfrm>
          <a:off x="4686300" y="11960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283,942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12424</xdr:rowOff>
    </xdr:from>
    <xdr:to>
      <xdr:col>24</xdr:col>
      <xdr:colOff>152400</xdr:colOff>
      <xdr:row>71</xdr:row>
      <xdr:rowOff>12424</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4546600" y="12185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153220</xdr:rowOff>
    </xdr:from>
    <xdr:to>
      <xdr:col>24</xdr:col>
      <xdr:colOff>63500</xdr:colOff>
      <xdr:row>74</xdr:row>
      <xdr:rowOff>49621</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3797300" y="12669070"/>
          <a:ext cx="838200" cy="67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82414</xdr:rowOff>
    </xdr:from>
    <xdr:ext cx="599010" cy="259045"/>
    <xdr:sp macro="" textlink="">
      <xdr:nvSpPr>
        <xdr:cNvPr id="182" name="民生費平均値テキスト">
          <a:extLst>
            <a:ext uri="{FF2B5EF4-FFF2-40B4-BE49-F238E27FC236}">
              <a16:creationId xmlns:a16="http://schemas.microsoft.com/office/drawing/2014/main" id="{00000000-0008-0000-0700-0000B6000000}"/>
            </a:ext>
          </a:extLst>
        </xdr:cNvPr>
        <xdr:cNvSpPr txBox="1"/>
      </xdr:nvSpPr>
      <xdr:spPr>
        <a:xfrm>
          <a:off x="4686300" y="129411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103987</xdr:rowOff>
    </xdr:from>
    <xdr:to>
      <xdr:col>24</xdr:col>
      <xdr:colOff>114300</xdr:colOff>
      <xdr:row>76</xdr:row>
      <xdr:rowOff>34137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4584700" y="12962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49621</xdr:rowOff>
    </xdr:from>
    <xdr:to>
      <xdr:col>19</xdr:col>
      <xdr:colOff>177800</xdr:colOff>
      <xdr:row>75</xdr:row>
      <xdr:rowOff>21960</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908300" y="12736921"/>
          <a:ext cx="889000" cy="14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45411</xdr:rowOff>
    </xdr:from>
    <xdr:to>
      <xdr:col>20</xdr:col>
      <xdr:colOff>38100</xdr:colOff>
      <xdr:row>76</xdr:row>
      <xdr:rowOff>147011</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3746500" y="13075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138138</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3497795" y="13168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21960</xdr:rowOff>
    </xdr:from>
    <xdr:to>
      <xdr:col>15</xdr:col>
      <xdr:colOff>50800</xdr:colOff>
      <xdr:row>75</xdr:row>
      <xdr:rowOff>23778</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2019300" y="12880710"/>
          <a:ext cx="889000" cy="1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156838</xdr:rowOff>
    </xdr:from>
    <xdr:to>
      <xdr:col>15</xdr:col>
      <xdr:colOff>101600</xdr:colOff>
      <xdr:row>77</xdr:row>
      <xdr:rowOff>86988</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2857500" y="13187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78115</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2608795" y="13279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23778</xdr:rowOff>
    </xdr:from>
    <xdr:to>
      <xdr:col>10</xdr:col>
      <xdr:colOff>114300</xdr:colOff>
      <xdr:row>76</xdr:row>
      <xdr:rowOff>94906</xdr:rowOff>
    </xdr:to>
    <xdr:cxnSp macro="">
      <xdr:nvCxnSpPr>
        <xdr:cNvPr id="190" name="直線コネクタ 189">
          <a:extLst>
            <a:ext uri="{FF2B5EF4-FFF2-40B4-BE49-F238E27FC236}">
              <a16:creationId xmlns:a16="http://schemas.microsoft.com/office/drawing/2014/main" id="{00000000-0008-0000-0700-0000BE000000}"/>
            </a:ext>
          </a:extLst>
        </xdr:cNvPr>
        <xdr:cNvCxnSpPr/>
      </xdr:nvCxnSpPr>
      <xdr:spPr>
        <a:xfrm flipV="1">
          <a:off x="1130300" y="12882528"/>
          <a:ext cx="889000" cy="24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94070</xdr:rowOff>
    </xdr:from>
    <xdr:to>
      <xdr:col>10</xdr:col>
      <xdr:colOff>165100</xdr:colOff>
      <xdr:row>77</xdr:row>
      <xdr:rowOff>24220</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968500" y="1312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15347</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719795" y="13216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45346</xdr:rowOff>
    </xdr:from>
    <xdr:to>
      <xdr:col>6</xdr:col>
      <xdr:colOff>38100</xdr:colOff>
      <xdr:row>76</xdr:row>
      <xdr:rowOff>146946</xdr:rowOff>
    </xdr:to>
    <xdr:sp macro="" textlink="">
      <xdr:nvSpPr>
        <xdr:cNvPr id="193" name="フローチャート: 判断 192">
          <a:extLst>
            <a:ext uri="{FF2B5EF4-FFF2-40B4-BE49-F238E27FC236}">
              <a16:creationId xmlns:a16="http://schemas.microsoft.com/office/drawing/2014/main" id="{00000000-0008-0000-0700-0000C1000000}"/>
            </a:ext>
          </a:extLst>
        </xdr:cNvPr>
        <xdr:cNvSpPr/>
      </xdr:nvSpPr>
      <xdr:spPr>
        <a:xfrm>
          <a:off x="1079500" y="1307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138073</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830795" y="13168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102420</xdr:rowOff>
    </xdr:from>
    <xdr:to>
      <xdr:col>24</xdr:col>
      <xdr:colOff>114300</xdr:colOff>
      <xdr:row>74</xdr:row>
      <xdr:rowOff>32570</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4584700" y="1261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125297</xdr:rowOff>
    </xdr:from>
    <xdr:ext cx="599010" cy="259045"/>
    <xdr:sp macro="" textlink="">
      <xdr:nvSpPr>
        <xdr:cNvPr id="201" name="民生費該当値テキスト">
          <a:extLst>
            <a:ext uri="{FF2B5EF4-FFF2-40B4-BE49-F238E27FC236}">
              <a16:creationId xmlns:a16="http://schemas.microsoft.com/office/drawing/2014/main" id="{00000000-0008-0000-0700-0000C9000000}"/>
            </a:ext>
          </a:extLst>
        </xdr:cNvPr>
        <xdr:cNvSpPr txBox="1"/>
      </xdr:nvSpPr>
      <xdr:spPr>
        <a:xfrm>
          <a:off x="4686300" y="12469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170271</xdr:rowOff>
    </xdr:from>
    <xdr:to>
      <xdr:col>20</xdr:col>
      <xdr:colOff>38100</xdr:colOff>
      <xdr:row>74</xdr:row>
      <xdr:rowOff>100421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3746500" y="12686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116948</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3497795" y="12461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142610</xdr:rowOff>
    </xdr:from>
    <xdr:to>
      <xdr:col>15</xdr:col>
      <xdr:colOff>101600</xdr:colOff>
      <xdr:row>75</xdr:row>
      <xdr:rowOff>72760</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2857500" y="1282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89287</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2608795" y="12605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144428</xdr:rowOff>
    </xdr:from>
    <xdr:to>
      <xdr:col>10</xdr:col>
      <xdr:colOff>165100</xdr:colOff>
      <xdr:row>75</xdr:row>
      <xdr:rowOff>74578</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968500" y="1283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91105</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1719795" y="12606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44106</xdr:rowOff>
    </xdr:from>
    <xdr:to>
      <xdr:col>6</xdr:col>
      <xdr:colOff>38100</xdr:colOff>
      <xdr:row>76</xdr:row>
      <xdr:rowOff>145706</xdr:rowOff>
    </xdr:to>
    <xdr:sp macro="" textlink="">
      <xdr:nvSpPr>
        <xdr:cNvPr id="208" name="楕円 207">
          <a:extLst>
            <a:ext uri="{FF2B5EF4-FFF2-40B4-BE49-F238E27FC236}">
              <a16:creationId xmlns:a16="http://schemas.microsoft.com/office/drawing/2014/main" id="{00000000-0008-0000-0700-0000D0000000}"/>
            </a:ext>
          </a:extLst>
        </xdr:cNvPr>
        <xdr:cNvSpPr/>
      </xdr:nvSpPr>
      <xdr:spPr>
        <a:xfrm>
          <a:off x="1079500" y="13074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162232</xdr:rowOff>
    </xdr:from>
    <xdr:ext cx="599010" cy="259045"/>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830795" y="128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a:extLst>
            <a:ext uri="{FF2B5EF4-FFF2-40B4-BE49-F238E27FC236}">
              <a16:creationId xmlns:a16="http://schemas.microsoft.com/office/drawing/2014/main" id="{00000000-0008-0000-0700-0000D9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21970</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38298</xdr:rowOff>
    </xdr:from>
    <xdr:ext cx="531299" cy="259045"/>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a:extLst>
            <a:ext uri="{FF2B5EF4-FFF2-40B4-BE49-F238E27FC236}">
              <a16:creationId xmlns:a16="http://schemas.microsoft.com/office/drawing/2014/main" id="{00000000-0008-0000-0700-0000EB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78566</xdr:rowOff>
    </xdr:from>
    <xdr:to>
      <xdr:col>24</xdr:col>
      <xdr:colOff>62865</xdr:colOff>
      <xdr:row>98</xdr:row>
      <xdr:rowOff>111909</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4633595" y="15509066"/>
          <a:ext cx="1270" cy="1404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115736</xdr:rowOff>
    </xdr:from>
    <xdr:ext cx="534377" cy="259045"/>
    <xdr:sp macro="" textlink="">
      <xdr:nvSpPr>
        <xdr:cNvPr id="237" name="衛生費最小値テキスト">
          <a:extLst>
            <a:ext uri="{FF2B5EF4-FFF2-40B4-BE49-F238E27FC236}">
              <a16:creationId xmlns:a16="http://schemas.microsoft.com/office/drawing/2014/main" id="{00000000-0008-0000-0700-0000ED000000}"/>
            </a:ext>
          </a:extLst>
        </xdr:cNvPr>
        <xdr:cNvSpPr txBox="1"/>
      </xdr:nvSpPr>
      <xdr:spPr>
        <a:xfrm>
          <a:off x="4686300" y="16917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111909</xdr:rowOff>
    </xdr:from>
    <xdr:to>
      <xdr:col>24</xdr:col>
      <xdr:colOff>152400</xdr:colOff>
      <xdr:row>98</xdr:row>
      <xdr:rowOff>111909</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4546600" y="16914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25243</xdr:rowOff>
    </xdr:from>
    <xdr:ext cx="534377" cy="259045"/>
    <xdr:sp macro="" textlink="">
      <xdr:nvSpPr>
        <xdr:cNvPr id="239" name="衛生費最大値テキスト">
          <a:extLst>
            <a:ext uri="{FF2B5EF4-FFF2-40B4-BE49-F238E27FC236}">
              <a16:creationId xmlns:a16="http://schemas.microsoft.com/office/drawing/2014/main" id="{00000000-0008-0000-0700-0000EF000000}"/>
            </a:ext>
          </a:extLst>
        </xdr:cNvPr>
        <xdr:cNvSpPr txBox="1"/>
      </xdr:nvSpPr>
      <xdr:spPr>
        <a:xfrm>
          <a:off x="4686300" y="1528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67,872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78566</xdr:rowOff>
    </xdr:from>
    <xdr:to>
      <xdr:col>24</xdr:col>
      <xdr:colOff>152400</xdr:colOff>
      <xdr:row>90</xdr:row>
      <xdr:rowOff>78566</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4546600" y="15509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80263</xdr:rowOff>
    </xdr:from>
    <xdr:to>
      <xdr:col>24</xdr:col>
      <xdr:colOff>63500</xdr:colOff>
      <xdr:row>97</xdr:row>
      <xdr:rowOff>160861</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3797300" y="16710913"/>
          <a:ext cx="838200" cy="80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35980</xdr:rowOff>
    </xdr:from>
    <xdr:ext cx="534377" cy="259045"/>
    <xdr:sp macro="" textlink="">
      <xdr:nvSpPr>
        <xdr:cNvPr id="242" name="衛生費平均値テキスト">
          <a:extLst>
            <a:ext uri="{FF2B5EF4-FFF2-40B4-BE49-F238E27FC236}">
              <a16:creationId xmlns:a16="http://schemas.microsoft.com/office/drawing/2014/main" id="{00000000-0008-0000-0700-0000F2000000}"/>
            </a:ext>
          </a:extLst>
        </xdr:cNvPr>
        <xdr:cNvSpPr txBox="1"/>
      </xdr:nvSpPr>
      <xdr:spPr>
        <a:xfrm>
          <a:off x="4686300" y="163237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13103</xdr:rowOff>
    </xdr:from>
    <xdr:to>
      <xdr:col>24</xdr:col>
      <xdr:colOff>114300</xdr:colOff>
      <xdr:row>96</xdr:row>
      <xdr:rowOff>114703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4584700" y="16472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86404</xdr:rowOff>
    </xdr:from>
    <xdr:to>
      <xdr:col>19</xdr:col>
      <xdr:colOff>177800</xdr:colOff>
      <xdr:row>97</xdr:row>
      <xdr:rowOff>160861</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a:off x="2908300" y="16717054"/>
          <a:ext cx="889000" cy="74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148434</xdr:rowOff>
    </xdr:from>
    <xdr:to>
      <xdr:col>20</xdr:col>
      <xdr:colOff>38100</xdr:colOff>
      <xdr:row>96</xdr:row>
      <xdr:rowOff>78584</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3746500" y="16436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95111</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530111" y="16211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66875</xdr:rowOff>
    </xdr:from>
    <xdr:to>
      <xdr:col>15</xdr:col>
      <xdr:colOff>50800</xdr:colOff>
      <xdr:row>97</xdr:row>
      <xdr:rowOff>86404</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a:off x="2019300" y="16697525"/>
          <a:ext cx="889000" cy="19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156141</xdr:rowOff>
    </xdr:from>
    <xdr:to>
      <xdr:col>15</xdr:col>
      <xdr:colOff>101600</xdr:colOff>
      <xdr:row>95</xdr:row>
      <xdr:rowOff>86291</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2857500" y="16272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102818</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641111" y="16047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66875</xdr:rowOff>
    </xdr:from>
    <xdr:to>
      <xdr:col>10</xdr:col>
      <xdr:colOff>114300</xdr:colOff>
      <xdr:row>98</xdr:row>
      <xdr:rowOff>155049</xdr:rowOff>
    </xdr:to>
    <xdr:cxnSp macro="">
      <xdr:nvCxnSpPr>
        <xdr:cNvPr id="250" name="直線コネクタ 249">
          <a:extLst>
            <a:ext uri="{FF2B5EF4-FFF2-40B4-BE49-F238E27FC236}">
              <a16:creationId xmlns:a16="http://schemas.microsoft.com/office/drawing/2014/main" id="{00000000-0008-0000-0700-0000FA000000}"/>
            </a:ext>
          </a:extLst>
        </xdr:cNvPr>
        <xdr:cNvCxnSpPr/>
      </xdr:nvCxnSpPr>
      <xdr:spPr>
        <a:xfrm flipV="1">
          <a:off x="1130300" y="16697525"/>
          <a:ext cx="889000" cy="259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170511</xdr:rowOff>
    </xdr:from>
    <xdr:to>
      <xdr:col>10</xdr:col>
      <xdr:colOff>165100</xdr:colOff>
      <xdr:row>95</xdr:row>
      <xdr:rowOff>100661</xdr:rowOff>
    </xdr:to>
    <xdr:sp macro="" textlink="">
      <xdr:nvSpPr>
        <xdr:cNvPr id="251" name="フローチャート: 判断 250">
          <a:extLst>
            <a:ext uri="{FF2B5EF4-FFF2-40B4-BE49-F238E27FC236}">
              <a16:creationId xmlns:a16="http://schemas.microsoft.com/office/drawing/2014/main" id="{00000000-0008-0000-0700-0000FB000000}"/>
            </a:ext>
          </a:extLst>
        </xdr:cNvPr>
        <xdr:cNvSpPr/>
      </xdr:nvSpPr>
      <xdr:spPr>
        <a:xfrm>
          <a:off x="1968500" y="16286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117188</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752111" y="16062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153496</xdr:rowOff>
    </xdr:from>
    <xdr:to>
      <xdr:col>6</xdr:col>
      <xdr:colOff>38100</xdr:colOff>
      <xdr:row>98</xdr:row>
      <xdr:rowOff>83646</xdr:rowOff>
    </xdr:to>
    <xdr:sp macro="" textlink="">
      <xdr:nvSpPr>
        <xdr:cNvPr id="253" name="フローチャート: 判断 252">
          <a:extLst>
            <a:ext uri="{FF2B5EF4-FFF2-40B4-BE49-F238E27FC236}">
              <a16:creationId xmlns:a16="http://schemas.microsoft.com/office/drawing/2014/main" id="{00000000-0008-0000-0700-0000FD000000}"/>
            </a:ext>
          </a:extLst>
        </xdr:cNvPr>
        <xdr:cNvSpPr/>
      </xdr:nvSpPr>
      <xdr:spPr>
        <a:xfrm>
          <a:off x="1079500" y="1678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100173</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863111" y="16559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29463</xdr:rowOff>
    </xdr:from>
    <xdr:to>
      <xdr:col>24</xdr:col>
      <xdr:colOff>114300</xdr:colOff>
      <xdr:row>97</xdr:row>
      <xdr:rowOff>131063</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4584700" y="16660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7890</xdr:rowOff>
    </xdr:from>
    <xdr:ext cx="534377" cy="259045"/>
    <xdr:sp macro="" textlink="">
      <xdr:nvSpPr>
        <xdr:cNvPr id="261" name="衛生費該当値テキスト">
          <a:extLst>
            <a:ext uri="{FF2B5EF4-FFF2-40B4-BE49-F238E27FC236}">
              <a16:creationId xmlns:a16="http://schemas.microsoft.com/office/drawing/2014/main" id="{00000000-0008-0000-0700-000005010000}"/>
            </a:ext>
          </a:extLst>
        </xdr:cNvPr>
        <xdr:cNvSpPr txBox="1"/>
      </xdr:nvSpPr>
      <xdr:spPr>
        <a:xfrm>
          <a:off x="4686300" y="1663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110061</xdr:rowOff>
    </xdr:from>
    <xdr:to>
      <xdr:col>20</xdr:col>
      <xdr:colOff>38100</xdr:colOff>
      <xdr:row>98</xdr:row>
      <xdr:rowOff>40211</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3746500" y="1674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31338</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3530111" y="1683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35604</xdr:rowOff>
    </xdr:from>
    <xdr:to>
      <xdr:col>15</xdr:col>
      <xdr:colOff>101600</xdr:colOff>
      <xdr:row>97</xdr:row>
      <xdr:rowOff>137204</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2857500" y="16666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128331</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2641111" y="16758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16075</xdr:rowOff>
    </xdr:from>
    <xdr:to>
      <xdr:col>10</xdr:col>
      <xdr:colOff>165100</xdr:colOff>
      <xdr:row>97</xdr:row>
      <xdr:rowOff>117675</xdr:rowOff>
    </xdr:to>
    <xdr:sp macro="" textlink="">
      <xdr:nvSpPr>
        <xdr:cNvPr id="266" name="楕円 265">
          <a:extLst>
            <a:ext uri="{FF2B5EF4-FFF2-40B4-BE49-F238E27FC236}">
              <a16:creationId xmlns:a16="http://schemas.microsoft.com/office/drawing/2014/main" id="{00000000-0008-0000-0700-00000A010000}"/>
            </a:ext>
          </a:extLst>
        </xdr:cNvPr>
        <xdr:cNvSpPr/>
      </xdr:nvSpPr>
      <xdr:spPr>
        <a:xfrm>
          <a:off x="1968500" y="1664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108802</xdr:rowOff>
    </xdr:from>
    <xdr:ext cx="534377"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1752111" y="16739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104249</xdr:rowOff>
    </xdr:from>
    <xdr:to>
      <xdr:col>6</xdr:col>
      <xdr:colOff>38100</xdr:colOff>
      <xdr:row>99</xdr:row>
      <xdr:rowOff>34399</xdr:rowOff>
    </xdr:to>
    <xdr:sp macro="" textlink="">
      <xdr:nvSpPr>
        <xdr:cNvPr id="268" name="楕円 267">
          <a:extLst>
            <a:ext uri="{FF2B5EF4-FFF2-40B4-BE49-F238E27FC236}">
              <a16:creationId xmlns:a16="http://schemas.microsoft.com/office/drawing/2014/main" id="{00000000-0008-0000-0700-00000C010000}"/>
            </a:ext>
          </a:extLst>
        </xdr:cNvPr>
        <xdr:cNvSpPr/>
      </xdr:nvSpPr>
      <xdr:spPr>
        <a:xfrm>
          <a:off x="1079500" y="16906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25526</xdr:rowOff>
    </xdr:from>
    <xdr:ext cx="534377"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863111" y="16999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a:extLst>
            <a:ext uri="{FF2B5EF4-FFF2-40B4-BE49-F238E27FC236}">
              <a16:creationId xmlns:a16="http://schemas.microsoft.com/office/drawing/2014/main" id="{00000000-0008-0000-0700-000013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a:extLst>
            <a:ext uri="{FF2B5EF4-FFF2-40B4-BE49-F238E27FC236}">
              <a16:creationId xmlns:a16="http://schemas.microsoft.com/office/drawing/2014/main" id="{00000000-0008-0000-0700-000014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a:extLst>
            <a:ext uri="{FF2B5EF4-FFF2-40B4-BE49-F238E27FC236}">
              <a16:creationId xmlns:a16="http://schemas.microsoft.com/office/drawing/2014/main" id="{00000000-0008-0000-0700-000015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労働費グラフ枠">
          <a:extLst>
            <a:ext uri="{FF2B5EF4-FFF2-40B4-BE49-F238E27FC236}">
              <a16:creationId xmlns:a16="http://schemas.microsoft.com/office/drawing/2014/main" id="{00000000-0008-0000-0700-000024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47879</xdr:rowOff>
    </xdr:from>
    <xdr:to>
      <xdr:col>54</xdr:col>
      <xdr:colOff>189865</xdr:colOff>
      <xdr:row>39</xdr:row>
      <xdr:rowOff>43688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10475595" y="5362829"/>
          <a:ext cx="1270" cy="1367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47515</xdr:rowOff>
    </xdr:from>
    <xdr:ext cx="249299" cy="259045"/>
    <xdr:sp macro="" textlink="">
      <xdr:nvSpPr>
        <xdr:cNvPr id="294" name="労働費最小値テキスト">
          <a:extLst>
            <a:ext uri="{FF2B5EF4-FFF2-40B4-BE49-F238E27FC236}">
              <a16:creationId xmlns:a16="http://schemas.microsoft.com/office/drawing/2014/main" id="{00000000-0008-0000-0700-000026010000}"/>
            </a:ext>
          </a:extLst>
        </xdr:cNvPr>
        <xdr:cNvSpPr txBox="1"/>
      </xdr:nvSpPr>
      <xdr:spPr>
        <a:xfrm>
          <a:off x="10528300" y="67340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43688</xdr:rowOff>
    </xdr:from>
    <xdr:to>
      <xdr:col>55</xdr:col>
      <xdr:colOff>88900</xdr:colOff>
      <xdr:row>39</xdr:row>
      <xdr:rowOff>43688</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6730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166006</xdr:rowOff>
    </xdr:from>
    <xdr:ext cx="469744" cy="259045"/>
    <xdr:sp macro="" textlink="">
      <xdr:nvSpPr>
        <xdr:cNvPr id="296" name="労働費最大値テキスト">
          <a:extLst>
            <a:ext uri="{FF2B5EF4-FFF2-40B4-BE49-F238E27FC236}">
              <a16:creationId xmlns:a16="http://schemas.microsoft.com/office/drawing/2014/main" id="{00000000-0008-0000-0700-000028010000}"/>
            </a:ext>
          </a:extLst>
        </xdr:cNvPr>
        <xdr:cNvSpPr txBox="1"/>
      </xdr:nvSpPr>
      <xdr:spPr>
        <a:xfrm>
          <a:off x="10528300" y="5138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47879</xdr:rowOff>
    </xdr:from>
    <xdr:to>
      <xdr:col>55</xdr:col>
      <xdr:colOff>88900</xdr:colOff>
      <xdr:row>31</xdr:row>
      <xdr:rowOff>47879</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10388600" y="5362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71120</xdr:rowOff>
    </xdr:from>
    <xdr:to>
      <xdr:col>55</xdr:col>
      <xdr:colOff>0</xdr:colOff>
      <xdr:row>36</xdr:row>
      <xdr:rowOff>82931</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9639300" y="6243320"/>
          <a:ext cx="838200" cy="1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169816</xdr:rowOff>
    </xdr:from>
    <xdr:ext cx="378565" cy="259045"/>
    <xdr:sp macro="" textlink="">
      <xdr:nvSpPr>
        <xdr:cNvPr id="299" name="労働費平均値テキスト">
          <a:extLst>
            <a:ext uri="{FF2B5EF4-FFF2-40B4-BE49-F238E27FC236}">
              <a16:creationId xmlns:a16="http://schemas.microsoft.com/office/drawing/2014/main" id="{00000000-0008-0000-0700-00002B010000}"/>
            </a:ext>
          </a:extLst>
        </xdr:cNvPr>
        <xdr:cNvSpPr txBox="1"/>
      </xdr:nvSpPr>
      <xdr:spPr>
        <a:xfrm>
          <a:off x="10528300" y="634201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19939</xdr:rowOff>
    </xdr:from>
    <xdr:to>
      <xdr:col>55</xdr:col>
      <xdr:colOff>50800</xdr:colOff>
      <xdr:row>37</xdr:row>
      <xdr:rowOff>121539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10426700" y="6363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73025</xdr:rowOff>
    </xdr:from>
    <xdr:to>
      <xdr:col>50</xdr:col>
      <xdr:colOff>114300</xdr:colOff>
      <xdr:row>36</xdr:row>
      <xdr:rowOff>82931</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8750300" y="6245225"/>
          <a:ext cx="889000" cy="9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25273</xdr:rowOff>
    </xdr:from>
    <xdr:to>
      <xdr:col>50</xdr:col>
      <xdr:colOff>165100</xdr:colOff>
      <xdr:row>37</xdr:row>
      <xdr:rowOff>126873</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9588500" y="6368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118000</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50017" y="64616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73025</xdr:rowOff>
    </xdr:from>
    <xdr:to>
      <xdr:col>45</xdr:col>
      <xdr:colOff>177800</xdr:colOff>
      <xdr:row>36</xdr:row>
      <xdr:rowOff>80264</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flipV="1">
          <a:off x="7861300" y="6245225"/>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26416</xdr:rowOff>
    </xdr:from>
    <xdr:to>
      <xdr:col>46</xdr:col>
      <xdr:colOff>38100</xdr:colOff>
      <xdr:row>37</xdr:row>
      <xdr:rowOff>128016</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8699500" y="6370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119143</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61017" y="64627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80264</xdr:rowOff>
    </xdr:from>
    <xdr:to>
      <xdr:col>41</xdr:col>
      <xdr:colOff>50800</xdr:colOff>
      <xdr:row>36</xdr:row>
      <xdr:rowOff>80264</xdr:rowOff>
    </xdr:to>
    <xdr:cxnSp macro="">
      <xdr:nvCxnSpPr>
        <xdr:cNvPr id="307" name="直線コネクタ 306">
          <a:extLst>
            <a:ext uri="{FF2B5EF4-FFF2-40B4-BE49-F238E27FC236}">
              <a16:creationId xmlns:a16="http://schemas.microsoft.com/office/drawing/2014/main" id="{00000000-0008-0000-0700-000033010000}"/>
            </a:ext>
          </a:extLst>
        </xdr:cNvPr>
        <xdr:cNvCxnSpPr/>
      </xdr:nvCxnSpPr>
      <xdr:spPr>
        <a:xfrm>
          <a:off x="6972300" y="62524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20320</xdr:rowOff>
    </xdr:from>
    <xdr:to>
      <xdr:col>41</xdr:col>
      <xdr:colOff>101600</xdr:colOff>
      <xdr:row>37</xdr:row>
      <xdr:rowOff>121920</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7810500" y="636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113047</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2017" y="64566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86614</xdr:rowOff>
    </xdr:from>
    <xdr:to>
      <xdr:col>36</xdr:col>
      <xdr:colOff>165100</xdr:colOff>
      <xdr:row>38</xdr:row>
      <xdr:rowOff>16764</xdr:rowOff>
    </xdr:to>
    <xdr:sp macro="" textlink="">
      <xdr:nvSpPr>
        <xdr:cNvPr id="310" name="フローチャート: 判断 309">
          <a:extLst>
            <a:ext uri="{FF2B5EF4-FFF2-40B4-BE49-F238E27FC236}">
              <a16:creationId xmlns:a16="http://schemas.microsoft.com/office/drawing/2014/main" id="{00000000-0008-0000-0700-000036010000}"/>
            </a:ext>
          </a:extLst>
        </xdr:cNvPr>
        <xdr:cNvSpPr/>
      </xdr:nvSpPr>
      <xdr:spPr>
        <a:xfrm>
          <a:off x="6921500" y="6430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7891</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3017" y="65229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20320</xdr:rowOff>
    </xdr:from>
    <xdr:to>
      <xdr:col>55</xdr:col>
      <xdr:colOff>50800</xdr:colOff>
      <xdr:row>36</xdr:row>
      <xdr:rowOff>121920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10426700" y="619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43197</xdr:rowOff>
    </xdr:from>
    <xdr:ext cx="469744" cy="259045"/>
    <xdr:sp macro="" textlink="">
      <xdr:nvSpPr>
        <xdr:cNvPr id="318" name="労働費該当値テキスト">
          <a:extLst>
            <a:ext uri="{FF2B5EF4-FFF2-40B4-BE49-F238E27FC236}">
              <a16:creationId xmlns:a16="http://schemas.microsoft.com/office/drawing/2014/main" id="{00000000-0008-0000-0700-00003E010000}"/>
            </a:ext>
          </a:extLst>
        </xdr:cNvPr>
        <xdr:cNvSpPr txBox="1"/>
      </xdr:nvSpPr>
      <xdr:spPr>
        <a:xfrm>
          <a:off x="10528300" y="6043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32131</xdr:rowOff>
    </xdr:from>
    <xdr:to>
      <xdr:col>50</xdr:col>
      <xdr:colOff>165100</xdr:colOff>
      <xdr:row>36</xdr:row>
      <xdr:rowOff>133731</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9588500" y="6204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34</xdr:row>
      <xdr:rowOff>150258</xdr:rowOff>
    </xdr:from>
    <xdr:ext cx="469744"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9404428" y="5979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22225</xdr:rowOff>
    </xdr:from>
    <xdr:to>
      <xdr:col>46</xdr:col>
      <xdr:colOff>38100</xdr:colOff>
      <xdr:row>36</xdr:row>
      <xdr:rowOff>123825</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8699500" y="6194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140352</xdr:rowOff>
    </xdr:from>
    <xdr:ext cx="469744"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8515428" y="5969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29464</xdr:rowOff>
    </xdr:from>
    <xdr:to>
      <xdr:col>41</xdr:col>
      <xdr:colOff>101600</xdr:colOff>
      <xdr:row>36</xdr:row>
      <xdr:rowOff>131064</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7810500" y="6201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34</xdr:row>
      <xdr:rowOff>147591</xdr:rowOff>
    </xdr:from>
    <xdr:ext cx="469744"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7626428" y="597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29464</xdr:rowOff>
    </xdr:from>
    <xdr:to>
      <xdr:col>36</xdr:col>
      <xdr:colOff>165100</xdr:colOff>
      <xdr:row>36</xdr:row>
      <xdr:rowOff>131064</xdr:rowOff>
    </xdr:to>
    <xdr:sp macro="" textlink="">
      <xdr:nvSpPr>
        <xdr:cNvPr id="325" name="楕円 324">
          <a:extLst>
            <a:ext uri="{FF2B5EF4-FFF2-40B4-BE49-F238E27FC236}">
              <a16:creationId xmlns:a16="http://schemas.microsoft.com/office/drawing/2014/main" id="{00000000-0008-0000-0700-000045010000}"/>
            </a:ext>
          </a:extLst>
        </xdr:cNvPr>
        <xdr:cNvSpPr/>
      </xdr:nvSpPr>
      <xdr:spPr>
        <a:xfrm>
          <a:off x="6921500" y="6201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34</xdr:row>
      <xdr:rowOff>147591</xdr:rowOff>
    </xdr:from>
    <xdr:ext cx="469744"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737428" y="597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700-00004D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id="{00000000-0008-0000-07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50</xdr:row>
      <xdr:rowOff>111777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農林水産業費グラフ枠">
          <a:extLst>
            <a:ext uri="{FF2B5EF4-FFF2-40B4-BE49-F238E27FC236}">
              <a16:creationId xmlns:a16="http://schemas.microsoft.com/office/drawing/2014/main" id="{00000000-0008-0000-07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71177</xdr:rowOff>
    </xdr:from>
    <xdr:to>
      <xdr:col>54</xdr:col>
      <xdr:colOff>189865</xdr:colOff>
      <xdr:row>58</xdr:row>
      <xdr:rowOff>22999</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10475595" y="8815127"/>
          <a:ext cx="1270" cy="1151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26826</xdr:rowOff>
    </xdr:from>
    <xdr:ext cx="313932" cy="259045"/>
    <xdr:sp macro="" textlink="">
      <xdr:nvSpPr>
        <xdr:cNvPr id="347" name="農林水産業費最小値テキスト">
          <a:extLst>
            <a:ext uri="{FF2B5EF4-FFF2-40B4-BE49-F238E27FC236}">
              <a16:creationId xmlns:a16="http://schemas.microsoft.com/office/drawing/2014/main" id="{00000000-0008-0000-0700-00005B010000}"/>
            </a:ext>
          </a:extLst>
        </xdr:cNvPr>
        <xdr:cNvSpPr txBox="1"/>
      </xdr:nvSpPr>
      <xdr:spPr>
        <a:xfrm>
          <a:off x="10528300" y="997092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22999</xdr:rowOff>
    </xdr:from>
    <xdr:to>
      <xdr:col>55</xdr:col>
      <xdr:colOff>88900</xdr:colOff>
      <xdr:row>58</xdr:row>
      <xdr:rowOff>22999</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9967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17854</xdr:rowOff>
    </xdr:from>
    <xdr:ext cx="534377" cy="259045"/>
    <xdr:sp macro="" textlink="">
      <xdr:nvSpPr>
        <xdr:cNvPr id="349" name="農林水産業費最大値テキスト">
          <a:extLst>
            <a:ext uri="{FF2B5EF4-FFF2-40B4-BE49-F238E27FC236}">
              <a16:creationId xmlns:a16="http://schemas.microsoft.com/office/drawing/2014/main" id="{00000000-0008-0000-0700-00005D010000}"/>
            </a:ext>
          </a:extLst>
        </xdr:cNvPr>
        <xdr:cNvSpPr txBox="1"/>
      </xdr:nvSpPr>
      <xdr:spPr>
        <a:xfrm>
          <a:off x="10528300" y="8590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20,199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71177</xdr:rowOff>
    </xdr:from>
    <xdr:to>
      <xdr:col>55</xdr:col>
      <xdr:colOff>88900</xdr:colOff>
      <xdr:row>51</xdr:row>
      <xdr:rowOff>71177</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8815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165589</xdr:rowOff>
    </xdr:from>
    <xdr:to>
      <xdr:col>55</xdr:col>
      <xdr:colOff>0</xdr:colOff>
      <xdr:row>57</xdr:row>
      <xdr:rowOff>168846</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9639300" y="9938239"/>
          <a:ext cx="838200" cy="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8221</xdr:rowOff>
    </xdr:from>
    <xdr:ext cx="469744" cy="259045"/>
    <xdr:sp macro="" textlink="">
      <xdr:nvSpPr>
        <xdr:cNvPr id="352" name="農林水産業費平均値テキスト">
          <a:extLst>
            <a:ext uri="{FF2B5EF4-FFF2-40B4-BE49-F238E27FC236}">
              <a16:creationId xmlns:a16="http://schemas.microsoft.com/office/drawing/2014/main" id="{00000000-0008-0000-0700-000060010000}"/>
            </a:ext>
          </a:extLst>
        </xdr:cNvPr>
        <xdr:cNvSpPr txBox="1"/>
      </xdr:nvSpPr>
      <xdr:spPr>
        <a:xfrm>
          <a:off x="10528300" y="9609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156794</xdr:rowOff>
    </xdr:from>
    <xdr:to>
      <xdr:col>55</xdr:col>
      <xdr:colOff>50800</xdr:colOff>
      <xdr:row>57</xdr:row>
      <xdr:rowOff>86944</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10426700" y="9757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165589</xdr:rowOff>
    </xdr:from>
    <xdr:to>
      <xdr:col>50</xdr:col>
      <xdr:colOff>114300</xdr:colOff>
      <xdr:row>57</xdr:row>
      <xdr:rowOff>170732</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8750300" y="9938239"/>
          <a:ext cx="889000" cy="5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167481</xdr:rowOff>
    </xdr:from>
    <xdr:to>
      <xdr:col>50</xdr:col>
      <xdr:colOff>165100</xdr:colOff>
      <xdr:row>57</xdr:row>
      <xdr:rowOff>97631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9588500" y="976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114158</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9404428" y="9543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170732</xdr:rowOff>
    </xdr:from>
    <xdr:to>
      <xdr:col>45</xdr:col>
      <xdr:colOff>177800</xdr:colOff>
      <xdr:row>58</xdr:row>
      <xdr:rowOff>1112</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7861300" y="9943382"/>
          <a:ext cx="889000" cy="1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165253</xdr:rowOff>
    </xdr:from>
    <xdr:to>
      <xdr:col>46</xdr:col>
      <xdr:colOff>38100</xdr:colOff>
      <xdr:row>57</xdr:row>
      <xdr:rowOff>95403</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8699500" y="9766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111930</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15428" y="9541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167932</xdr:rowOff>
    </xdr:from>
    <xdr:to>
      <xdr:col>41</xdr:col>
      <xdr:colOff>50800</xdr:colOff>
      <xdr:row>58</xdr:row>
      <xdr:rowOff>1112</xdr:rowOff>
    </xdr:to>
    <xdr:cxnSp macro="">
      <xdr:nvCxnSpPr>
        <xdr:cNvPr id="360" name="直線コネクタ 359">
          <a:extLst>
            <a:ext uri="{FF2B5EF4-FFF2-40B4-BE49-F238E27FC236}">
              <a16:creationId xmlns:a16="http://schemas.microsoft.com/office/drawing/2014/main" id="{00000000-0008-0000-0700-000068010000}"/>
            </a:ext>
          </a:extLst>
        </xdr:cNvPr>
        <xdr:cNvCxnSpPr/>
      </xdr:nvCxnSpPr>
      <xdr:spPr>
        <a:xfrm>
          <a:off x="6972300" y="9940582"/>
          <a:ext cx="889000" cy="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170396</xdr:rowOff>
    </xdr:from>
    <xdr:to>
      <xdr:col>41</xdr:col>
      <xdr:colOff>101600</xdr:colOff>
      <xdr:row>57</xdr:row>
      <xdr:rowOff>100546</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7810500" y="977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117073</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26428" y="9546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31921</xdr:rowOff>
    </xdr:from>
    <xdr:to>
      <xdr:col>36</xdr:col>
      <xdr:colOff>165100</xdr:colOff>
      <xdr:row>54</xdr:row>
      <xdr:rowOff>133521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6921500" y="929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150048</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05111" y="9065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118046</xdr:rowOff>
    </xdr:from>
    <xdr:to>
      <xdr:col>55</xdr:col>
      <xdr:colOff>50800</xdr:colOff>
      <xdr:row>58</xdr:row>
      <xdr:rowOff>48196</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10426700" y="989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32973</xdr:rowOff>
    </xdr:from>
    <xdr:ext cx="378565" cy="259045"/>
    <xdr:sp macro="" textlink="">
      <xdr:nvSpPr>
        <xdr:cNvPr id="371" name="農林水産業費該当値テキスト">
          <a:extLst>
            <a:ext uri="{FF2B5EF4-FFF2-40B4-BE49-F238E27FC236}">
              <a16:creationId xmlns:a16="http://schemas.microsoft.com/office/drawing/2014/main" id="{00000000-0008-0000-0700-000073010000}"/>
            </a:ext>
          </a:extLst>
        </xdr:cNvPr>
        <xdr:cNvSpPr txBox="1"/>
      </xdr:nvSpPr>
      <xdr:spPr>
        <a:xfrm>
          <a:off x="10528300" y="98056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114789</xdr:rowOff>
    </xdr:from>
    <xdr:to>
      <xdr:col>50</xdr:col>
      <xdr:colOff>165100</xdr:colOff>
      <xdr:row>58</xdr:row>
      <xdr:rowOff>44939</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9588500" y="988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58</xdr:row>
      <xdr:rowOff>36066</xdr:rowOff>
    </xdr:from>
    <xdr:ext cx="378565"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9450017" y="99801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119932</xdr:rowOff>
    </xdr:from>
    <xdr:to>
      <xdr:col>46</xdr:col>
      <xdr:colOff>38100</xdr:colOff>
      <xdr:row>58</xdr:row>
      <xdr:rowOff>50082</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8699500" y="9892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58</xdr:row>
      <xdr:rowOff>41209</xdr:rowOff>
    </xdr:from>
    <xdr:ext cx="378565"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8561017" y="9985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121762</xdr:rowOff>
    </xdr:from>
    <xdr:to>
      <xdr:col>41</xdr:col>
      <xdr:colOff>101600</xdr:colOff>
      <xdr:row>58</xdr:row>
      <xdr:rowOff>51912</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7810500" y="989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58</xdr:row>
      <xdr:rowOff>43039</xdr:rowOff>
    </xdr:from>
    <xdr:ext cx="378565"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7672017" y="99871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117132</xdr:rowOff>
    </xdr:from>
    <xdr:to>
      <xdr:col>36</xdr:col>
      <xdr:colOff>165100</xdr:colOff>
      <xdr:row>58</xdr:row>
      <xdr:rowOff>47282</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6921500" y="988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58</xdr:row>
      <xdr:rowOff>38409</xdr:rowOff>
    </xdr:from>
    <xdr:ext cx="378565"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783017" y="99825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a:extLst>
            <a:ext uri="{FF2B5EF4-FFF2-40B4-BE49-F238E27FC236}">
              <a16:creationId xmlns:a16="http://schemas.microsoft.com/office/drawing/2014/main" id="{00000000-0008-0000-07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113045</xdr:rowOff>
    </xdr:from>
    <xdr:to>
      <xdr:col>54</xdr:col>
      <xdr:colOff>189865</xdr:colOff>
      <xdr:row>78</xdr:row>
      <xdr:rowOff>96265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flipV="1">
          <a:off x="10475595" y="12285995"/>
          <a:ext cx="1270" cy="11833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100092</xdr:rowOff>
    </xdr:from>
    <xdr:ext cx="378565" cy="259045"/>
    <xdr:sp macro="" textlink="">
      <xdr:nvSpPr>
        <xdr:cNvPr id="402" name="商工費最小値テキスト">
          <a:extLst>
            <a:ext uri="{FF2B5EF4-FFF2-40B4-BE49-F238E27FC236}">
              <a16:creationId xmlns:a16="http://schemas.microsoft.com/office/drawing/2014/main" id="{00000000-0008-0000-0700-000092010000}"/>
            </a:ext>
          </a:extLst>
        </xdr:cNvPr>
        <xdr:cNvSpPr txBox="1"/>
      </xdr:nvSpPr>
      <xdr:spPr>
        <a:xfrm>
          <a:off x="10528300" y="134731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96265</xdr:rowOff>
    </xdr:from>
    <xdr:to>
      <xdr:col>55</xdr:col>
      <xdr:colOff>88900</xdr:colOff>
      <xdr:row>78</xdr:row>
      <xdr:rowOff>96265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346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59722</xdr:rowOff>
    </xdr:from>
    <xdr:ext cx="534377" cy="259045"/>
    <xdr:sp macro="" textlink="">
      <xdr:nvSpPr>
        <xdr:cNvPr id="404" name="商工費最大値テキスト">
          <a:extLst>
            <a:ext uri="{FF2B5EF4-FFF2-40B4-BE49-F238E27FC236}">
              <a16:creationId xmlns:a16="http://schemas.microsoft.com/office/drawing/2014/main" id="{00000000-0008-0000-0700-000094010000}"/>
            </a:ext>
          </a:extLst>
        </xdr:cNvPr>
        <xdr:cNvSpPr txBox="1"/>
      </xdr:nvSpPr>
      <xdr:spPr>
        <a:xfrm>
          <a:off x="10528300" y="12061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26,833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113045</xdr:rowOff>
    </xdr:from>
    <xdr:to>
      <xdr:col>55</xdr:col>
      <xdr:colOff>88900</xdr:colOff>
      <xdr:row>71</xdr:row>
      <xdr:rowOff>113045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2285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111765</xdr:rowOff>
    </xdr:from>
    <xdr:to>
      <xdr:col>55</xdr:col>
      <xdr:colOff>0</xdr:colOff>
      <xdr:row>78</xdr:row>
      <xdr:rowOff>13878</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9639300" y="13313415"/>
          <a:ext cx="838200" cy="73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32636</xdr:rowOff>
    </xdr:from>
    <xdr:ext cx="469744" cy="259045"/>
    <xdr:sp macro="" textlink="">
      <xdr:nvSpPr>
        <xdr:cNvPr id="407" name="商工費平均値テキスト">
          <a:extLst>
            <a:ext uri="{FF2B5EF4-FFF2-40B4-BE49-F238E27FC236}">
              <a16:creationId xmlns:a16="http://schemas.microsoft.com/office/drawing/2014/main" id="{00000000-0008-0000-0700-000097010000}"/>
            </a:ext>
          </a:extLst>
        </xdr:cNvPr>
        <xdr:cNvSpPr txBox="1"/>
      </xdr:nvSpPr>
      <xdr:spPr>
        <a:xfrm>
          <a:off x="10528300" y="130628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9759</xdr:rowOff>
    </xdr:from>
    <xdr:to>
      <xdr:col>55</xdr:col>
      <xdr:colOff>50800</xdr:colOff>
      <xdr:row>77</xdr:row>
      <xdr:rowOff>111359</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10426700" y="1321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111765</xdr:rowOff>
    </xdr:from>
    <xdr:to>
      <xdr:col>50</xdr:col>
      <xdr:colOff>114300</xdr:colOff>
      <xdr:row>77</xdr:row>
      <xdr:rowOff>141621</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8750300" y="13313415"/>
          <a:ext cx="889000" cy="29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151581</xdr:rowOff>
    </xdr:from>
    <xdr:to>
      <xdr:col>50</xdr:col>
      <xdr:colOff>165100</xdr:colOff>
      <xdr:row>77</xdr:row>
      <xdr:rowOff>81731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9588500" y="13181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98259</xdr:rowOff>
    </xdr:from>
    <xdr:ext cx="469744"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9404428" y="12957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67874</xdr:rowOff>
    </xdr:from>
    <xdr:to>
      <xdr:col>45</xdr:col>
      <xdr:colOff>177800</xdr:colOff>
      <xdr:row>77</xdr:row>
      <xdr:rowOff>141621</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7861300" y="12926624"/>
          <a:ext cx="889000" cy="416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107279</xdr:rowOff>
    </xdr:from>
    <xdr:to>
      <xdr:col>46</xdr:col>
      <xdr:colOff>38100</xdr:colOff>
      <xdr:row>77</xdr:row>
      <xdr:rowOff>37429</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8699500" y="1313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53956</xdr:rowOff>
    </xdr:from>
    <xdr:ext cx="469744"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515428" y="12912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19410</xdr:rowOff>
    </xdr:from>
    <xdr:to>
      <xdr:col>41</xdr:col>
      <xdr:colOff>50800</xdr:colOff>
      <xdr:row>75</xdr:row>
      <xdr:rowOff>67874</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a:off x="6972300" y="12878160"/>
          <a:ext cx="889000" cy="4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110389</xdr:rowOff>
    </xdr:from>
    <xdr:to>
      <xdr:col>41</xdr:col>
      <xdr:colOff>101600</xdr:colOff>
      <xdr:row>77</xdr:row>
      <xdr:rowOff>40539</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7810500" y="13140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31666</xdr:rowOff>
    </xdr:from>
    <xdr:ext cx="469744"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26428" y="13233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145455</xdr:rowOff>
    </xdr:from>
    <xdr:to>
      <xdr:col>36</xdr:col>
      <xdr:colOff>165100</xdr:colOff>
      <xdr:row>72</xdr:row>
      <xdr:rowOff>75605</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6921500" y="12318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70</xdr:row>
      <xdr:rowOff>92132</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705111" y="12093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134528</xdr:rowOff>
    </xdr:from>
    <xdr:to>
      <xdr:col>55</xdr:col>
      <xdr:colOff>50800</xdr:colOff>
      <xdr:row>78</xdr:row>
      <xdr:rowOff>64678</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10426700" y="1333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49455</xdr:rowOff>
    </xdr:from>
    <xdr:ext cx="469744" cy="259045"/>
    <xdr:sp macro="" textlink="">
      <xdr:nvSpPr>
        <xdr:cNvPr id="426" name="商工費該当値テキスト">
          <a:extLst>
            <a:ext uri="{FF2B5EF4-FFF2-40B4-BE49-F238E27FC236}">
              <a16:creationId xmlns:a16="http://schemas.microsoft.com/office/drawing/2014/main" id="{00000000-0008-0000-0700-0000AA010000}"/>
            </a:ext>
          </a:extLst>
        </xdr:cNvPr>
        <xdr:cNvSpPr txBox="1"/>
      </xdr:nvSpPr>
      <xdr:spPr>
        <a:xfrm>
          <a:off x="10528300" y="13251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60965</xdr:rowOff>
    </xdr:from>
    <xdr:to>
      <xdr:col>50</xdr:col>
      <xdr:colOff>165100</xdr:colOff>
      <xdr:row>77</xdr:row>
      <xdr:rowOff>162565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9588500" y="13262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153692</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9404428" y="13355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90821</xdr:rowOff>
    </xdr:from>
    <xdr:to>
      <xdr:col>46</xdr:col>
      <xdr:colOff>38100</xdr:colOff>
      <xdr:row>78</xdr:row>
      <xdr:rowOff>20971</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8699500" y="13292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12098</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8515428" y="13385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17074</xdr:rowOff>
    </xdr:from>
    <xdr:to>
      <xdr:col>41</xdr:col>
      <xdr:colOff>101600</xdr:colOff>
      <xdr:row>75</xdr:row>
      <xdr:rowOff>118674</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7810500" y="1287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135201</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7594111" y="12651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140060</xdr:rowOff>
    </xdr:from>
    <xdr:to>
      <xdr:col>36</xdr:col>
      <xdr:colOff>165100</xdr:colOff>
      <xdr:row>75</xdr:row>
      <xdr:rowOff>70210</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6921500" y="1282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61337</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6705111" y="12920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25536</xdr:rowOff>
    </xdr:from>
    <xdr:to>
      <xdr:col>54</xdr:col>
      <xdr:colOff>189865</xdr:colOff>
      <xdr:row>99</xdr:row>
      <xdr:rowOff>6883</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798936"/>
          <a:ext cx="1270" cy="1181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10710</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984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6883</xdr:rowOff>
    </xdr:from>
    <xdr:to>
      <xdr:col>55</xdr:col>
      <xdr:colOff>88900</xdr:colOff>
      <xdr:row>99</xdr:row>
      <xdr:rowOff>6883</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980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143663</xdr:rowOff>
    </xdr:from>
    <xdr:ext cx="534377"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574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69,994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92</xdr:row>
      <xdr:rowOff>25536</xdr:rowOff>
    </xdr:from>
    <xdr:to>
      <xdr:col>55</xdr:col>
      <xdr:colOff>88900</xdr:colOff>
      <xdr:row>92</xdr:row>
      <xdr:rowOff>25536</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798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53152</xdr:rowOff>
    </xdr:from>
    <xdr:to>
      <xdr:col>55</xdr:col>
      <xdr:colOff>0</xdr:colOff>
      <xdr:row>95</xdr:row>
      <xdr:rowOff>158170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9639300" y="16340902"/>
          <a:ext cx="838200" cy="105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18087</xdr:rowOff>
    </xdr:from>
    <xdr:ext cx="534377"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4772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39660</xdr:rowOff>
    </xdr:from>
    <xdr:to>
      <xdr:col>55</xdr:col>
      <xdr:colOff>50800</xdr:colOff>
      <xdr:row>96</xdr:row>
      <xdr:rowOff>141260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49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53152</xdr:rowOff>
    </xdr:from>
    <xdr:to>
      <xdr:col>50</xdr:col>
      <xdr:colOff>114300</xdr:colOff>
      <xdr:row>95</xdr:row>
      <xdr:rowOff>140729</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340902"/>
          <a:ext cx="889000" cy="8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79527</xdr:rowOff>
    </xdr:from>
    <xdr:to>
      <xdr:col>50</xdr:col>
      <xdr:colOff>165100</xdr:colOff>
      <xdr:row>97</xdr:row>
      <xdr:rowOff>9677</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538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804</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631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140729</xdr:rowOff>
    </xdr:from>
    <xdr:to>
      <xdr:col>45</xdr:col>
      <xdr:colOff>177800</xdr:colOff>
      <xdr:row>96</xdr:row>
      <xdr:rowOff>118143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428479"/>
          <a:ext cx="889000" cy="148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107393</xdr:rowOff>
    </xdr:from>
    <xdr:to>
      <xdr:col>46</xdr:col>
      <xdr:colOff>38100</xdr:colOff>
      <xdr:row>97</xdr:row>
      <xdr:rowOff>37543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566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28670</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659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27595</xdr:rowOff>
    </xdr:from>
    <xdr:to>
      <xdr:col>41</xdr:col>
      <xdr:colOff>50800</xdr:colOff>
      <xdr:row>96</xdr:row>
      <xdr:rowOff>118143</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6486795"/>
          <a:ext cx="889000" cy="90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143650</xdr:rowOff>
    </xdr:from>
    <xdr:to>
      <xdr:col>41</xdr:col>
      <xdr:colOff>101600</xdr:colOff>
      <xdr:row>97</xdr:row>
      <xdr:rowOff>73800</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6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64927</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695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80556</xdr:rowOff>
    </xdr:from>
    <xdr:to>
      <xdr:col>36</xdr:col>
      <xdr:colOff>165100</xdr:colOff>
      <xdr:row>96</xdr:row>
      <xdr:rowOff>10706</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368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27233</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143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107370</xdr:rowOff>
    </xdr:from>
    <xdr:to>
      <xdr:col>55</xdr:col>
      <xdr:colOff>50800</xdr:colOff>
      <xdr:row>96</xdr:row>
      <xdr:rowOff>37520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39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130247</xdr:rowOff>
    </xdr:from>
    <xdr:ext cx="534377"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246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2352</xdr:rowOff>
    </xdr:from>
    <xdr:to>
      <xdr:col>50</xdr:col>
      <xdr:colOff>165100</xdr:colOff>
      <xdr:row>95</xdr:row>
      <xdr:rowOff>103952</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290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120479</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6065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89929</xdr:rowOff>
    </xdr:from>
    <xdr:to>
      <xdr:col>46</xdr:col>
      <xdr:colOff>38100</xdr:colOff>
      <xdr:row>96</xdr:row>
      <xdr:rowOff>20079</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37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36606</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152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67343</xdr:rowOff>
    </xdr:from>
    <xdr:to>
      <xdr:col>41</xdr:col>
      <xdr:colOff>101600</xdr:colOff>
      <xdr:row>96</xdr:row>
      <xdr:rowOff>168943</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5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14020</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6301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148245</xdr:rowOff>
    </xdr:from>
    <xdr:to>
      <xdr:col>36</xdr:col>
      <xdr:colOff>165100</xdr:colOff>
      <xdr:row>96</xdr:row>
      <xdr:rowOff>78395</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435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69522</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6528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消防費グラフ枠">
          <a:extLst>
            <a:ext uri="{FF2B5EF4-FFF2-40B4-BE49-F238E27FC236}">
              <a16:creationId xmlns:a16="http://schemas.microsoft.com/office/drawing/2014/main" id="{00000000-0008-0000-07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85019</xdr:rowOff>
    </xdr:from>
    <xdr:to>
      <xdr:col>85</xdr:col>
      <xdr:colOff>126364</xdr:colOff>
      <xdr:row>38</xdr:row>
      <xdr:rowOff>87213</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flipV="1">
          <a:off x="16317595" y="5571419"/>
          <a:ext cx="1269" cy="10308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91040</xdr:rowOff>
    </xdr:from>
    <xdr:ext cx="534377" cy="259045"/>
    <xdr:sp macro="" textlink="">
      <xdr:nvSpPr>
        <xdr:cNvPr id="514" name="消防費最小値テキスト">
          <a:extLst>
            <a:ext uri="{FF2B5EF4-FFF2-40B4-BE49-F238E27FC236}">
              <a16:creationId xmlns:a16="http://schemas.microsoft.com/office/drawing/2014/main" id="{00000000-0008-0000-0700-000002020000}"/>
            </a:ext>
          </a:extLst>
        </xdr:cNvPr>
        <xdr:cNvSpPr txBox="1"/>
      </xdr:nvSpPr>
      <xdr:spPr>
        <a:xfrm>
          <a:off x="16370300" y="6606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87213</xdr:rowOff>
    </xdr:from>
    <xdr:to>
      <xdr:col>86</xdr:col>
      <xdr:colOff>25400</xdr:colOff>
      <xdr:row>38</xdr:row>
      <xdr:rowOff>87213</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6230600" y="6602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31696</xdr:rowOff>
    </xdr:from>
    <xdr:ext cx="534377" cy="259045"/>
    <xdr:sp macro="" textlink="">
      <xdr:nvSpPr>
        <xdr:cNvPr id="516" name="消防費最大値テキスト">
          <a:extLst>
            <a:ext uri="{FF2B5EF4-FFF2-40B4-BE49-F238E27FC236}">
              <a16:creationId xmlns:a16="http://schemas.microsoft.com/office/drawing/2014/main" id="{00000000-0008-0000-0700-000004020000}"/>
            </a:ext>
          </a:extLst>
        </xdr:cNvPr>
        <xdr:cNvSpPr txBox="1"/>
      </xdr:nvSpPr>
      <xdr:spPr>
        <a:xfrm>
          <a:off x="16370300" y="5346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33,696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32</xdr:row>
      <xdr:rowOff>85019</xdr:rowOff>
    </xdr:from>
    <xdr:to>
      <xdr:col>86</xdr:col>
      <xdr:colOff>25400</xdr:colOff>
      <xdr:row>32</xdr:row>
      <xdr:rowOff>85019</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5571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62433</xdr:rowOff>
    </xdr:from>
    <xdr:to>
      <xdr:col>85</xdr:col>
      <xdr:colOff>127000</xdr:colOff>
      <xdr:row>38</xdr:row>
      <xdr:rowOff>74229</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5481300" y="6577533"/>
          <a:ext cx="838200" cy="11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79956</xdr:rowOff>
    </xdr:from>
    <xdr:ext cx="534377" cy="259045"/>
    <xdr:sp macro="" textlink="">
      <xdr:nvSpPr>
        <xdr:cNvPr id="519" name="消防費平均値テキスト">
          <a:extLst>
            <a:ext uri="{FF2B5EF4-FFF2-40B4-BE49-F238E27FC236}">
              <a16:creationId xmlns:a16="http://schemas.microsoft.com/office/drawing/2014/main" id="{00000000-0008-0000-0700-000007020000}"/>
            </a:ext>
          </a:extLst>
        </xdr:cNvPr>
        <xdr:cNvSpPr txBox="1"/>
      </xdr:nvSpPr>
      <xdr:spPr>
        <a:xfrm>
          <a:off x="16370300" y="62521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57079</xdr:rowOff>
    </xdr:from>
    <xdr:to>
      <xdr:col>85</xdr:col>
      <xdr:colOff>177800</xdr:colOff>
      <xdr:row>37</xdr:row>
      <xdr:rowOff>158679</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6268700" y="6400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26635</xdr:rowOff>
    </xdr:from>
    <xdr:to>
      <xdr:col>81</xdr:col>
      <xdr:colOff>50800</xdr:colOff>
      <xdr:row>38</xdr:row>
      <xdr:rowOff>74229</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4592300" y="6541735"/>
          <a:ext cx="889000" cy="47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110114</xdr:rowOff>
    </xdr:from>
    <xdr:to>
      <xdr:col>81</xdr:col>
      <xdr:colOff>101600</xdr:colOff>
      <xdr:row>38</xdr:row>
      <xdr:rowOff>40264</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5430500" y="6453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56791</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5214111" y="6228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26635</xdr:rowOff>
    </xdr:from>
    <xdr:to>
      <xdr:col>76</xdr:col>
      <xdr:colOff>114300</xdr:colOff>
      <xdr:row>38</xdr:row>
      <xdr:rowOff>56993</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3703300" y="6541735"/>
          <a:ext cx="889000" cy="30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131237</xdr:rowOff>
    </xdr:from>
    <xdr:to>
      <xdr:col>76</xdr:col>
      <xdr:colOff>165100</xdr:colOff>
      <xdr:row>38</xdr:row>
      <xdr:rowOff>61387</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4541500" y="6474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77914</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4325111" y="6250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18268</xdr:rowOff>
    </xdr:from>
    <xdr:to>
      <xdr:col>71</xdr:col>
      <xdr:colOff>177800</xdr:colOff>
      <xdr:row>38</xdr:row>
      <xdr:rowOff>56993</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2814300" y="6533368"/>
          <a:ext cx="889000" cy="38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131237</xdr:rowOff>
    </xdr:from>
    <xdr:to>
      <xdr:col>72</xdr:col>
      <xdr:colOff>38100</xdr:colOff>
      <xdr:row>38</xdr:row>
      <xdr:rowOff>61387</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3652500" y="6474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77914</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436111" y="6250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58131</xdr:rowOff>
    </xdr:from>
    <xdr:to>
      <xdr:col>67</xdr:col>
      <xdr:colOff>101600</xdr:colOff>
      <xdr:row>37</xdr:row>
      <xdr:rowOff>159731</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2763500" y="6401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4808</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2547111" y="6177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11633</xdr:rowOff>
    </xdr:from>
    <xdr:to>
      <xdr:col>85</xdr:col>
      <xdr:colOff>177800</xdr:colOff>
      <xdr:row>38</xdr:row>
      <xdr:rowOff>113233</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6268700" y="6526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98010</xdr:rowOff>
    </xdr:from>
    <xdr:ext cx="534377" cy="259045"/>
    <xdr:sp macro="" textlink="">
      <xdr:nvSpPr>
        <xdr:cNvPr id="538" name="消防費該当値テキスト">
          <a:extLst>
            <a:ext uri="{FF2B5EF4-FFF2-40B4-BE49-F238E27FC236}">
              <a16:creationId xmlns:a16="http://schemas.microsoft.com/office/drawing/2014/main" id="{00000000-0008-0000-0700-00001A020000}"/>
            </a:ext>
          </a:extLst>
        </xdr:cNvPr>
        <xdr:cNvSpPr txBox="1"/>
      </xdr:nvSpPr>
      <xdr:spPr>
        <a:xfrm>
          <a:off x="16370300" y="6441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23429</xdr:rowOff>
    </xdr:from>
    <xdr:to>
      <xdr:col>81</xdr:col>
      <xdr:colOff>101600</xdr:colOff>
      <xdr:row>38</xdr:row>
      <xdr:rowOff>125029</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5430500" y="653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116156</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14111" y="6631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147284</xdr:rowOff>
    </xdr:from>
    <xdr:to>
      <xdr:col>76</xdr:col>
      <xdr:colOff>165100</xdr:colOff>
      <xdr:row>38</xdr:row>
      <xdr:rowOff>77434</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4541500" y="649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68562</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325111" y="6583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6193</xdr:rowOff>
    </xdr:from>
    <xdr:to>
      <xdr:col>72</xdr:col>
      <xdr:colOff>38100</xdr:colOff>
      <xdr:row>38</xdr:row>
      <xdr:rowOff>107793</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3652500" y="652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98920</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436111" y="6614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138917</xdr:rowOff>
    </xdr:from>
    <xdr:to>
      <xdr:col>67</xdr:col>
      <xdr:colOff>101600</xdr:colOff>
      <xdr:row>38</xdr:row>
      <xdr:rowOff>69067</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2763500" y="6482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60195</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2547111" y="6575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128156</xdr:rowOff>
    </xdr:from>
    <xdr:to>
      <xdr:col>85</xdr:col>
      <xdr:colOff>126364</xdr:colOff>
      <xdr:row>58</xdr:row>
      <xdr:rowOff>108414</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00656"/>
          <a:ext cx="1269" cy="13518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112241</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056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108414</xdr:rowOff>
    </xdr:from>
    <xdr:to>
      <xdr:col>86</xdr:col>
      <xdr:colOff>25400</xdr:colOff>
      <xdr:row>58</xdr:row>
      <xdr:rowOff>108414</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052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74833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475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112,707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128156</xdr:rowOff>
    </xdr:from>
    <xdr:to>
      <xdr:col>86</xdr:col>
      <xdr:colOff>25400</xdr:colOff>
      <xdr:row>50</xdr:row>
      <xdr:rowOff>128156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00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102454</xdr:rowOff>
    </xdr:from>
    <xdr:to>
      <xdr:col>85</xdr:col>
      <xdr:colOff>127000</xdr:colOff>
      <xdr:row>57</xdr:row>
      <xdr:rowOff>17154</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5481300" y="9703654"/>
          <a:ext cx="838200" cy="86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24272</xdr:rowOff>
    </xdr:from>
    <xdr:ext cx="534377"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4540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1395</xdr:rowOff>
    </xdr:from>
    <xdr:to>
      <xdr:col>85</xdr:col>
      <xdr:colOff>177800</xdr:colOff>
      <xdr:row>56</xdr:row>
      <xdr:rowOff>102995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602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17154</xdr:rowOff>
    </xdr:from>
    <xdr:to>
      <xdr:col>81</xdr:col>
      <xdr:colOff>50800</xdr:colOff>
      <xdr:row>57</xdr:row>
      <xdr:rowOff>21024</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9789804"/>
          <a:ext cx="889000" cy="3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104918</xdr:rowOff>
    </xdr:from>
    <xdr:to>
      <xdr:col>81</xdr:col>
      <xdr:colOff>101600</xdr:colOff>
      <xdr:row>57</xdr:row>
      <xdr:rowOff>35068</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70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51595</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214111" y="9481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21024</xdr:rowOff>
    </xdr:from>
    <xdr:to>
      <xdr:col>76</xdr:col>
      <xdr:colOff>114300</xdr:colOff>
      <xdr:row>57</xdr:row>
      <xdr:rowOff>72427</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3703300" y="9793674"/>
          <a:ext cx="889000" cy="51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141037</xdr:rowOff>
    </xdr:from>
    <xdr:to>
      <xdr:col>76</xdr:col>
      <xdr:colOff>165100</xdr:colOff>
      <xdr:row>57</xdr:row>
      <xdr:rowOff>71187</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74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87714</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325111" y="9517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63527</xdr:rowOff>
    </xdr:from>
    <xdr:to>
      <xdr:col>71</xdr:col>
      <xdr:colOff>177800</xdr:colOff>
      <xdr:row>57</xdr:row>
      <xdr:rowOff>72427</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2814300" y="9836177"/>
          <a:ext cx="889000" cy="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105376</xdr:rowOff>
    </xdr:from>
    <xdr:to>
      <xdr:col>72</xdr:col>
      <xdr:colOff>38100</xdr:colOff>
      <xdr:row>57</xdr:row>
      <xdr:rowOff>35526</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70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52053</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36111" y="9481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96999</xdr:rowOff>
    </xdr:from>
    <xdr:to>
      <xdr:col>67</xdr:col>
      <xdr:colOff>101600</xdr:colOff>
      <xdr:row>57</xdr:row>
      <xdr:rowOff>27149</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698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43676</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47111" y="9473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51654</xdr:rowOff>
    </xdr:from>
    <xdr:to>
      <xdr:col>85</xdr:col>
      <xdr:colOff>177800</xdr:colOff>
      <xdr:row>56</xdr:row>
      <xdr:rowOff>153254</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65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30081</xdr:rowOff>
    </xdr:from>
    <xdr:ext cx="534377"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631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137804</xdr:rowOff>
    </xdr:from>
    <xdr:to>
      <xdr:col>81</xdr:col>
      <xdr:colOff>101600</xdr:colOff>
      <xdr:row>57</xdr:row>
      <xdr:rowOff>67954</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73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59081</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14111" y="9831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141674</xdr:rowOff>
    </xdr:from>
    <xdr:to>
      <xdr:col>76</xdr:col>
      <xdr:colOff>165100</xdr:colOff>
      <xdr:row>57</xdr:row>
      <xdr:rowOff>71824</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742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62951</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325111" y="9835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21627</xdr:rowOff>
    </xdr:from>
    <xdr:to>
      <xdr:col>72</xdr:col>
      <xdr:colOff>38100</xdr:colOff>
      <xdr:row>57</xdr:row>
      <xdr:rowOff>123227</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9794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114354</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36111" y="988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12727</xdr:rowOff>
    </xdr:from>
    <xdr:to>
      <xdr:col>67</xdr:col>
      <xdr:colOff>101600</xdr:colOff>
      <xdr:row>57</xdr:row>
      <xdr:rowOff>114327</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785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105454</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47111" y="9878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75</xdr:row>
      <xdr:rowOff>54627</xdr:rowOff>
    </xdr:from>
    <xdr:ext cx="46717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72</xdr:row>
      <xdr:rowOff>111777</xdr:rowOff>
    </xdr:from>
    <xdr:ext cx="46717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78821" y="1245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168927</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199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67</xdr:row>
      <xdr:rowOff>54627</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154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a:extLst>
            <a:ext uri="{FF2B5EF4-FFF2-40B4-BE49-F238E27FC236}">
              <a16:creationId xmlns:a16="http://schemas.microsoft.com/office/drawing/2014/main" id="{00000000-0008-0000-07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20371</xdr:rowOff>
    </xdr:from>
    <xdr:to>
      <xdr:col>85</xdr:col>
      <xdr:colOff>126364</xdr:colOff>
      <xdr:row>78</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6317595" y="12021871"/>
          <a:ext cx="1269" cy="14909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9" name="災害復旧費最小値テキスト">
          <a:extLst>
            <a:ext uri="{FF2B5EF4-FFF2-40B4-BE49-F238E27FC236}">
              <a16:creationId xmlns:a16="http://schemas.microsoft.com/office/drawing/2014/main" id="{00000000-0008-0000-0700-000075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138498</xdr:rowOff>
    </xdr:from>
    <xdr:ext cx="469744" cy="259045"/>
    <xdr:sp macro="" textlink="">
      <xdr:nvSpPr>
        <xdr:cNvPr id="631" name="災害復旧費最大値テキスト">
          <a:extLst>
            <a:ext uri="{FF2B5EF4-FFF2-40B4-BE49-F238E27FC236}">
              <a16:creationId xmlns:a16="http://schemas.microsoft.com/office/drawing/2014/main" id="{00000000-0008-0000-0700-000077020000}"/>
            </a:ext>
          </a:extLst>
        </xdr:cNvPr>
        <xdr:cNvSpPr txBox="1"/>
      </xdr:nvSpPr>
      <xdr:spPr>
        <a:xfrm>
          <a:off x="16370300" y="11797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6,522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20371</xdr:rowOff>
    </xdr:from>
    <xdr:to>
      <xdr:col>86</xdr:col>
      <xdr:colOff>25400</xdr:colOff>
      <xdr:row>70</xdr:row>
      <xdr:rowOff>20371</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2021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7765</xdr:rowOff>
    </xdr:from>
    <xdr:ext cx="378565" cy="259045"/>
    <xdr:sp macro="" textlink="">
      <xdr:nvSpPr>
        <xdr:cNvPr id="634" name="災害復旧費平均値テキスト">
          <a:extLst>
            <a:ext uri="{FF2B5EF4-FFF2-40B4-BE49-F238E27FC236}">
              <a16:creationId xmlns:a16="http://schemas.microsoft.com/office/drawing/2014/main" id="{00000000-0008-0000-0700-00007A020000}"/>
            </a:ext>
          </a:extLst>
        </xdr:cNvPr>
        <xdr:cNvSpPr txBox="1"/>
      </xdr:nvSpPr>
      <xdr:spPr>
        <a:xfrm>
          <a:off x="16370300" y="1320941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156338</xdr:rowOff>
    </xdr:from>
    <xdr:to>
      <xdr:col>85</xdr:col>
      <xdr:colOff>177800</xdr:colOff>
      <xdr:row>78</xdr:row>
      <xdr:rowOff>86488</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6268700" y="1335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9119</xdr:rowOff>
    </xdr:from>
    <xdr:to>
      <xdr:col>81</xdr:col>
      <xdr:colOff>101600</xdr:colOff>
      <xdr:row>78</xdr:row>
      <xdr:rowOff>110719</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5430500" y="13382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76</xdr:row>
      <xdr:rowOff>127246</xdr:rowOff>
    </xdr:from>
    <xdr:ext cx="378565"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5292017" y="131574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52552</xdr:rowOff>
    </xdr:from>
    <xdr:to>
      <xdr:col>76</xdr:col>
      <xdr:colOff>165100</xdr:colOff>
      <xdr:row>78</xdr:row>
      <xdr:rowOff>154152</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4541500" y="1342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76</xdr:row>
      <xdr:rowOff>170679</xdr:rowOff>
    </xdr:from>
    <xdr:ext cx="378565"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403017" y="132008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60097</xdr:rowOff>
    </xdr:from>
    <xdr:to>
      <xdr:col>72</xdr:col>
      <xdr:colOff>38100</xdr:colOff>
      <xdr:row>78</xdr:row>
      <xdr:rowOff>161697</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3652500" y="1343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77</xdr:row>
      <xdr:rowOff>6774</xdr:rowOff>
    </xdr:from>
    <xdr:ext cx="378565"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3514017" y="132084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75642</xdr:rowOff>
    </xdr:from>
    <xdr:to>
      <xdr:col>67</xdr:col>
      <xdr:colOff>101600</xdr:colOff>
      <xdr:row>78</xdr:row>
      <xdr:rowOff>5792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2763500" y="1327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76</xdr:row>
      <xdr:rowOff>22319</xdr:rowOff>
    </xdr:from>
    <xdr:ext cx="378565"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5017" y="130525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3827</xdr:rowOff>
    </xdr:from>
    <xdr:ext cx="249299" cy="259045"/>
    <xdr:sp macro="" textlink="">
      <xdr:nvSpPr>
        <xdr:cNvPr id="653" name="災害復旧費該当値テキスト">
          <a:extLst>
            <a:ext uri="{FF2B5EF4-FFF2-40B4-BE49-F238E27FC236}">
              <a16:creationId xmlns:a16="http://schemas.microsoft.com/office/drawing/2014/main" id="{00000000-0008-0000-0700-00008D020000}"/>
            </a:ext>
          </a:extLst>
        </xdr:cNvPr>
        <xdr:cNvSpPr txBox="1"/>
      </xdr:nvSpPr>
      <xdr:spPr>
        <a:xfrm>
          <a:off x="16370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公債費グラフ枠">
          <a:extLst>
            <a:ext uri="{FF2B5EF4-FFF2-40B4-BE49-F238E27FC236}">
              <a16:creationId xmlns:a16="http://schemas.microsoft.com/office/drawing/2014/main" id="{00000000-0008-0000-0700-0000A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144024</xdr:rowOff>
    </xdr:from>
    <xdr:to>
      <xdr:col>85</xdr:col>
      <xdr:colOff>126364</xdr:colOff>
      <xdr:row>98</xdr:row>
      <xdr:rowOff>51555</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6317595" y="15574524"/>
          <a:ext cx="1269" cy="1279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55382</xdr:rowOff>
    </xdr:from>
    <xdr:ext cx="469744" cy="259045"/>
    <xdr:sp macro="" textlink="">
      <xdr:nvSpPr>
        <xdr:cNvPr id="686" name="公債費最小値テキスト">
          <a:extLst>
            <a:ext uri="{FF2B5EF4-FFF2-40B4-BE49-F238E27FC236}">
              <a16:creationId xmlns:a16="http://schemas.microsoft.com/office/drawing/2014/main" id="{00000000-0008-0000-0700-0000AE020000}"/>
            </a:ext>
          </a:extLst>
        </xdr:cNvPr>
        <xdr:cNvSpPr txBox="1"/>
      </xdr:nvSpPr>
      <xdr:spPr>
        <a:xfrm>
          <a:off x="16370300" y="16857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51555</xdr:rowOff>
    </xdr:from>
    <xdr:to>
      <xdr:col>86</xdr:col>
      <xdr:colOff>25400</xdr:colOff>
      <xdr:row>98</xdr:row>
      <xdr:rowOff>51555</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6853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90701</xdr:rowOff>
    </xdr:from>
    <xdr:ext cx="534377" cy="259045"/>
    <xdr:sp macro="" textlink="">
      <xdr:nvSpPr>
        <xdr:cNvPr id="688" name="公債費最大値テキスト">
          <a:extLst>
            <a:ext uri="{FF2B5EF4-FFF2-40B4-BE49-F238E27FC236}">
              <a16:creationId xmlns:a16="http://schemas.microsoft.com/office/drawing/2014/main" id="{00000000-0008-0000-0700-0000B0020000}"/>
            </a:ext>
          </a:extLst>
        </xdr:cNvPr>
        <xdr:cNvSpPr txBox="1"/>
      </xdr:nvSpPr>
      <xdr:spPr>
        <a:xfrm>
          <a:off x="16370300" y="15349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75,773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144024</xdr:rowOff>
    </xdr:from>
    <xdr:to>
      <xdr:col>86</xdr:col>
      <xdr:colOff>25400</xdr:colOff>
      <xdr:row>90</xdr:row>
      <xdr:rowOff>144024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5574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75806</xdr:rowOff>
    </xdr:from>
    <xdr:to>
      <xdr:col>85</xdr:col>
      <xdr:colOff>127000</xdr:colOff>
      <xdr:row>97</xdr:row>
      <xdr:rowOff>83083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5481300" y="16706456"/>
          <a:ext cx="838200" cy="7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22586</xdr:rowOff>
    </xdr:from>
    <xdr:ext cx="534377" cy="259045"/>
    <xdr:sp macro="" textlink="">
      <xdr:nvSpPr>
        <xdr:cNvPr id="691" name="公債費平均値テキスト">
          <a:extLst>
            <a:ext uri="{FF2B5EF4-FFF2-40B4-BE49-F238E27FC236}">
              <a16:creationId xmlns:a16="http://schemas.microsoft.com/office/drawing/2014/main" id="{00000000-0008-0000-0700-0000B3020000}"/>
            </a:ext>
          </a:extLst>
        </xdr:cNvPr>
        <xdr:cNvSpPr txBox="1"/>
      </xdr:nvSpPr>
      <xdr:spPr>
        <a:xfrm>
          <a:off x="16370300" y="163103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171159</xdr:rowOff>
    </xdr:from>
    <xdr:to>
      <xdr:col>85</xdr:col>
      <xdr:colOff>177800</xdr:colOff>
      <xdr:row>96</xdr:row>
      <xdr:rowOff>101309</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6268700" y="16458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83083</xdr:rowOff>
    </xdr:from>
    <xdr:to>
      <xdr:col>81</xdr:col>
      <xdr:colOff>50800</xdr:colOff>
      <xdr:row>97</xdr:row>
      <xdr:rowOff>91560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4592300" y="16713733"/>
          <a:ext cx="889000" cy="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163500</xdr:rowOff>
    </xdr:from>
    <xdr:to>
      <xdr:col>81</xdr:col>
      <xdr:colOff>101600</xdr:colOff>
      <xdr:row>96</xdr:row>
      <xdr:rowOff>93650</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5430500" y="1645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110177</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5214111" y="16226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91560</xdr:rowOff>
    </xdr:from>
    <xdr:to>
      <xdr:col>76</xdr:col>
      <xdr:colOff>114300</xdr:colOff>
      <xdr:row>97</xdr:row>
      <xdr:rowOff>103867</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3703300" y="16722210"/>
          <a:ext cx="889000" cy="12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2890</xdr:rowOff>
    </xdr:from>
    <xdr:to>
      <xdr:col>76</xdr:col>
      <xdr:colOff>165100</xdr:colOff>
      <xdr:row>96</xdr:row>
      <xdr:rowOff>104490</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4541500" y="1646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121017</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4325111" y="16237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103867</xdr:rowOff>
    </xdr:from>
    <xdr:to>
      <xdr:col>71</xdr:col>
      <xdr:colOff>177800</xdr:colOff>
      <xdr:row>97</xdr:row>
      <xdr:rowOff>104076</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flipV="1">
          <a:off x="12814300" y="16734517"/>
          <a:ext cx="889000" cy="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165443</xdr:rowOff>
    </xdr:from>
    <xdr:to>
      <xdr:col>72</xdr:col>
      <xdr:colOff>38100</xdr:colOff>
      <xdr:row>96</xdr:row>
      <xdr:rowOff>95593</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3652500" y="16453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112120</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436111" y="16228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35161</xdr:rowOff>
    </xdr:from>
    <xdr:to>
      <xdr:col>67</xdr:col>
      <xdr:colOff>101600</xdr:colOff>
      <xdr:row>95</xdr:row>
      <xdr:rowOff>136761</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2763500" y="16322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153288</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2547111" y="16098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25006</xdr:rowOff>
    </xdr:from>
    <xdr:to>
      <xdr:col>85</xdr:col>
      <xdr:colOff>177800</xdr:colOff>
      <xdr:row>97</xdr:row>
      <xdr:rowOff>126606</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6268700" y="1665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3433</xdr:rowOff>
    </xdr:from>
    <xdr:ext cx="534377" cy="259045"/>
    <xdr:sp macro="" textlink="">
      <xdr:nvSpPr>
        <xdr:cNvPr id="710" name="公債費該当値テキスト">
          <a:extLst>
            <a:ext uri="{FF2B5EF4-FFF2-40B4-BE49-F238E27FC236}">
              <a16:creationId xmlns:a16="http://schemas.microsoft.com/office/drawing/2014/main" id="{00000000-0008-0000-0700-0000C6020000}"/>
            </a:ext>
          </a:extLst>
        </xdr:cNvPr>
        <xdr:cNvSpPr txBox="1"/>
      </xdr:nvSpPr>
      <xdr:spPr>
        <a:xfrm>
          <a:off x="16370300" y="16634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32283</xdr:rowOff>
    </xdr:from>
    <xdr:to>
      <xdr:col>81</xdr:col>
      <xdr:colOff>101600</xdr:colOff>
      <xdr:row>97</xdr:row>
      <xdr:rowOff>133883</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5430500" y="1666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125010</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14111" y="16755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40760</xdr:rowOff>
    </xdr:from>
    <xdr:to>
      <xdr:col>76</xdr:col>
      <xdr:colOff>165100</xdr:colOff>
      <xdr:row>97</xdr:row>
      <xdr:rowOff>142360</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4541500" y="1667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133487</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325111" y="16764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53067</xdr:rowOff>
    </xdr:from>
    <xdr:to>
      <xdr:col>72</xdr:col>
      <xdr:colOff>38100</xdr:colOff>
      <xdr:row>97</xdr:row>
      <xdr:rowOff>154667</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3652500" y="16683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145794</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436111" y="16776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53276</xdr:rowOff>
    </xdr:from>
    <xdr:to>
      <xdr:col>67</xdr:col>
      <xdr:colOff>101600</xdr:colOff>
      <xdr:row>97</xdr:row>
      <xdr:rowOff>154876</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2763500" y="16683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146003</xdr:rowOff>
    </xdr:from>
    <xdr:ext cx="534377"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2547111" y="16776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諸支出金グラフ枠">
          <a:extLst>
            <a:ext uri="{FF2B5EF4-FFF2-40B4-BE49-F238E27FC236}">
              <a16:creationId xmlns:a16="http://schemas.microsoft.com/office/drawing/2014/main" id="{00000000-0008-0000-07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54661</xdr:rowOff>
    </xdr:from>
    <xdr:to>
      <xdr:col>116</xdr:col>
      <xdr:colOff>62864</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flipV="1">
          <a:off x="22159595" y="5198161"/>
          <a:ext cx="1269" cy="14566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1" name="諸支出金最小値テキスト">
          <a:extLst>
            <a:ext uri="{FF2B5EF4-FFF2-40B4-BE49-F238E27FC236}">
              <a16:creationId xmlns:a16="http://schemas.microsoft.com/office/drawing/2014/main" id="{00000000-0008-0000-0700-0000E5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1338</xdr:rowOff>
    </xdr:from>
    <xdr:ext cx="469744" cy="259045"/>
    <xdr:sp macro="" textlink="">
      <xdr:nvSpPr>
        <xdr:cNvPr id="743" name="諸支出金最大値テキスト">
          <a:extLst>
            <a:ext uri="{FF2B5EF4-FFF2-40B4-BE49-F238E27FC236}">
              <a16:creationId xmlns:a16="http://schemas.microsoft.com/office/drawing/2014/main" id="{00000000-0008-0000-0700-0000E7020000}"/>
            </a:ext>
          </a:extLst>
        </xdr:cNvPr>
        <xdr:cNvSpPr txBox="1"/>
      </xdr:nvSpPr>
      <xdr:spPr>
        <a:xfrm>
          <a:off x="22212300" y="4973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1,593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54661</xdr:rowOff>
    </xdr:from>
    <xdr:to>
      <xdr:col>116</xdr:col>
      <xdr:colOff>152400</xdr:colOff>
      <xdr:row>30</xdr:row>
      <xdr:rowOff>54661</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2072600" y="5198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13936</xdr:rowOff>
    </xdr:from>
    <xdr:ext cx="378565" cy="259045"/>
    <xdr:sp macro="" textlink="">
      <xdr:nvSpPr>
        <xdr:cNvPr id="746" name="諸支出金平均値テキスト">
          <a:extLst>
            <a:ext uri="{FF2B5EF4-FFF2-40B4-BE49-F238E27FC236}">
              <a16:creationId xmlns:a16="http://schemas.microsoft.com/office/drawing/2014/main" id="{00000000-0008-0000-0700-0000EA020000}"/>
            </a:ext>
          </a:extLst>
        </xdr:cNvPr>
        <xdr:cNvSpPr txBox="1"/>
      </xdr:nvSpPr>
      <xdr:spPr>
        <a:xfrm>
          <a:off x="22212300" y="635758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162509</xdr:rowOff>
    </xdr:from>
    <xdr:to>
      <xdr:col>116</xdr:col>
      <xdr:colOff>114300</xdr:colOff>
      <xdr:row>38</xdr:row>
      <xdr:rowOff>92659</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2110700" y="6506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159766</xdr:rowOff>
    </xdr:from>
    <xdr:to>
      <xdr:col>112</xdr:col>
      <xdr:colOff>38100</xdr:colOff>
      <xdr:row>38</xdr:row>
      <xdr:rowOff>89916</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1272500" y="650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106443</xdr:rowOff>
    </xdr:from>
    <xdr:ext cx="378565"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134017" y="62786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155194</xdr:rowOff>
    </xdr:from>
    <xdr:to>
      <xdr:col>107</xdr:col>
      <xdr:colOff>101600</xdr:colOff>
      <xdr:row>38</xdr:row>
      <xdr:rowOff>85344</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0383500" y="6498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101871</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0245017" y="62740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133248</xdr:rowOff>
    </xdr:from>
    <xdr:to>
      <xdr:col>102</xdr:col>
      <xdr:colOff>165100</xdr:colOff>
      <xdr:row>38</xdr:row>
      <xdr:rowOff>63398</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9494500" y="6476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79925</xdr:rowOff>
    </xdr:from>
    <xdr:ext cx="378565"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9356017" y="62521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65" name="諸支出金該当値テキスト">
          <a:extLst>
            <a:ext uri="{FF2B5EF4-FFF2-40B4-BE49-F238E27FC236}">
              <a16:creationId xmlns:a16="http://schemas.microsoft.com/office/drawing/2014/main" id="{00000000-0008-0000-0700-0000FD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前年度繰上充用金グラフ枠">
          <a:extLst>
            <a:ext uri="{FF2B5EF4-FFF2-40B4-BE49-F238E27FC236}">
              <a16:creationId xmlns:a16="http://schemas.microsoft.com/office/drawing/2014/main" id="{00000000-0008-0000-0700-00001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0" name="前年度繰上充用金最小値テキスト">
          <a:extLst>
            <a:ext uri="{FF2B5EF4-FFF2-40B4-BE49-F238E27FC236}">
              <a16:creationId xmlns:a16="http://schemas.microsoft.com/office/drawing/2014/main" id="{00000000-0008-0000-0700-00001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2" name="前年度繰上充用金最大値テキスト">
          <a:extLst>
            <a:ext uri="{FF2B5EF4-FFF2-40B4-BE49-F238E27FC236}">
              <a16:creationId xmlns:a16="http://schemas.microsoft.com/office/drawing/2014/main" id="{00000000-0008-0000-0700-00001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5" name="前年度繰上充用金平均値テキスト">
          <a:extLst>
            <a:ext uri="{FF2B5EF4-FFF2-40B4-BE49-F238E27FC236}">
              <a16:creationId xmlns:a16="http://schemas.microsoft.com/office/drawing/2014/main" id="{00000000-0008-0000-0700-00001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4" name="前年度繰上充用金該当値テキスト">
          <a:extLst>
            <a:ext uri="{FF2B5EF4-FFF2-40B4-BE49-F238E27FC236}">
              <a16:creationId xmlns:a16="http://schemas.microsoft.com/office/drawing/2014/main" id="{00000000-0008-0000-0700-00002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類似団体平均と比較すると，特に民生費が高い水準にあり，引き続き増加傾向にある。</a:t>
          </a:r>
        </a:p>
        <a:p>
          <a:r>
            <a:rPr kumimoji="1" lang="ja-JP" altLang="en-US" sz="1300">
              <a:latin typeface="ＭＳ Ｐゴシック" panose="020B0600070205080204" pitchFamily="50" charset="-128"/>
              <a:ea typeface="ＭＳ Ｐゴシック" panose="020B0600070205080204" pitchFamily="50" charset="-128"/>
            </a:rPr>
            <a:t>　民生費が類似団体よりも高い要因としては，性質別歳出決算分析に記載の内容と同様に，待機児童対策として整備した民間保育所への私立保育所運営委託料が，公定価格の上昇に伴い，年々増加していること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また，障害者福祉サービス費などの社会保障関係経費も増加傾向にある。</a:t>
          </a:r>
        </a:p>
        <a:p>
          <a:r>
            <a:rPr kumimoji="1" lang="ja-JP" altLang="en-US" sz="1300">
              <a:latin typeface="ＭＳ Ｐゴシック" panose="020B0600070205080204" pitchFamily="50" charset="-128"/>
              <a:ea typeface="ＭＳ Ｐゴシック" panose="020B0600070205080204" pitchFamily="50" charset="-128"/>
            </a:rPr>
            <a:t>　今後も，増加傾向にある社会保障関係経費のほか，公共施設マネジメントや都市基盤整備，災害対応能力の向上，脱炭素社会の実現，デジタル化の推進など，多大な財政需要が見込まれるが，財源確保の取組と事業の見直しによる経費縮減に努めてい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東京都調布市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令和６年度は，法人市民税や固定資産税の増，定額減税減収補てん特例交付金や株式等譲渡所得割交付金の増などにより，最終予算額を上回る収入を確保し，併せて経費縮減に努めたことにより，</a:t>
          </a:r>
          <a:r>
            <a:rPr kumimoji="1" lang="en-US" altLang="ja-JP" sz="1400">
              <a:latin typeface="ＭＳ ゴシック" pitchFamily="49" charset="-128"/>
              <a:ea typeface="ＭＳ ゴシック" pitchFamily="49" charset="-128"/>
            </a:rPr>
            <a:t>39</a:t>
          </a:r>
          <a:r>
            <a:rPr kumimoji="1" lang="ja-JP" altLang="en-US" sz="1400">
              <a:latin typeface="ＭＳ ゴシック" pitchFamily="49" charset="-128"/>
              <a:ea typeface="ＭＳ ゴシック" pitchFamily="49" charset="-128"/>
            </a:rPr>
            <a:t>億円余の実質収支を確保した。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また，実質単年度収支は，前年度対比で歳入総額よりも歳出総額の増が上回ったことによる単年度収支の減に伴いマイナスとなった。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東京都調布市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は，一般会計において，法人市民税や固定資産税の増，定額減税減収補てん特例交付金や株式等譲渡所得割交付金の増などにより，最終予算額を上回る収入を確保し，併せて経費縮減に努めたことにより，</a:t>
          </a:r>
          <a:r>
            <a:rPr kumimoji="1" lang="en-US" altLang="ja-JP" sz="1400">
              <a:latin typeface="ＭＳ ゴシック" pitchFamily="49" charset="-128"/>
              <a:ea typeface="ＭＳ ゴシック" pitchFamily="49" charset="-128"/>
            </a:rPr>
            <a:t>39</a:t>
          </a:r>
          <a:r>
            <a:rPr kumimoji="1" lang="ja-JP" altLang="en-US" sz="1400">
              <a:latin typeface="ＭＳ ゴシック" pitchFamily="49" charset="-128"/>
              <a:ea typeface="ＭＳ ゴシック" pitchFamily="49" charset="-128"/>
            </a:rPr>
            <a:t>億円余の実質収支を確保した。</a:t>
          </a:r>
        </a:p>
        <a:p>
          <a:r>
            <a:rPr kumimoji="1" lang="ja-JP" altLang="en-US" sz="1400">
              <a:latin typeface="ＭＳ ゴシック" pitchFamily="49" charset="-128"/>
              <a:ea typeface="ＭＳ ゴシック" pitchFamily="49" charset="-128"/>
            </a:rPr>
            <a:t>　しかし，定年退職者の皆増に伴う一般職退職手当の増や会計年度任用職員の勤勉手当の支給開始に伴う皆増，給食費無償化に伴う学校給食補助金の増などにより一般財源の負担が増加し，歳出の増が歳入の増を上回った結果，黒字額が減となった。</a:t>
          </a:r>
        </a:p>
        <a:p>
          <a:r>
            <a:rPr kumimoji="1" lang="ja-JP" altLang="en-US" sz="1400">
              <a:latin typeface="ＭＳ ゴシック" pitchFamily="49" charset="-128"/>
              <a:ea typeface="ＭＳ ゴシック" pitchFamily="49" charset="-128"/>
            </a:rPr>
            <a:t>　その他の会計では，主に下水道事業会計の歳入の伸びが歳出の伸びよりも大きいことなどから，黒字額が増となった。</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hfile-sv.w2.city.chofu.tokyo.jp\0104_&#36001;&#25919;&#35506;\&#20869;&#37096;\&#9733;&#35506;&#20869;&#24246;&#21209;&#31561;\&#9733;&#35506;&#20869;&#24246;&#21209;\&#9733;&#9733;&#24246;&#21209;&#25285;&#24403;&#26989;&#21209;\&#65308;&#65308;&#22238;&#31572;&#29992;&#12487;&#12540;&#12479;&#65288;&#27770;&#35009;&#36039;&#26009;&#65289;&#12539;&#22823;&#23481;&#37327;&#12487;&#12540;&#12479;&#65288;&#20379;&#35239;&#29992;&#65289;&#65310;&#65310;&#12288;\0311&#12294;&#12304;3_11(&#27700;)&#12294;&#26481;&#20140;&#37117;&#24066;&#30010;&#26449;&#35506;&#12305;&#22522;&#37329;&#12398;&#31309;&#31435;&#29366;&#27841;&#31561;&#12398;&#19968;&#35239;&#21270;&#12395;&#12388;&#12356;&#12390;&#65288;&#20381;&#38972;&#65289;\&#21442;&#32771;&#36039;&#26009;\&#22522;&#37329;&#12497;&#12540;&#12488;&#26696;&#12304;&#36001;&#25919;&#29366;&#27841;&#36039;&#26009;&#38598;&#12305;_132080_&#35519;&#24067;&#24066;_2024.xlsx" TargetMode="External"/><Relationship Id="rId1" Type="http://schemas.openxmlformats.org/officeDocument/2006/relationships/externalLinkPath" Target="file:///\\chfile-sv.w2.city.chofu.tokyo.jp\0104_&#36001;&#25919;&#35506;\&#20869;&#37096;\&#9733;&#35506;&#20869;&#24246;&#21209;&#31561;\&#9733;&#35506;&#20869;&#24246;&#21209;\&#9733;&#9733;&#24246;&#21209;&#25285;&#24403;&#26989;&#21209;\&#65308;&#65308;&#22238;&#31572;&#29992;&#12487;&#12540;&#12479;&#65288;&#27770;&#35009;&#36039;&#26009;&#65289;&#12539;&#22823;&#23481;&#37327;&#12487;&#12540;&#12479;&#65288;&#20379;&#35239;&#29992;&#65289;&#65310;&#65310;&#12288;\0311&#12294;&#12304;3_11(&#27700;)&#12294;&#26481;&#20140;&#37117;&#24066;&#30010;&#26449;&#35506;&#12305;&#22522;&#37329;&#12398;&#31309;&#31435;&#29366;&#27841;&#31561;&#12398;&#19968;&#35239;&#21270;&#12395;&#12388;&#12356;&#12390;&#65288;&#20381;&#38972;&#65289;\&#21442;&#32771;&#36039;&#26009;\&#22522;&#37329;&#12497;&#12540;&#12488;&#26696;&#12304;&#36001;&#25919;&#29366;&#27841;&#36039;&#26009;&#38598;&#12305;_132080_&#35519;&#24067;&#24066;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金残高に係る経年分析"/>
      <sheetName val="基金参考資料"/>
      <sheetName val="データシート"/>
    </sheetNames>
    <sheetDataSet>
      <sheetData sheetId="0"/>
      <sheetData sheetId="1"/>
      <sheetData sheetId="2">
        <row r="71">
          <cell r="B71" t="str">
            <v>R04</v>
          </cell>
          <cell r="C71" t="str">
            <v>R05</v>
          </cell>
          <cell r="D71" t="str">
            <v>R06</v>
          </cell>
        </row>
        <row r="72">
          <cell r="A72" t="str">
            <v>財政調整基金</v>
          </cell>
          <cell r="B72">
            <v>6030</v>
          </cell>
          <cell r="C72">
            <v>5227</v>
          </cell>
          <cell r="D72">
            <v>5497</v>
          </cell>
        </row>
        <row r="73">
          <cell r="A73" t="str">
            <v>減債基金</v>
          </cell>
          <cell r="B73">
            <v>44</v>
          </cell>
          <cell r="C73">
            <v>44</v>
          </cell>
          <cell r="D73">
            <v>44</v>
          </cell>
        </row>
        <row r="74">
          <cell r="A74" t="str">
            <v>その他特定目的基金</v>
          </cell>
          <cell r="B74">
            <v>17269</v>
          </cell>
          <cell r="C74">
            <v>20297</v>
          </cell>
          <cell r="D74">
            <v>20302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90" zoomScaleNormal="90" workbookViewId="0"/>
  </sheetViews>
  <sheetFormatPr defaultColWidth="0" defaultRowHeight="10.8" zeroHeight="1" x14ac:dyDescent="0.2"/>
  <cols>
    <col min="1" max="11" width="2.109375" style="157" customWidth="1"/>
    <col min="12" max="12" width="2.21875" style="157" customWidth="1"/>
    <col min="13" max="17" width="2.33203125" style="157" customWidth="1"/>
    <col min="18" max="119" width="2.109375" style="157" customWidth="1"/>
    <col min="120" max="16384" width="0" style="157" hidden="1"/>
  </cols>
  <sheetData>
    <row r="1" spans="1:119" ht="33" customHeight="1" x14ac:dyDescent="0.2">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58"/>
      <c r="DK1" s="158"/>
      <c r="DL1" s="158"/>
      <c r="DM1" s="158"/>
      <c r="DN1" s="158"/>
      <c r="DO1" s="158"/>
    </row>
    <row r="2" spans="1:119" ht="24" thickBot="1" x14ac:dyDescent="0.25">
      <c r="B2" s="159" t="s">
        <v>77</v>
      </c>
      <c r="C2" s="159"/>
      <c r="D2" s="160"/>
    </row>
    <row r="3" spans="1:119" ht="18.75" customHeight="1" thickBot="1" x14ac:dyDescent="0.25">
      <c r="A3" s="158"/>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2">
      <c r="A4" s="158"/>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112436142</v>
      </c>
      <c r="BO4" s="436"/>
      <c r="BP4" s="436"/>
      <c r="BQ4" s="436"/>
      <c r="BR4" s="436"/>
      <c r="BS4" s="436"/>
      <c r="BT4" s="436"/>
      <c r="BU4" s="437"/>
      <c r="BV4" s="435">
        <v>111809665</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7</v>
      </c>
      <c r="CU4" s="576"/>
      <c r="CV4" s="576"/>
      <c r="CW4" s="576"/>
      <c r="CX4" s="576"/>
      <c r="CY4" s="576"/>
      <c r="CZ4" s="576"/>
      <c r="DA4" s="577"/>
      <c r="DB4" s="575">
        <v>8.3000000000000007</v>
      </c>
      <c r="DC4" s="576"/>
      <c r="DD4" s="576"/>
      <c r="DE4" s="576"/>
      <c r="DF4" s="576"/>
      <c r="DG4" s="576"/>
      <c r="DH4" s="576"/>
      <c r="DI4" s="577"/>
    </row>
    <row r="5" spans="1:119" ht="18.75" customHeight="1" x14ac:dyDescent="0.2">
      <c r="A5" s="158"/>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107946214</v>
      </c>
      <c r="BO5" s="407"/>
      <c r="BP5" s="407"/>
      <c r="BQ5" s="407"/>
      <c r="BR5" s="407"/>
      <c r="BS5" s="407"/>
      <c r="BT5" s="407"/>
      <c r="BU5" s="408"/>
      <c r="BV5" s="406">
        <v>106549574</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92</v>
      </c>
      <c r="CU5" s="404"/>
      <c r="CV5" s="404"/>
      <c r="CW5" s="404"/>
      <c r="CX5" s="404"/>
      <c r="CY5" s="404"/>
      <c r="CZ5" s="404"/>
      <c r="DA5" s="405"/>
      <c r="DB5" s="403">
        <v>89.4</v>
      </c>
      <c r="DC5" s="404"/>
      <c r="DD5" s="404"/>
      <c r="DE5" s="404"/>
      <c r="DF5" s="404"/>
      <c r="DG5" s="404"/>
      <c r="DH5" s="404"/>
      <c r="DI5" s="405"/>
    </row>
    <row r="6" spans="1:119" ht="18.75" customHeight="1" x14ac:dyDescent="0.2">
      <c r="A6" s="158"/>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98</v>
      </c>
      <c r="AV6" s="465"/>
      <c r="AW6" s="465"/>
      <c r="AX6" s="465"/>
      <c r="AY6" s="420" t="s">
        <v>99</v>
      </c>
      <c r="AZ6" s="421"/>
      <c r="BA6" s="421"/>
      <c r="BB6" s="421"/>
      <c r="BC6" s="421"/>
      <c r="BD6" s="421"/>
      <c r="BE6" s="421"/>
      <c r="BF6" s="421"/>
      <c r="BG6" s="421"/>
      <c r="BH6" s="421"/>
      <c r="BI6" s="421"/>
      <c r="BJ6" s="421"/>
      <c r="BK6" s="421"/>
      <c r="BL6" s="421"/>
      <c r="BM6" s="422"/>
      <c r="BN6" s="406">
        <v>4489928</v>
      </c>
      <c r="BO6" s="407"/>
      <c r="BP6" s="407"/>
      <c r="BQ6" s="407"/>
      <c r="BR6" s="407"/>
      <c r="BS6" s="407"/>
      <c r="BT6" s="407"/>
      <c r="BU6" s="408"/>
      <c r="BV6" s="406">
        <v>5260091</v>
      </c>
      <c r="BW6" s="407"/>
      <c r="BX6" s="407"/>
      <c r="BY6" s="407"/>
      <c r="BZ6" s="407"/>
      <c r="CA6" s="407"/>
      <c r="CB6" s="407"/>
      <c r="CC6" s="408"/>
      <c r="CD6" s="446" t="s">
        <v>100</v>
      </c>
      <c r="CE6" s="366"/>
      <c r="CF6" s="366"/>
      <c r="CG6" s="366"/>
      <c r="CH6" s="366"/>
      <c r="CI6" s="366"/>
      <c r="CJ6" s="366"/>
      <c r="CK6" s="366"/>
      <c r="CL6" s="366"/>
      <c r="CM6" s="366"/>
      <c r="CN6" s="366"/>
      <c r="CO6" s="366"/>
      <c r="CP6" s="366"/>
      <c r="CQ6" s="366"/>
      <c r="CR6" s="366"/>
      <c r="CS6" s="447"/>
      <c r="CT6" s="549">
        <v>92</v>
      </c>
      <c r="CU6" s="550"/>
      <c r="CV6" s="550"/>
      <c r="CW6" s="550"/>
      <c r="CX6" s="550"/>
      <c r="CY6" s="550"/>
      <c r="CZ6" s="550"/>
      <c r="DA6" s="551"/>
      <c r="DB6" s="549">
        <v>89.4</v>
      </c>
      <c r="DC6" s="550"/>
      <c r="DD6" s="550"/>
      <c r="DE6" s="550"/>
      <c r="DF6" s="550"/>
      <c r="DG6" s="550"/>
      <c r="DH6" s="550"/>
      <c r="DI6" s="551"/>
    </row>
    <row r="7" spans="1:119" ht="18.75" customHeight="1" x14ac:dyDescent="0.2">
      <c r="A7" s="158"/>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101</v>
      </c>
      <c r="AN7" s="363"/>
      <c r="AO7" s="363"/>
      <c r="AP7" s="363"/>
      <c r="AQ7" s="363"/>
      <c r="AR7" s="363"/>
      <c r="AS7" s="363"/>
      <c r="AT7" s="364"/>
      <c r="AU7" s="464" t="s">
        <v>98</v>
      </c>
      <c r="AV7" s="465"/>
      <c r="AW7" s="465"/>
      <c r="AX7" s="465"/>
      <c r="AY7" s="420" t="s">
        <v>102</v>
      </c>
      <c r="AZ7" s="421"/>
      <c r="BA7" s="421"/>
      <c r="BB7" s="421"/>
      <c r="BC7" s="421"/>
      <c r="BD7" s="421"/>
      <c r="BE7" s="421"/>
      <c r="BF7" s="421"/>
      <c r="BG7" s="421"/>
      <c r="BH7" s="421"/>
      <c r="BI7" s="421"/>
      <c r="BJ7" s="421"/>
      <c r="BK7" s="421"/>
      <c r="BL7" s="421"/>
      <c r="BM7" s="422"/>
      <c r="BN7" s="406">
        <v>582865</v>
      </c>
      <c r="BO7" s="407"/>
      <c r="BP7" s="407"/>
      <c r="BQ7" s="407"/>
      <c r="BR7" s="407"/>
      <c r="BS7" s="407"/>
      <c r="BT7" s="407"/>
      <c r="BU7" s="408"/>
      <c r="BV7" s="406">
        <v>929950</v>
      </c>
      <c r="BW7" s="407"/>
      <c r="BX7" s="407"/>
      <c r="BY7" s="407"/>
      <c r="BZ7" s="407"/>
      <c r="CA7" s="407"/>
      <c r="CB7" s="407"/>
      <c r="CC7" s="408"/>
      <c r="CD7" s="446" t="s">
        <v>103</v>
      </c>
      <c r="CE7" s="366"/>
      <c r="CF7" s="366"/>
      <c r="CG7" s="366"/>
      <c r="CH7" s="366"/>
      <c r="CI7" s="366"/>
      <c r="CJ7" s="366"/>
      <c r="CK7" s="366"/>
      <c r="CL7" s="366"/>
      <c r="CM7" s="366"/>
      <c r="CN7" s="366"/>
      <c r="CO7" s="366"/>
      <c r="CP7" s="366"/>
      <c r="CQ7" s="366"/>
      <c r="CR7" s="366"/>
      <c r="CS7" s="447"/>
      <c r="CT7" s="406">
        <v>55492071</v>
      </c>
      <c r="CU7" s="407"/>
      <c r="CV7" s="407"/>
      <c r="CW7" s="407"/>
      <c r="CX7" s="407"/>
      <c r="CY7" s="407"/>
      <c r="CZ7" s="407"/>
      <c r="DA7" s="408"/>
      <c r="DB7" s="406">
        <v>52455735</v>
      </c>
      <c r="DC7" s="407"/>
      <c r="DD7" s="407"/>
      <c r="DE7" s="407"/>
      <c r="DF7" s="407"/>
      <c r="DG7" s="407"/>
      <c r="DH7" s="407"/>
      <c r="DI7" s="408"/>
    </row>
    <row r="8" spans="1:119" ht="18.75" customHeight="1" thickBot="1" x14ac:dyDescent="0.25">
      <c r="A8" s="158"/>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104</v>
      </c>
      <c r="AN8" s="363"/>
      <c r="AO8" s="363"/>
      <c r="AP8" s="363"/>
      <c r="AQ8" s="363"/>
      <c r="AR8" s="363"/>
      <c r="AS8" s="363"/>
      <c r="AT8" s="364"/>
      <c r="AU8" s="464" t="s">
        <v>90</v>
      </c>
      <c r="AV8" s="465"/>
      <c r="AW8" s="465"/>
      <c r="AX8" s="465"/>
      <c r="AY8" s="420" t="s">
        <v>105</v>
      </c>
      <c r="AZ8" s="421"/>
      <c r="BA8" s="421"/>
      <c r="BB8" s="421"/>
      <c r="BC8" s="421"/>
      <c r="BD8" s="421"/>
      <c r="BE8" s="421"/>
      <c r="BF8" s="421"/>
      <c r="BG8" s="421"/>
      <c r="BH8" s="421"/>
      <c r="BI8" s="421"/>
      <c r="BJ8" s="421"/>
      <c r="BK8" s="421"/>
      <c r="BL8" s="421"/>
      <c r="BM8" s="422"/>
      <c r="BN8" s="406">
        <v>3907063</v>
      </c>
      <c r="BO8" s="407"/>
      <c r="BP8" s="407"/>
      <c r="BQ8" s="407"/>
      <c r="BR8" s="407"/>
      <c r="BS8" s="407"/>
      <c r="BT8" s="407"/>
      <c r="BU8" s="408"/>
      <c r="BV8" s="406">
        <v>4330141</v>
      </c>
      <c r="BW8" s="407"/>
      <c r="BX8" s="407"/>
      <c r="BY8" s="407"/>
      <c r="BZ8" s="407"/>
      <c r="CA8" s="407"/>
      <c r="CB8" s="407"/>
      <c r="CC8" s="408"/>
      <c r="CD8" s="446" t="s">
        <v>106</v>
      </c>
      <c r="CE8" s="366"/>
      <c r="CF8" s="366"/>
      <c r="CG8" s="366"/>
      <c r="CH8" s="366"/>
      <c r="CI8" s="366"/>
      <c r="CJ8" s="366"/>
      <c r="CK8" s="366"/>
      <c r="CL8" s="366"/>
      <c r="CM8" s="366"/>
      <c r="CN8" s="366"/>
      <c r="CO8" s="366"/>
      <c r="CP8" s="366"/>
      <c r="CQ8" s="366"/>
      <c r="CR8" s="366"/>
      <c r="CS8" s="447"/>
      <c r="CT8" s="509">
        <v>1.22</v>
      </c>
      <c r="CU8" s="510"/>
      <c r="CV8" s="510"/>
      <c r="CW8" s="510"/>
      <c r="CX8" s="510"/>
      <c r="CY8" s="510"/>
      <c r="CZ8" s="510"/>
      <c r="DA8" s="511"/>
      <c r="DB8" s="509">
        <v>1.18</v>
      </c>
      <c r="DC8" s="510"/>
      <c r="DD8" s="510"/>
      <c r="DE8" s="510"/>
      <c r="DF8" s="510"/>
      <c r="DG8" s="510"/>
      <c r="DH8" s="510"/>
      <c r="DI8" s="511"/>
    </row>
    <row r="9" spans="1:119" ht="18.75" customHeight="1" thickBot="1" x14ac:dyDescent="0.25">
      <c r="A9" s="158"/>
      <c r="B9" s="538" t="s">
        <v>107</v>
      </c>
      <c r="C9" s="539"/>
      <c r="D9" s="539"/>
      <c r="E9" s="539"/>
      <c r="F9" s="539"/>
      <c r="G9" s="539"/>
      <c r="H9" s="539"/>
      <c r="I9" s="539"/>
      <c r="J9" s="539"/>
      <c r="K9" s="457"/>
      <c r="L9" s="540" t="s">
        <v>108</v>
      </c>
      <c r="M9" s="541"/>
      <c r="N9" s="541"/>
      <c r="O9" s="541"/>
      <c r="P9" s="541"/>
      <c r="Q9" s="542"/>
      <c r="R9" s="543">
        <v>242614</v>
      </c>
      <c r="S9" s="544"/>
      <c r="T9" s="544"/>
      <c r="U9" s="544"/>
      <c r="V9" s="545"/>
      <c r="W9" s="475" t="s">
        <v>109</v>
      </c>
      <c r="X9" s="476"/>
      <c r="Y9" s="476"/>
      <c r="Z9" s="476"/>
      <c r="AA9" s="476"/>
      <c r="AB9" s="476"/>
      <c r="AC9" s="476"/>
      <c r="AD9" s="476"/>
      <c r="AE9" s="476"/>
      <c r="AF9" s="476"/>
      <c r="AG9" s="476"/>
      <c r="AH9" s="476"/>
      <c r="AI9" s="476"/>
      <c r="AJ9" s="476"/>
      <c r="AK9" s="476"/>
      <c r="AL9" s="546"/>
      <c r="AM9" s="463" t="s">
        <v>110</v>
      </c>
      <c r="AN9" s="363"/>
      <c r="AO9" s="363"/>
      <c r="AP9" s="363"/>
      <c r="AQ9" s="363"/>
      <c r="AR9" s="363"/>
      <c r="AS9" s="363"/>
      <c r="AT9" s="364"/>
      <c r="AU9" s="464" t="s">
        <v>90</v>
      </c>
      <c r="AV9" s="465"/>
      <c r="AW9" s="465"/>
      <c r="AX9" s="465"/>
      <c r="AY9" s="420" t="s">
        <v>111</v>
      </c>
      <c r="AZ9" s="421"/>
      <c r="BA9" s="421"/>
      <c r="BB9" s="421"/>
      <c r="BC9" s="421"/>
      <c r="BD9" s="421"/>
      <c r="BE9" s="421"/>
      <c r="BF9" s="421"/>
      <c r="BG9" s="421"/>
      <c r="BH9" s="421"/>
      <c r="BI9" s="421"/>
      <c r="BJ9" s="421"/>
      <c r="BK9" s="421"/>
      <c r="BL9" s="421"/>
      <c r="BM9" s="422"/>
      <c r="BN9" s="406">
        <v>-423078</v>
      </c>
      <c r="BO9" s="407"/>
      <c r="BP9" s="407"/>
      <c r="BQ9" s="407"/>
      <c r="BR9" s="407"/>
      <c r="BS9" s="407"/>
      <c r="BT9" s="407"/>
      <c r="BU9" s="408"/>
      <c r="BV9" s="406">
        <v>-46739</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5.5</v>
      </c>
      <c r="CU9" s="404"/>
      <c r="CV9" s="404"/>
      <c r="CW9" s="404"/>
      <c r="CX9" s="404"/>
      <c r="CY9" s="404"/>
      <c r="CZ9" s="404"/>
      <c r="DA9" s="405"/>
      <c r="DB9" s="403">
        <v>5.4</v>
      </c>
      <c r="DC9" s="404"/>
      <c r="DD9" s="404"/>
      <c r="DE9" s="404"/>
      <c r="DF9" s="404"/>
      <c r="DG9" s="404"/>
      <c r="DH9" s="404"/>
      <c r="DI9" s="405"/>
    </row>
    <row r="10" spans="1:119" ht="18.75" customHeight="1" thickBot="1" x14ac:dyDescent="0.25">
      <c r="A10" s="158"/>
      <c r="B10" s="538"/>
      <c r="C10" s="539"/>
      <c r="D10" s="539"/>
      <c r="E10" s="539"/>
      <c r="F10" s="539"/>
      <c r="G10" s="539"/>
      <c r="H10" s="539"/>
      <c r="I10" s="539"/>
      <c r="J10" s="539"/>
      <c r="K10" s="457"/>
      <c r="L10" s="362" t="s">
        <v>113</v>
      </c>
      <c r="M10" s="363"/>
      <c r="N10" s="363"/>
      <c r="O10" s="363"/>
      <c r="P10" s="363"/>
      <c r="Q10" s="364"/>
      <c r="R10" s="359">
        <v>229061</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90</v>
      </c>
      <c r="AV10" s="465"/>
      <c r="AW10" s="465"/>
      <c r="AX10" s="465"/>
      <c r="AY10" s="420" t="s">
        <v>115</v>
      </c>
      <c r="AZ10" s="421"/>
      <c r="BA10" s="421"/>
      <c r="BB10" s="421"/>
      <c r="BC10" s="421"/>
      <c r="BD10" s="421"/>
      <c r="BE10" s="421"/>
      <c r="BF10" s="421"/>
      <c r="BG10" s="421"/>
      <c r="BH10" s="421"/>
      <c r="BI10" s="421"/>
      <c r="BJ10" s="421"/>
      <c r="BK10" s="421"/>
      <c r="BL10" s="421"/>
      <c r="BM10" s="422"/>
      <c r="BN10" s="406">
        <v>1078588</v>
      </c>
      <c r="BO10" s="407"/>
      <c r="BP10" s="407"/>
      <c r="BQ10" s="407"/>
      <c r="BR10" s="407"/>
      <c r="BS10" s="407"/>
      <c r="BT10" s="407"/>
      <c r="BU10" s="408"/>
      <c r="BV10" s="406">
        <v>602654</v>
      </c>
      <c r="BW10" s="407"/>
      <c r="BX10" s="407"/>
      <c r="BY10" s="407"/>
      <c r="BZ10" s="407"/>
      <c r="CA10" s="407"/>
      <c r="CB10" s="407"/>
      <c r="CC10" s="408"/>
      <c r="CD10" s="161" t="s">
        <v>116</v>
      </c>
      <c r="CE10" s="162"/>
      <c r="CF10" s="162"/>
      <c r="CG10" s="162"/>
      <c r="CH10" s="162"/>
      <c r="CI10" s="162"/>
      <c r="CJ10" s="162"/>
      <c r="CK10" s="162"/>
      <c r="CL10" s="162"/>
      <c r="CM10" s="162"/>
      <c r="CN10" s="162"/>
      <c r="CO10" s="162"/>
      <c r="CP10" s="162"/>
      <c r="CQ10" s="162"/>
      <c r="CR10" s="162"/>
      <c r="CS10" s="163"/>
      <c r="CT10" s="164"/>
      <c r="CU10" s="165"/>
      <c r="CV10" s="165"/>
      <c r="CW10" s="165"/>
      <c r="CX10" s="165"/>
      <c r="CY10" s="165"/>
      <c r="CZ10" s="165"/>
      <c r="DA10" s="166"/>
      <c r="DB10" s="164"/>
      <c r="DC10" s="165"/>
      <c r="DD10" s="165"/>
      <c r="DE10" s="165"/>
      <c r="DF10" s="165"/>
      <c r="DG10" s="165"/>
      <c r="DH10" s="165"/>
      <c r="DI10" s="166"/>
    </row>
    <row r="11" spans="1:119" ht="18.75" customHeight="1" thickBot="1" x14ac:dyDescent="0.25">
      <c r="A11" s="158"/>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90</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2">
      <c r="A12" s="158"/>
      <c r="B12" s="512" t="s">
        <v>123</v>
      </c>
      <c r="C12" s="513"/>
      <c r="D12" s="513"/>
      <c r="E12" s="513"/>
      <c r="F12" s="513"/>
      <c r="G12" s="513"/>
      <c r="H12" s="513"/>
      <c r="I12" s="513"/>
      <c r="J12" s="513"/>
      <c r="K12" s="514"/>
      <c r="L12" s="521" t="s">
        <v>124</v>
      </c>
      <c r="M12" s="522"/>
      <c r="N12" s="522"/>
      <c r="O12" s="522"/>
      <c r="P12" s="522"/>
      <c r="Q12" s="523"/>
      <c r="R12" s="524">
        <v>239348</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807755</v>
      </c>
      <c r="BO12" s="407"/>
      <c r="BP12" s="407"/>
      <c r="BQ12" s="407"/>
      <c r="BR12" s="407"/>
      <c r="BS12" s="407"/>
      <c r="BT12" s="407"/>
      <c r="BU12" s="408"/>
      <c r="BV12" s="406">
        <v>1406300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2">
      <c r="A13" s="158"/>
      <c r="B13" s="515"/>
      <c r="C13" s="516"/>
      <c r="D13" s="516"/>
      <c r="E13" s="516"/>
      <c r="F13" s="516"/>
      <c r="G13" s="516"/>
      <c r="H13" s="516"/>
      <c r="I13" s="516"/>
      <c r="J13" s="516"/>
      <c r="K13" s="517"/>
      <c r="L13" s="167"/>
      <c r="M13" s="490" t="s">
        <v>130</v>
      </c>
      <c r="N13" s="491"/>
      <c r="O13" s="491"/>
      <c r="P13" s="491"/>
      <c r="Q13" s="492"/>
      <c r="R13" s="493">
        <v>233814</v>
      </c>
      <c r="S13" s="494"/>
      <c r="T13" s="494"/>
      <c r="U13" s="494"/>
      <c r="V13" s="495"/>
      <c r="W13" s="496" t="s">
        <v>131</v>
      </c>
      <c r="X13" s="392"/>
      <c r="Y13" s="392"/>
      <c r="Z13" s="392"/>
      <c r="AA13" s="392"/>
      <c r="AB13" s="393"/>
      <c r="AC13" s="359">
        <v>594</v>
      </c>
      <c r="AD13" s="360"/>
      <c r="AE13" s="360"/>
      <c r="AF13" s="360"/>
      <c r="AG13" s="361"/>
      <c r="AH13" s="359">
        <v>665</v>
      </c>
      <c r="AI13" s="360"/>
      <c r="AJ13" s="360"/>
      <c r="AK13" s="360"/>
      <c r="AL13" s="419"/>
      <c r="AM13" s="463" t="s">
        <v>132</v>
      </c>
      <c r="AN13" s="363"/>
      <c r="AO13" s="363"/>
      <c r="AP13" s="363"/>
      <c r="AQ13" s="363"/>
      <c r="AR13" s="363"/>
      <c r="AS13" s="363"/>
      <c r="AT13" s="364"/>
      <c r="AU13" s="464" t="s">
        <v>98</v>
      </c>
      <c r="AV13" s="465"/>
      <c r="AW13" s="465"/>
      <c r="AX13" s="465"/>
      <c r="AY13" s="420" t="s">
        <v>133</v>
      </c>
      <c r="AZ13" s="421"/>
      <c r="BA13" s="421"/>
      <c r="BB13" s="421"/>
      <c r="BC13" s="421"/>
      <c r="BD13" s="421"/>
      <c r="BE13" s="421"/>
      <c r="BF13" s="421"/>
      <c r="BG13" s="421"/>
      <c r="BH13" s="421"/>
      <c r="BI13" s="421"/>
      <c r="BJ13" s="421"/>
      <c r="BK13" s="421"/>
      <c r="BL13" s="421"/>
      <c r="BM13" s="422"/>
      <c r="BN13" s="406">
        <v>-152245</v>
      </c>
      <c r="BO13" s="407"/>
      <c r="BP13" s="407"/>
      <c r="BQ13" s="407"/>
      <c r="BR13" s="407"/>
      <c r="BS13" s="407"/>
      <c r="BT13" s="407"/>
      <c r="BU13" s="408"/>
      <c r="BV13" s="406">
        <v>-850385</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2.1</v>
      </c>
      <c r="CU13" s="404"/>
      <c r="CV13" s="404"/>
      <c r="CW13" s="404"/>
      <c r="CX13" s="404"/>
      <c r="CY13" s="404"/>
      <c r="CZ13" s="404"/>
      <c r="DA13" s="405"/>
      <c r="DB13" s="403">
        <v>1.5</v>
      </c>
      <c r="DC13" s="404"/>
      <c r="DD13" s="404"/>
      <c r="DE13" s="404"/>
      <c r="DF13" s="404"/>
      <c r="DG13" s="404"/>
      <c r="DH13" s="404"/>
      <c r="DI13" s="405"/>
    </row>
    <row r="14" spans="1:119" ht="18.75" customHeight="1" thickBot="1" x14ac:dyDescent="0.25">
      <c r="A14" s="158"/>
      <c r="B14" s="515"/>
      <c r="C14" s="516"/>
      <c r="D14" s="516"/>
      <c r="E14" s="516"/>
      <c r="F14" s="516"/>
      <c r="G14" s="516"/>
      <c r="H14" s="516"/>
      <c r="I14" s="516"/>
      <c r="J14" s="516"/>
      <c r="K14" s="517"/>
      <c r="L14" s="480" t="s">
        <v>135</v>
      </c>
      <c r="M14" s="533"/>
      <c r="N14" s="533"/>
      <c r="O14" s="533"/>
      <c r="P14" s="533"/>
      <c r="Q14" s="534"/>
      <c r="R14" s="493">
        <v>238774</v>
      </c>
      <c r="S14" s="494"/>
      <c r="T14" s="494"/>
      <c r="U14" s="494"/>
      <c r="V14" s="495"/>
      <c r="W14" s="497"/>
      <c r="X14" s="395"/>
      <c r="Y14" s="395"/>
      <c r="Z14" s="395"/>
      <c r="AA14" s="395"/>
      <c r="AB14" s="396"/>
      <c r="AC14" s="486">
        <v>0.6</v>
      </c>
      <c r="AD14" s="487"/>
      <c r="AE14" s="487"/>
      <c r="AF14" s="487"/>
      <c r="AG14" s="488"/>
      <c r="AH14" s="486">
        <v>0.7</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24.9</v>
      </c>
      <c r="CU14" s="504"/>
      <c r="CV14" s="504"/>
      <c r="CW14" s="504"/>
      <c r="CX14" s="504"/>
      <c r="CY14" s="504"/>
      <c r="CZ14" s="504"/>
      <c r="DA14" s="505"/>
      <c r="DB14" s="503">
        <v>1.8</v>
      </c>
      <c r="DC14" s="504"/>
      <c r="DD14" s="504"/>
      <c r="DE14" s="504"/>
      <c r="DF14" s="504"/>
      <c r="DG14" s="504"/>
      <c r="DH14" s="504"/>
      <c r="DI14" s="505"/>
    </row>
    <row r="15" spans="1:119" ht="18.75" customHeight="1" x14ac:dyDescent="0.2">
      <c r="A15" s="158"/>
      <c r="B15" s="515"/>
      <c r="C15" s="516"/>
      <c r="D15" s="516"/>
      <c r="E15" s="516"/>
      <c r="F15" s="516"/>
      <c r="G15" s="516"/>
      <c r="H15" s="516"/>
      <c r="I15" s="516"/>
      <c r="J15" s="516"/>
      <c r="K15" s="517"/>
      <c r="L15" s="167"/>
      <c r="M15" s="490" t="s">
        <v>130</v>
      </c>
      <c r="N15" s="491"/>
      <c r="O15" s="491"/>
      <c r="P15" s="491"/>
      <c r="Q15" s="492"/>
      <c r="R15" s="493">
        <v>233665</v>
      </c>
      <c r="S15" s="494"/>
      <c r="T15" s="494"/>
      <c r="U15" s="494"/>
      <c r="V15" s="495"/>
      <c r="W15" s="496" t="s">
        <v>137</v>
      </c>
      <c r="X15" s="392"/>
      <c r="Y15" s="392"/>
      <c r="Z15" s="392"/>
      <c r="AA15" s="392"/>
      <c r="AB15" s="393"/>
      <c r="AC15" s="359">
        <v>13232</v>
      </c>
      <c r="AD15" s="360"/>
      <c r="AE15" s="360"/>
      <c r="AF15" s="360"/>
      <c r="AG15" s="361"/>
      <c r="AH15" s="359">
        <v>14912</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42783372</v>
      </c>
      <c r="BO15" s="436"/>
      <c r="BP15" s="436"/>
      <c r="BQ15" s="436"/>
      <c r="BR15" s="436"/>
      <c r="BS15" s="436"/>
      <c r="BT15" s="436"/>
      <c r="BU15" s="437"/>
      <c r="BV15" s="435">
        <v>40526462</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68"/>
      <c r="CU15" s="169"/>
      <c r="CV15" s="169"/>
      <c r="CW15" s="169"/>
      <c r="CX15" s="169"/>
      <c r="CY15" s="169"/>
      <c r="CZ15" s="169"/>
      <c r="DA15" s="170"/>
      <c r="DB15" s="168"/>
      <c r="DC15" s="169"/>
      <c r="DD15" s="169"/>
      <c r="DE15" s="169"/>
      <c r="DF15" s="169"/>
      <c r="DG15" s="169"/>
      <c r="DH15" s="169"/>
      <c r="DI15" s="170"/>
    </row>
    <row r="16" spans="1:119" ht="18.75" customHeight="1" x14ac:dyDescent="0.2">
      <c r="A16" s="158"/>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13.4</v>
      </c>
      <c r="AD16" s="487"/>
      <c r="AE16" s="487"/>
      <c r="AF16" s="487"/>
      <c r="AG16" s="488"/>
      <c r="AH16" s="486">
        <v>15.6</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34162637</v>
      </c>
      <c r="BO16" s="407"/>
      <c r="BP16" s="407"/>
      <c r="BQ16" s="407"/>
      <c r="BR16" s="407"/>
      <c r="BS16" s="407"/>
      <c r="BT16" s="407"/>
      <c r="BU16" s="408"/>
      <c r="BV16" s="406">
        <v>33413965</v>
      </c>
      <c r="BW16" s="407"/>
      <c r="BX16" s="407"/>
      <c r="BY16" s="407"/>
      <c r="BZ16" s="407"/>
      <c r="CA16" s="407"/>
      <c r="CB16" s="407"/>
      <c r="CC16" s="408"/>
      <c r="CD16" s="171"/>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5">
      <c r="A17" s="158"/>
      <c r="B17" s="518"/>
      <c r="C17" s="519"/>
      <c r="D17" s="519"/>
      <c r="E17" s="519"/>
      <c r="F17" s="519"/>
      <c r="G17" s="519"/>
      <c r="H17" s="519"/>
      <c r="I17" s="519"/>
      <c r="J17" s="519"/>
      <c r="K17" s="520"/>
      <c r="L17" s="172"/>
      <c r="M17" s="499" t="s">
        <v>143</v>
      </c>
      <c r="N17" s="500"/>
      <c r="O17" s="500"/>
      <c r="P17" s="500"/>
      <c r="Q17" s="501"/>
      <c r="R17" s="483" t="s">
        <v>144</v>
      </c>
      <c r="S17" s="484"/>
      <c r="T17" s="484"/>
      <c r="U17" s="484"/>
      <c r="V17" s="485"/>
      <c r="W17" s="496" t="s">
        <v>145</v>
      </c>
      <c r="X17" s="392"/>
      <c r="Y17" s="392"/>
      <c r="Z17" s="392"/>
      <c r="AA17" s="392"/>
      <c r="AB17" s="393"/>
      <c r="AC17" s="359">
        <v>84904</v>
      </c>
      <c r="AD17" s="360"/>
      <c r="AE17" s="360"/>
      <c r="AF17" s="360"/>
      <c r="AG17" s="361"/>
      <c r="AH17" s="359">
        <v>80115</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55492071</v>
      </c>
      <c r="BO17" s="407"/>
      <c r="BP17" s="407"/>
      <c r="BQ17" s="407"/>
      <c r="BR17" s="407"/>
      <c r="BS17" s="407"/>
      <c r="BT17" s="407"/>
      <c r="BU17" s="408"/>
      <c r="BV17" s="406">
        <v>52455735</v>
      </c>
      <c r="BW17" s="407"/>
      <c r="BX17" s="407"/>
      <c r="BY17" s="407"/>
      <c r="BZ17" s="407"/>
      <c r="CA17" s="407"/>
      <c r="CB17" s="407"/>
      <c r="CC17" s="408"/>
      <c r="CD17" s="171"/>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5">
      <c r="A18" s="158"/>
      <c r="B18" s="456" t="s">
        <v>147</v>
      </c>
      <c r="C18" s="457"/>
      <c r="D18" s="457"/>
      <c r="E18" s="458"/>
      <c r="F18" s="458"/>
      <c r="G18" s="458"/>
      <c r="H18" s="458"/>
      <c r="I18" s="458"/>
      <c r="J18" s="458"/>
      <c r="K18" s="458"/>
      <c r="L18" s="459">
        <v>21.58</v>
      </c>
      <c r="M18" s="459"/>
      <c r="N18" s="459"/>
      <c r="O18" s="459"/>
      <c r="P18" s="459"/>
      <c r="Q18" s="459"/>
      <c r="R18" s="460"/>
      <c r="S18" s="460"/>
      <c r="T18" s="460"/>
      <c r="U18" s="460"/>
      <c r="V18" s="461"/>
      <c r="W18" s="477"/>
      <c r="X18" s="478"/>
      <c r="Y18" s="478"/>
      <c r="Z18" s="478"/>
      <c r="AA18" s="478"/>
      <c r="AB18" s="502"/>
      <c r="AC18" s="376">
        <v>86</v>
      </c>
      <c r="AD18" s="377"/>
      <c r="AE18" s="377"/>
      <c r="AF18" s="377"/>
      <c r="AG18" s="462"/>
      <c r="AH18" s="376">
        <v>83.7</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53405781</v>
      </c>
      <c r="BO18" s="407"/>
      <c r="BP18" s="407"/>
      <c r="BQ18" s="407"/>
      <c r="BR18" s="407"/>
      <c r="BS18" s="407"/>
      <c r="BT18" s="407"/>
      <c r="BU18" s="408"/>
      <c r="BV18" s="406">
        <v>49532401</v>
      </c>
      <c r="BW18" s="407"/>
      <c r="BX18" s="407"/>
      <c r="BY18" s="407"/>
      <c r="BZ18" s="407"/>
      <c r="CA18" s="407"/>
      <c r="CB18" s="407"/>
      <c r="CC18" s="408"/>
      <c r="CD18" s="171"/>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5">
      <c r="A19" s="158"/>
      <c r="B19" s="456" t="s">
        <v>149</v>
      </c>
      <c r="C19" s="457"/>
      <c r="D19" s="457"/>
      <c r="E19" s="458"/>
      <c r="F19" s="458"/>
      <c r="G19" s="458"/>
      <c r="H19" s="458"/>
      <c r="I19" s="458"/>
      <c r="J19" s="458"/>
      <c r="K19" s="458"/>
      <c r="L19" s="466">
        <v>11243</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70700324</v>
      </c>
      <c r="BO19" s="407"/>
      <c r="BP19" s="407"/>
      <c r="BQ19" s="407"/>
      <c r="BR19" s="407"/>
      <c r="BS19" s="407"/>
      <c r="BT19" s="407"/>
      <c r="BU19" s="408"/>
      <c r="BV19" s="406">
        <v>71011787</v>
      </c>
      <c r="BW19" s="407"/>
      <c r="BX19" s="407"/>
      <c r="BY19" s="407"/>
      <c r="BZ19" s="407"/>
      <c r="CA19" s="407"/>
      <c r="CB19" s="407"/>
      <c r="CC19" s="408"/>
      <c r="CD19" s="171"/>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5">
      <c r="A20" s="158"/>
      <c r="B20" s="456" t="s">
        <v>151</v>
      </c>
      <c r="C20" s="457"/>
      <c r="D20" s="457"/>
      <c r="E20" s="458"/>
      <c r="F20" s="458"/>
      <c r="G20" s="458"/>
      <c r="H20" s="458"/>
      <c r="I20" s="458"/>
      <c r="J20" s="458"/>
      <c r="K20" s="458"/>
      <c r="L20" s="466">
        <v>120945</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1"/>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5">
      <c r="A21" s="158"/>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1"/>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2">
      <c r="A22" s="158"/>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37502581</v>
      </c>
      <c r="BO22" s="436"/>
      <c r="BP22" s="436"/>
      <c r="BQ22" s="436"/>
      <c r="BR22" s="436"/>
      <c r="BS22" s="436"/>
      <c r="BT22" s="436"/>
      <c r="BU22" s="437"/>
      <c r="BV22" s="435">
        <v>38608501</v>
      </c>
      <c r="BW22" s="436"/>
      <c r="BX22" s="436"/>
      <c r="BY22" s="436"/>
      <c r="BZ22" s="436"/>
      <c r="CA22" s="436"/>
      <c r="CB22" s="436"/>
      <c r="CC22" s="437"/>
      <c r="CD22" s="171"/>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2">
      <c r="A23" s="158"/>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5433797</v>
      </c>
      <c r="BO23" s="407"/>
      <c r="BP23" s="407"/>
      <c r="BQ23" s="407"/>
      <c r="BR23" s="407"/>
      <c r="BS23" s="407"/>
      <c r="BT23" s="407"/>
      <c r="BU23" s="408"/>
      <c r="BV23" s="406">
        <v>5866650</v>
      </c>
      <c r="BW23" s="407"/>
      <c r="BX23" s="407"/>
      <c r="BY23" s="407"/>
      <c r="BZ23" s="407"/>
      <c r="CA23" s="407"/>
      <c r="CB23" s="407"/>
      <c r="CC23" s="408"/>
      <c r="CD23" s="171"/>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5">
      <c r="A24" s="158"/>
      <c r="B24" s="385"/>
      <c r="C24" s="386"/>
      <c r="D24" s="387"/>
      <c r="E24" s="362" t="s">
        <v>161</v>
      </c>
      <c r="F24" s="363"/>
      <c r="G24" s="363"/>
      <c r="H24" s="363"/>
      <c r="I24" s="363"/>
      <c r="J24" s="363"/>
      <c r="K24" s="364"/>
      <c r="L24" s="359">
        <v>1</v>
      </c>
      <c r="M24" s="360"/>
      <c r="N24" s="360"/>
      <c r="O24" s="360"/>
      <c r="P24" s="361"/>
      <c r="Q24" s="359">
        <v>10350</v>
      </c>
      <c r="R24" s="360"/>
      <c r="S24" s="360"/>
      <c r="T24" s="360"/>
      <c r="U24" s="360"/>
      <c r="V24" s="361"/>
      <c r="W24" s="449"/>
      <c r="X24" s="386"/>
      <c r="Y24" s="387"/>
      <c r="Z24" s="362" t="s">
        <v>162</v>
      </c>
      <c r="AA24" s="363"/>
      <c r="AB24" s="363"/>
      <c r="AC24" s="363"/>
      <c r="AD24" s="363"/>
      <c r="AE24" s="363"/>
      <c r="AF24" s="363"/>
      <c r="AG24" s="364"/>
      <c r="AH24" s="359">
        <v>1231</v>
      </c>
      <c r="AI24" s="360"/>
      <c r="AJ24" s="360"/>
      <c r="AK24" s="360"/>
      <c r="AL24" s="361"/>
      <c r="AM24" s="359">
        <v>3933045</v>
      </c>
      <c r="AN24" s="360"/>
      <c r="AO24" s="360"/>
      <c r="AP24" s="360"/>
      <c r="AQ24" s="360"/>
      <c r="AR24" s="361"/>
      <c r="AS24" s="359">
        <v>3195</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35437220</v>
      </c>
      <c r="BO24" s="407"/>
      <c r="BP24" s="407"/>
      <c r="BQ24" s="407"/>
      <c r="BR24" s="407"/>
      <c r="BS24" s="407"/>
      <c r="BT24" s="407"/>
      <c r="BU24" s="408"/>
      <c r="BV24" s="406">
        <v>36041136</v>
      </c>
      <c r="BW24" s="407"/>
      <c r="BX24" s="407"/>
      <c r="BY24" s="407"/>
      <c r="BZ24" s="407"/>
      <c r="CA24" s="407"/>
      <c r="CB24" s="407"/>
      <c r="CC24" s="408"/>
      <c r="CD24" s="171"/>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2">
      <c r="A25" s="158"/>
      <c r="B25" s="385"/>
      <c r="C25" s="386"/>
      <c r="D25" s="387"/>
      <c r="E25" s="362" t="s">
        <v>164</v>
      </c>
      <c r="F25" s="363"/>
      <c r="G25" s="363"/>
      <c r="H25" s="363"/>
      <c r="I25" s="363"/>
      <c r="J25" s="363"/>
      <c r="K25" s="364"/>
      <c r="L25" s="359">
        <v>2</v>
      </c>
      <c r="M25" s="360"/>
      <c r="N25" s="360"/>
      <c r="O25" s="360"/>
      <c r="P25" s="361"/>
      <c r="Q25" s="359">
        <v>8950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18494996</v>
      </c>
      <c r="BO25" s="436"/>
      <c r="BP25" s="436"/>
      <c r="BQ25" s="436"/>
      <c r="BR25" s="436"/>
      <c r="BS25" s="436"/>
      <c r="BT25" s="436"/>
      <c r="BU25" s="437"/>
      <c r="BV25" s="435">
        <v>4745668</v>
      </c>
      <c r="BW25" s="436"/>
      <c r="BX25" s="436"/>
      <c r="BY25" s="436"/>
      <c r="BZ25" s="436"/>
      <c r="CA25" s="436"/>
      <c r="CB25" s="436"/>
      <c r="CC25" s="437"/>
      <c r="CD25" s="171"/>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2">
      <c r="A26" s="158"/>
      <c r="B26" s="385"/>
      <c r="C26" s="386"/>
      <c r="D26" s="387"/>
      <c r="E26" s="362" t="s">
        <v>167</v>
      </c>
      <c r="F26" s="363"/>
      <c r="G26" s="363"/>
      <c r="H26" s="363"/>
      <c r="I26" s="363"/>
      <c r="J26" s="363"/>
      <c r="K26" s="364"/>
      <c r="L26" s="359">
        <v>1</v>
      </c>
      <c r="M26" s="360"/>
      <c r="N26" s="360"/>
      <c r="O26" s="360"/>
      <c r="P26" s="361"/>
      <c r="Q26" s="359">
        <v>8300</v>
      </c>
      <c r="R26" s="360"/>
      <c r="S26" s="360"/>
      <c r="T26" s="360"/>
      <c r="U26" s="360"/>
      <c r="V26" s="361"/>
      <c r="W26" s="449"/>
      <c r="X26" s="386"/>
      <c r="Y26" s="387"/>
      <c r="Z26" s="362" t="s">
        <v>168</v>
      </c>
      <c r="AA26" s="417"/>
      <c r="AB26" s="417"/>
      <c r="AC26" s="417"/>
      <c r="AD26" s="417"/>
      <c r="AE26" s="417"/>
      <c r="AF26" s="417"/>
      <c r="AG26" s="418"/>
      <c r="AH26" s="359">
        <v>81</v>
      </c>
      <c r="AI26" s="360"/>
      <c r="AJ26" s="360"/>
      <c r="AK26" s="360"/>
      <c r="AL26" s="361"/>
      <c r="AM26" s="359">
        <v>264546</v>
      </c>
      <c r="AN26" s="360"/>
      <c r="AO26" s="360"/>
      <c r="AP26" s="360"/>
      <c r="AQ26" s="360"/>
      <c r="AR26" s="361"/>
      <c r="AS26" s="359">
        <v>3266</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v>60000</v>
      </c>
      <c r="BO26" s="407"/>
      <c r="BP26" s="407"/>
      <c r="BQ26" s="407"/>
      <c r="BR26" s="407"/>
      <c r="BS26" s="407"/>
      <c r="BT26" s="407"/>
      <c r="BU26" s="408"/>
      <c r="BV26" s="406">
        <v>60000</v>
      </c>
      <c r="BW26" s="407"/>
      <c r="BX26" s="407"/>
      <c r="BY26" s="407"/>
      <c r="BZ26" s="407"/>
      <c r="CA26" s="407"/>
      <c r="CB26" s="407"/>
      <c r="CC26" s="408"/>
      <c r="CD26" s="171"/>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5">
      <c r="A27" s="158"/>
      <c r="B27" s="385"/>
      <c r="C27" s="386"/>
      <c r="D27" s="387"/>
      <c r="E27" s="362" t="s">
        <v>170</v>
      </c>
      <c r="F27" s="363"/>
      <c r="G27" s="363"/>
      <c r="H27" s="363"/>
      <c r="I27" s="363"/>
      <c r="J27" s="363"/>
      <c r="K27" s="364"/>
      <c r="L27" s="359">
        <v>1</v>
      </c>
      <c r="M27" s="360"/>
      <c r="N27" s="360"/>
      <c r="O27" s="360"/>
      <c r="P27" s="361"/>
      <c r="Q27" s="359">
        <v>6400</v>
      </c>
      <c r="R27" s="360"/>
      <c r="S27" s="360"/>
      <c r="T27" s="360"/>
      <c r="U27" s="360"/>
      <c r="V27" s="361"/>
      <c r="W27" s="449"/>
      <c r="X27" s="386"/>
      <c r="Y27" s="387"/>
      <c r="Z27" s="362" t="s">
        <v>171</v>
      </c>
      <c r="AA27" s="363"/>
      <c r="AB27" s="363"/>
      <c r="AC27" s="363"/>
      <c r="AD27" s="363"/>
      <c r="AE27" s="363"/>
      <c r="AF27" s="363"/>
      <c r="AG27" s="364"/>
      <c r="AH27" s="359">
        <v>3</v>
      </c>
      <c r="AI27" s="360"/>
      <c r="AJ27" s="360"/>
      <c r="AK27" s="360"/>
      <c r="AL27" s="361"/>
      <c r="AM27" s="359">
        <v>12738</v>
      </c>
      <c r="AN27" s="360"/>
      <c r="AO27" s="360"/>
      <c r="AP27" s="360"/>
      <c r="AQ27" s="360"/>
      <c r="AR27" s="361"/>
      <c r="AS27" s="359">
        <v>4246</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t="s">
        <v>122</v>
      </c>
      <c r="BO27" s="441"/>
      <c r="BP27" s="441"/>
      <c r="BQ27" s="441"/>
      <c r="BR27" s="441"/>
      <c r="BS27" s="441"/>
      <c r="BT27" s="441"/>
      <c r="BU27" s="442"/>
      <c r="BV27" s="440" t="s">
        <v>122</v>
      </c>
      <c r="BW27" s="441"/>
      <c r="BX27" s="441"/>
      <c r="BY27" s="441"/>
      <c r="BZ27" s="441"/>
      <c r="CA27" s="441"/>
      <c r="CB27" s="441"/>
      <c r="CC27" s="442"/>
      <c r="CD27" s="173"/>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2">
      <c r="A28" s="158"/>
      <c r="B28" s="385"/>
      <c r="C28" s="386"/>
      <c r="D28" s="387"/>
      <c r="E28" s="362" t="s">
        <v>173</v>
      </c>
      <c r="F28" s="363"/>
      <c r="G28" s="363"/>
      <c r="H28" s="363"/>
      <c r="I28" s="363"/>
      <c r="J28" s="363"/>
      <c r="K28" s="364"/>
      <c r="L28" s="359">
        <v>1</v>
      </c>
      <c r="M28" s="360"/>
      <c r="N28" s="360"/>
      <c r="O28" s="360"/>
      <c r="P28" s="361"/>
      <c r="Q28" s="359">
        <v>5800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5497347</v>
      </c>
      <c r="BO28" s="436"/>
      <c r="BP28" s="436"/>
      <c r="BQ28" s="436"/>
      <c r="BR28" s="436"/>
      <c r="BS28" s="436"/>
      <c r="BT28" s="436"/>
      <c r="BU28" s="437"/>
      <c r="BV28" s="435">
        <v>5226515</v>
      </c>
      <c r="BW28" s="436"/>
      <c r="BX28" s="436"/>
      <c r="BY28" s="436"/>
      <c r="BZ28" s="436"/>
      <c r="CA28" s="436"/>
      <c r="CB28" s="436"/>
      <c r="CC28" s="437"/>
      <c r="CD28" s="171"/>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2">
      <c r="A29" s="158"/>
      <c r="B29" s="385"/>
      <c r="C29" s="386"/>
      <c r="D29" s="387"/>
      <c r="E29" s="362" t="s">
        <v>176</v>
      </c>
      <c r="F29" s="363"/>
      <c r="G29" s="363"/>
      <c r="H29" s="363"/>
      <c r="I29" s="363"/>
      <c r="J29" s="363"/>
      <c r="K29" s="364"/>
      <c r="L29" s="359">
        <v>26</v>
      </c>
      <c r="M29" s="360"/>
      <c r="N29" s="360"/>
      <c r="O29" s="360"/>
      <c r="P29" s="361"/>
      <c r="Q29" s="359">
        <v>5500</v>
      </c>
      <c r="R29" s="360"/>
      <c r="S29" s="360"/>
      <c r="T29" s="360"/>
      <c r="U29" s="360"/>
      <c r="V29" s="361"/>
      <c r="W29" s="450"/>
      <c r="X29" s="451"/>
      <c r="Y29" s="452"/>
      <c r="Z29" s="362" t="s">
        <v>177</v>
      </c>
      <c r="AA29" s="363"/>
      <c r="AB29" s="363"/>
      <c r="AC29" s="363"/>
      <c r="AD29" s="363"/>
      <c r="AE29" s="363"/>
      <c r="AF29" s="363"/>
      <c r="AG29" s="364"/>
      <c r="AH29" s="359">
        <v>1234</v>
      </c>
      <c r="AI29" s="360"/>
      <c r="AJ29" s="360"/>
      <c r="AK29" s="360"/>
      <c r="AL29" s="361"/>
      <c r="AM29" s="359">
        <v>3945783</v>
      </c>
      <c r="AN29" s="360"/>
      <c r="AO29" s="360"/>
      <c r="AP29" s="360"/>
      <c r="AQ29" s="360"/>
      <c r="AR29" s="361"/>
      <c r="AS29" s="359">
        <v>3198</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43628</v>
      </c>
      <c r="BO29" s="407"/>
      <c r="BP29" s="407"/>
      <c r="BQ29" s="407"/>
      <c r="BR29" s="407"/>
      <c r="BS29" s="407"/>
      <c r="BT29" s="407"/>
      <c r="BU29" s="408"/>
      <c r="BV29" s="406">
        <v>43522</v>
      </c>
      <c r="BW29" s="407"/>
      <c r="BX29" s="407"/>
      <c r="BY29" s="407"/>
      <c r="BZ29" s="407"/>
      <c r="CA29" s="407"/>
      <c r="CB29" s="407"/>
      <c r="CC29" s="408"/>
      <c r="CD29" s="173"/>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5">
      <c r="A30" s="158"/>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99.8</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20301591</v>
      </c>
      <c r="BO30" s="441"/>
      <c r="BP30" s="441"/>
      <c r="BQ30" s="441"/>
      <c r="BR30" s="441"/>
      <c r="BS30" s="441"/>
      <c r="BT30" s="441"/>
      <c r="BU30" s="442"/>
      <c r="BV30" s="440">
        <v>20297017</v>
      </c>
      <c r="BW30" s="441"/>
      <c r="BX30" s="441"/>
      <c r="BY30" s="441"/>
      <c r="BZ30" s="441"/>
      <c r="CA30" s="441"/>
      <c r="CB30" s="441"/>
      <c r="CC30" s="442"/>
      <c r="CD30" s="174"/>
      <c r="CE30" s="175"/>
      <c r="CF30" s="175"/>
      <c r="CG30" s="175"/>
      <c r="CH30" s="175"/>
      <c r="CI30" s="175"/>
      <c r="CJ30" s="175"/>
      <c r="CK30" s="175"/>
      <c r="CL30" s="175"/>
      <c r="CM30" s="175"/>
      <c r="CN30" s="175"/>
      <c r="CO30" s="175"/>
      <c r="CP30" s="175"/>
      <c r="CQ30" s="175"/>
      <c r="CR30" s="175"/>
      <c r="CS30" s="176"/>
      <c r="CT30" s="177"/>
      <c r="CU30" s="178"/>
      <c r="CV30" s="178"/>
      <c r="CW30" s="178"/>
      <c r="CX30" s="178"/>
      <c r="CY30" s="178"/>
      <c r="CZ30" s="178"/>
      <c r="DA30" s="179"/>
      <c r="DB30" s="177"/>
      <c r="DC30" s="178"/>
      <c r="DD30" s="178"/>
      <c r="DE30" s="178"/>
      <c r="DF30" s="178"/>
      <c r="DG30" s="178"/>
      <c r="DH30" s="178"/>
      <c r="DI30" s="179"/>
    </row>
    <row r="31" spans="1:113" ht="13.5" customHeight="1" x14ac:dyDescent="0.2">
      <c r="A31" s="158"/>
      <c r="B31" s="180"/>
      <c r="DI31" s="181"/>
    </row>
    <row r="32" spans="1:113" ht="13.5" customHeight="1" x14ac:dyDescent="0.2">
      <c r="A32" s="158"/>
      <c r="B32" s="182"/>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1"/>
    </row>
    <row r="33" spans="1:113" ht="13.5" customHeight="1" x14ac:dyDescent="0.2">
      <c r="A33" s="158"/>
      <c r="B33" s="182"/>
      <c r="C33" s="358" t="s">
        <v>186</v>
      </c>
      <c r="D33" s="358"/>
      <c r="E33" s="357" t="s">
        <v>187</v>
      </c>
      <c r="F33" s="357"/>
      <c r="G33" s="357"/>
      <c r="H33" s="357"/>
      <c r="I33" s="357"/>
      <c r="J33" s="357"/>
      <c r="K33" s="357"/>
      <c r="L33" s="357"/>
      <c r="M33" s="357"/>
      <c r="N33" s="357"/>
      <c r="O33" s="357"/>
      <c r="P33" s="357"/>
      <c r="Q33" s="357"/>
      <c r="R33" s="357"/>
      <c r="S33" s="357"/>
      <c r="T33" s="183"/>
      <c r="U33" s="358" t="s">
        <v>186</v>
      </c>
      <c r="V33" s="358"/>
      <c r="W33" s="357" t="s">
        <v>187</v>
      </c>
      <c r="X33" s="357"/>
      <c r="Y33" s="357"/>
      <c r="Z33" s="357"/>
      <c r="AA33" s="357"/>
      <c r="AB33" s="357"/>
      <c r="AC33" s="357"/>
      <c r="AD33" s="357"/>
      <c r="AE33" s="357"/>
      <c r="AF33" s="357"/>
      <c r="AG33" s="357"/>
      <c r="AH33" s="357"/>
      <c r="AI33" s="357"/>
      <c r="AJ33" s="357"/>
      <c r="AK33" s="357"/>
      <c r="AL33" s="183"/>
      <c r="AM33" s="358" t="s">
        <v>186</v>
      </c>
      <c r="AN33" s="358"/>
      <c r="AO33" s="357" t="s">
        <v>187</v>
      </c>
      <c r="AP33" s="357"/>
      <c r="AQ33" s="357"/>
      <c r="AR33" s="357"/>
      <c r="AS33" s="357"/>
      <c r="AT33" s="357"/>
      <c r="AU33" s="357"/>
      <c r="AV33" s="357"/>
      <c r="AW33" s="357"/>
      <c r="AX33" s="357"/>
      <c r="AY33" s="357"/>
      <c r="AZ33" s="357"/>
      <c r="BA33" s="357"/>
      <c r="BB33" s="357"/>
      <c r="BC33" s="357"/>
      <c r="BD33" s="184"/>
      <c r="BE33" s="357" t="s">
        <v>188</v>
      </c>
      <c r="BF33" s="357"/>
      <c r="BG33" s="357" t="s">
        <v>189</v>
      </c>
      <c r="BH33" s="357"/>
      <c r="BI33" s="357"/>
      <c r="BJ33" s="357"/>
      <c r="BK33" s="357"/>
      <c r="BL33" s="357"/>
      <c r="BM33" s="357"/>
      <c r="BN33" s="357"/>
      <c r="BO33" s="357"/>
      <c r="BP33" s="357"/>
      <c r="BQ33" s="357"/>
      <c r="BR33" s="357"/>
      <c r="BS33" s="357"/>
      <c r="BT33" s="357"/>
      <c r="BU33" s="357"/>
      <c r="BV33" s="184"/>
      <c r="BW33" s="358" t="s">
        <v>188</v>
      </c>
      <c r="BX33" s="358"/>
      <c r="BY33" s="357" t="s">
        <v>190</v>
      </c>
      <c r="BZ33" s="357"/>
      <c r="CA33" s="357"/>
      <c r="CB33" s="357"/>
      <c r="CC33" s="357"/>
      <c r="CD33" s="357"/>
      <c r="CE33" s="357"/>
      <c r="CF33" s="357"/>
      <c r="CG33" s="357"/>
      <c r="CH33" s="357"/>
      <c r="CI33" s="357"/>
      <c r="CJ33" s="357"/>
      <c r="CK33" s="357"/>
      <c r="CL33" s="357"/>
      <c r="CM33" s="357"/>
      <c r="CN33" s="183"/>
      <c r="CO33" s="358" t="s">
        <v>186</v>
      </c>
      <c r="CP33" s="358"/>
      <c r="CQ33" s="357" t="s">
        <v>191</v>
      </c>
      <c r="CR33" s="357"/>
      <c r="CS33" s="357"/>
      <c r="CT33" s="357"/>
      <c r="CU33" s="357"/>
      <c r="CV33" s="357"/>
      <c r="CW33" s="357"/>
      <c r="CX33" s="357"/>
      <c r="CY33" s="357"/>
      <c r="CZ33" s="357"/>
      <c r="DA33" s="357"/>
      <c r="DB33" s="357"/>
      <c r="DC33" s="357"/>
      <c r="DD33" s="357"/>
      <c r="DE33" s="357"/>
      <c r="DF33" s="183"/>
      <c r="DG33" s="356" t="s">
        <v>192</v>
      </c>
      <c r="DH33" s="356"/>
      <c r="DI33" s="185"/>
    </row>
    <row r="34" spans="1:113" ht="32.25" customHeight="1" x14ac:dyDescent="0.2">
      <c r="A34" s="158"/>
      <c r="B34" s="182"/>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58"/>
      <c r="U34" s="354">
        <f>IF(W34="","",MAX(C34:D43)+1)</f>
        <v>3</v>
      </c>
      <c r="V34" s="354"/>
      <c r="W34" s="355" t="str">
        <f>IF('各会計、関係団体の財政状況及び健全化判断比率'!B28="","",'各会計、関係団体の財政状況及び健全化判断比率'!B28)</f>
        <v>国民健康保険事業特別会計</v>
      </c>
      <c r="X34" s="355"/>
      <c r="Y34" s="355"/>
      <c r="Z34" s="355"/>
      <c r="AA34" s="355"/>
      <c r="AB34" s="355"/>
      <c r="AC34" s="355"/>
      <c r="AD34" s="355"/>
      <c r="AE34" s="355"/>
      <c r="AF34" s="355"/>
      <c r="AG34" s="355"/>
      <c r="AH34" s="355"/>
      <c r="AI34" s="355"/>
      <c r="AJ34" s="355"/>
      <c r="AK34" s="355"/>
      <c r="AL34" s="158"/>
      <c r="AM34" s="354">
        <f>IF(AO34="","",MAX(C34:D43,U34:V43)+1)</f>
        <v>6</v>
      </c>
      <c r="AN34" s="354"/>
      <c r="AO34" s="355" t="str">
        <f>IF('各会計、関係団体の財政状況及び健全化判断比率'!B31="","",'各会計、関係団体の財政状況及び健全化判断比率'!B31)</f>
        <v>下水道事業会計</v>
      </c>
      <c r="AP34" s="355"/>
      <c r="AQ34" s="355"/>
      <c r="AR34" s="355"/>
      <c r="AS34" s="355"/>
      <c r="AT34" s="355"/>
      <c r="AU34" s="355"/>
      <c r="AV34" s="355"/>
      <c r="AW34" s="355"/>
      <c r="AX34" s="355"/>
      <c r="AY34" s="355"/>
      <c r="AZ34" s="355"/>
      <c r="BA34" s="355"/>
      <c r="BB34" s="355"/>
      <c r="BC34" s="355"/>
      <c r="BD34" s="158"/>
      <c r="BE34" s="354" t="str">
        <f>IF(BG34="","",MAX(C34:D43,U34:V43,AM34:AN43)+1)</f>
        <v/>
      </c>
      <c r="BF34" s="354"/>
      <c r="BG34" s="355"/>
      <c r="BH34" s="355"/>
      <c r="BI34" s="355"/>
      <c r="BJ34" s="355"/>
      <c r="BK34" s="355"/>
      <c r="BL34" s="355"/>
      <c r="BM34" s="355"/>
      <c r="BN34" s="355"/>
      <c r="BO34" s="355"/>
      <c r="BP34" s="355"/>
      <c r="BQ34" s="355"/>
      <c r="BR34" s="355"/>
      <c r="BS34" s="355"/>
      <c r="BT34" s="355"/>
      <c r="BU34" s="355"/>
      <c r="BV34" s="158"/>
      <c r="BW34" s="354">
        <f>IF(BY34="","",MAX(C34:D43,U34:V43,AM34:AN43,BE34:BF43)+1)</f>
        <v>7</v>
      </c>
      <c r="BX34" s="354"/>
      <c r="BY34" s="355" t="str">
        <f>IF('各会計、関係団体の財政状況及び健全化判断比率'!B68="","",'各会計、関係団体の財政状況及び健全化判断比率'!B68)</f>
        <v>東京たま広域資源循環組合</v>
      </c>
      <c r="BZ34" s="355"/>
      <c r="CA34" s="355"/>
      <c r="CB34" s="355"/>
      <c r="CC34" s="355"/>
      <c r="CD34" s="355"/>
      <c r="CE34" s="355"/>
      <c r="CF34" s="355"/>
      <c r="CG34" s="355"/>
      <c r="CH34" s="355"/>
      <c r="CI34" s="355"/>
      <c r="CJ34" s="355"/>
      <c r="CK34" s="355"/>
      <c r="CL34" s="355"/>
      <c r="CM34" s="355"/>
      <c r="CN34" s="158"/>
      <c r="CO34" s="354">
        <f>IF(CQ34="","",MAX(C34:D43,U34:V43,AM34:AN43,BE34:BF43,BW34:BX43)+1)</f>
        <v>15</v>
      </c>
      <c r="CP34" s="354"/>
      <c r="CQ34" s="355" t="str">
        <f>IF('各会計、関係団体の財政状況及び健全化判断比率'!BS7="","",'各会計、関係団体の財政状況及び健全化判断比率'!BS7)</f>
        <v>調布エフエム放送</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85"/>
    </row>
    <row r="35" spans="1:113" ht="32.25" customHeight="1" x14ac:dyDescent="0.2">
      <c r="A35" s="158"/>
      <c r="B35" s="182"/>
      <c r="C35" s="354">
        <f>IF(E35="","",C34+1)</f>
        <v>2</v>
      </c>
      <c r="D35" s="354"/>
      <c r="E35" s="355" t="str">
        <f>IF('各会計、関係団体の財政状況及び健全化判断比率'!B8="","",'各会計、関係団体の財政状況及び健全化判断比率'!B8)</f>
        <v>用地特別会計</v>
      </c>
      <c r="F35" s="355"/>
      <c r="G35" s="355"/>
      <c r="H35" s="355"/>
      <c r="I35" s="355"/>
      <c r="J35" s="355"/>
      <c r="K35" s="355"/>
      <c r="L35" s="355"/>
      <c r="M35" s="355"/>
      <c r="N35" s="355"/>
      <c r="O35" s="355"/>
      <c r="P35" s="355"/>
      <c r="Q35" s="355"/>
      <c r="R35" s="355"/>
      <c r="S35" s="355"/>
      <c r="T35" s="158"/>
      <c r="U35" s="354">
        <f>IF(W35="","",U34+1)</f>
        <v>4</v>
      </c>
      <c r="V35" s="354"/>
      <c r="W35" s="355" t="str">
        <f>IF('各会計、関係団体の財政状況及び健全化判断比率'!B29="","",'各会計、関係団体の財政状況及び健全化判断比率'!B29)</f>
        <v>介護保険事業特別会計</v>
      </c>
      <c r="X35" s="355"/>
      <c r="Y35" s="355"/>
      <c r="Z35" s="355"/>
      <c r="AA35" s="355"/>
      <c r="AB35" s="355"/>
      <c r="AC35" s="355"/>
      <c r="AD35" s="355"/>
      <c r="AE35" s="355"/>
      <c r="AF35" s="355"/>
      <c r="AG35" s="355"/>
      <c r="AH35" s="355"/>
      <c r="AI35" s="355"/>
      <c r="AJ35" s="355"/>
      <c r="AK35" s="355"/>
      <c r="AL35" s="158"/>
      <c r="AM35" s="354" t="str">
        <f t="shared" ref="AM35:AM43" si="0">IF(AO35="","",AM34+1)</f>
        <v/>
      </c>
      <c r="AN35" s="354"/>
      <c r="AO35" s="355"/>
      <c r="AP35" s="355"/>
      <c r="AQ35" s="355"/>
      <c r="AR35" s="355"/>
      <c r="AS35" s="355"/>
      <c r="AT35" s="355"/>
      <c r="AU35" s="355"/>
      <c r="AV35" s="355"/>
      <c r="AW35" s="355"/>
      <c r="AX35" s="355"/>
      <c r="AY35" s="355"/>
      <c r="AZ35" s="355"/>
      <c r="BA35" s="355"/>
      <c r="BB35" s="355"/>
      <c r="BC35" s="355"/>
      <c r="BD35" s="158"/>
      <c r="BE35" s="354" t="str">
        <f t="shared" ref="BE35:BE43" si="1">IF(BG35="","",BE34+1)</f>
        <v/>
      </c>
      <c r="BF35" s="354"/>
      <c r="BG35" s="355"/>
      <c r="BH35" s="355"/>
      <c r="BI35" s="355"/>
      <c r="BJ35" s="355"/>
      <c r="BK35" s="355"/>
      <c r="BL35" s="355"/>
      <c r="BM35" s="355"/>
      <c r="BN35" s="355"/>
      <c r="BO35" s="355"/>
      <c r="BP35" s="355"/>
      <c r="BQ35" s="355"/>
      <c r="BR35" s="355"/>
      <c r="BS35" s="355"/>
      <c r="BT35" s="355"/>
      <c r="BU35" s="355"/>
      <c r="BV35" s="158"/>
      <c r="BW35" s="354">
        <f t="shared" ref="BW35:BW43" si="2">IF(BY35="","",BW34+1)</f>
        <v>8</v>
      </c>
      <c r="BX35" s="354"/>
      <c r="BY35" s="355" t="str">
        <f>IF('各会計、関係団体の財政状況及び健全化判断比率'!B69="","",'各会計、関係団体の財政状況及び健全化判断比率'!B69)</f>
        <v>東京都十一市競輪事業組合</v>
      </c>
      <c r="BZ35" s="355"/>
      <c r="CA35" s="355"/>
      <c r="CB35" s="355"/>
      <c r="CC35" s="355"/>
      <c r="CD35" s="355"/>
      <c r="CE35" s="355"/>
      <c r="CF35" s="355"/>
      <c r="CG35" s="355"/>
      <c r="CH35" s="355"/>
      <c r="CI35" s="355"/>
      <c r="CJ35" s="355"/>
      <c r="CK35" s="355"/>
      <c r="CL35" s="355"/>
      <c r="CM35" s="355"/>
      <c r="CN35" s="158"/>
      <c r="CO35" s="354">
        <f t="shared" ref="CO35:CO43" si="3">IF(CQ35="","",CO34+1)</f>
        <v>16</v>
      </c>
      <c r="CP35" s="354"/>
      <c r="CQ35" s="355" t="str">
        <f>IF('各会計、関係団体の財政状況及び健全化判断比率'!BS8="","",'各会計、関係団体の財政状況及び健全化判断比率'!BS8)</f>
        <v>調布市土地開発公社</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v>
      </c>
      <c r="DH35" s="352"/>
      <c r="DI35" s="185"/>
    </row>
    <row r="36" spans="1:113" ht="32.25" customHeight="1" x14ac:dyDescent="0.2">
      <c r="A36" s="158"/>
      <c r="B36" s="182"/>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58"/>
      <c r="U36" s="354">
        <f t="shared" ref="U36:U43" si="4">IF(W36="","",U35+1)</f>
        <v>5</v>
      </c>
      <c r="V36" s="354"/>
      <c r="W36" s="355" t="str">
        <f>IF('各会計、関係団体の財政状況及び健全化判断比率'!B30="","",'各会計、関係団体の財政状況及び健全化判断比率'!B30)</f>
        <v>後期高齢者医療特別会計</v>
      </c>
      <c r="X36" s="355"/>
      <c r="Y36" s="355"/>
      <c r="Z36" s="355"/>
      <c r="AA36" s="355"/>
      <c r="AB36" s="355"/>
      <c r="AC36" s="355"/>
      <c r="AD36" s="355"/>
      <c r="AE36" s="355"/>
      <c r="AF36" s="355"/>
      <c r="AG36" s="355"/>
      <c r="AH36" s="355"/>
      <c r="AI36" s="355"/>
      <c r="AJ36" s="355"/>
      <c r="AK36" s="355"/>
      <c r="AL36" s="158"/>
      <c r="AM36" s="354" t="str">
        <f t="shared" si="0"/>
        <v/>
      </c>
      <c r="AN36" s="354"/>
      <c r="AO36" s="355"/>
      <c r="AP36" s="355"/>
      <c r="AQ36" s="355"/>
      <c r="AR36" s="355"/>
      <c r="AS36" s="355"/>
      <c r="AT36" s="355"/>
      <c r="AU36" s="355"/>
      <c r="AV36" s="355"/>
      <c r="AW36" s="355"/>
      <c r="AX36" s="355"/>
      <c r="AY36" s="355"/>
      <c r="AZ36" s="355"/>
      <c r="BA36" s="355"/>
      <c r="BB36" s="355"/>
      <c r="BC36" s="355"/>
      <c r="BD36" s="158"/>
      <c r="BE36" s="354" t="str">
        <f t="shared" si="1"/>
        <v/>
      </c>
      <c r="BF36" s="354"/>
      <c r="BG36" s="355"/>
      <c r="BH36" s="355"/>
      <c r="BI36" s="355"/>
      <c r="BJ36" s="355"/>
      <c r="BK36" s="355"/>
      <c r="BL36" s="355"/>
      <c r="BM36" s="355"/>
      <c r="BN36" s="355"/>
      <c r="BO36" s="355"/>
      <c r="BP36" s="355"/>
      <c r="BQ36" s="355"/>
      <c r="BR36" s="355"/>
      <c r="BS36" s="355"/>
      <c r="BT36" s="355"/>
      <c r="BU36" s="355"/>
      <c r="BV36" s="158"/>
      <c r="BW36" s="354">
        <f t="shared" si="2"/>
        <v>9</v>
      </c>
      <c r="BX36" s="354"/>
      <c r="BY36" s="355" t="str">
        <f>IF('各会計、関係団体の財政状況及び健全化判断比率'!B70="","",'各会計、関係団体の財政状況及び健全化判断比率'!B70)</f>
        <v>東京都六市競艇事業組合</v>
      </c>
      <c r="BZ36" s="355"/>
      <c r="CA36" s="355"/>
      <c r="CB36" s="355"/>
      <c r="CC36" s="355"/>
      <c r="CD36" s="355"/>
      <c r="CE36" s="355"/>
      <c r="CF36" s="355"/>
      <c r="CG36" s="355"/>
      <c r="CH36" s="355"/>
      <c r="CI36" s="355"/>
      <c r="CJ36" s="355"/>
      <c r="CK36" s="355"/>
      <c r="CL36" s="355"/>
      <c r="CM36" s="355"/>
      <c r="CN36" s="158"/>
      <c r="CO36" s="354">
        <f t="shared" si="3"/>
        <v>17</v>
      </c>
      <c r="CP36" s="354"/>
      <c r="CQ36" s="355" t="str">
        <f>IF('各会計、関係団体の財政状況及び健全化判断比率'!BS9="","",'各会計、関係団体の財政状況及び健全化判断比率'!BS9)</f>
        <v>調布市文化・コミュニティ振興財団</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85"/>
    </row>
    <row r="37" spans="1:113" ht="32.25" customHeight="1" x14ac:dyDescent="0.2">
      <c r="A37" s="158"/>
      <c r="B37" s="182"/>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58"/>
      <c r="U37" s="354" t="str">
        <f t="shared" si="4"/>
        <v/>
      </c>
      <c r="V37" s="354"/>
      <c r="W37" s="355"/>
      <c r="X37" s="355"/>
      <c r="Y37" s="355"/>
      <c r="Z37" s="355"/>
      <c r="AA37" s="355"/>
      <c r="AB37" s="355"/>
      <c r="AC37" s="355"/>
      <c r="AD37" s="355"/>
      <c r="AE37" s="355"/>
      <c r="AF37" s="355"/>
      <c r="AG37" s="355"/>
      <c r="AH37" s="355"/>
      <c r="AI37" s="355"/>
      <c r="AJ37" s="355"/>
      <c r="AK37" s="355"/>
      <c r="AL37" s="158"/>
      <c r="AM37" s="354" t="str">
        <f t="shared" si="0"/>
        <v/>
      </c>
      <c r="AN37" s="354"/>
      <c r="AO37" s="355"/>
      <c r="AP37" s="355"/>
      <c r="AQ37" s="355"/>
      <c r="AR37" s="355"/>
      <c r="AS37" s="355"/>
      <c r="AT37" s="355"/>
      <c r="AU37" s="355"/>
      <c r="AV37" s="355"/>
      <c r="AW37" s="355"/>
      <c r="AX37" s="355"/>
      <c r="AY37" s="355"/>
      <c r="AZ37" s="355"/>
      <c r="BA37" s="355"/>
      <c r="BB37" s="355"/>
      <c r="BC37" s="355"/>
      <c r="BD37" s="158"/>
      <c r="BE37" s="354" t="str">
        <f t="shared" si="1"/>
        <v/>
      </c>
      <c r="BF37" s="354"/>
      <c r="BG37" s="355"/>
      <c r="BH37" s="355"/>
      <c r="BI37" s="355"/>
      <c r="BJ37" s="355"/>
      <c r="BK37" s="355"/>
      <c r="BL37" s="355"/>
      <c r="BM37" s="355"/>
      <c r="BN37" s="355"/>
      <c r="BO37" s="355"/>
      <c r="BP37" s="355"/>
      <c r="BQ37" s="355"/>
      <c r="BR37" s="355"/>
      <c r="BS37" s="355"/>
      <c r="BT37" s="355"/>
      <c r="BU37" s="355"/>
      <c r="BV37" s="158"/>
      <c r="BW37" s="354">
        <f t="shared" si="2"/>
        <v>10</v>
      </c>
      <c r="BX37" s="354"/>
      <c r="BY37" s="355" t="str">
        <f>IF('各会計、関係団体の財政状況及び健全化判断比率'!B71="","",'各会計、関係団体の財政状況及び健全化判断比率'!B71)</f>
        <v>東京市町村総合事務組合（一般会計）</v>
      </c>
      <c r="BZ37" s="355"/>
      <c r="CA37" s="355"/>
      <c r="CB37" s="355"/>
      <c r="CC37" s="355"/>
      <c r="CD37" s="355"/>
      <c r="CE37" s="355"/>
      <c r="CF37" s="355"/>
      <c r="CG37" s="355"/>
      <c r="CH37" s="355"/>
      <c r="CI37" s="355"/>
      <c r="CJ37" s="355"/>
      <c r="CK37" s="355"/>
      <c r="CL37" s="355"/>
      <c r="CM37" s="355"/>
      <c r="CN37" s="158"/>
      <c r="CO37" s="354">
        <f t="shared" si="3"/>
        <v>18</v>
      </c>
      <c r="CP37" s="354"/>
      <c r="CQ37" s="355" t="str">
        <f>IF('各会計、関係団体の財政状況及び健全化判断比率'!BS10="","",'各会計、関係団体の財政状況及び健全化判断比率'!BS10)</f>
        <v>調布ゆうあい福祉公社</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85"/>
    </row>
    <row r="38" spans="1:113" ht="32.25" customHeight="1" x14ac:dyDescent="0.2">
      <c r="A38" s="158"/>
      <c r="B38" s="182"/>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58"/>
      <c r="U38" s="354" t="str">
        <f t="shared" si="4"/>
        <v/>
      </c>
      <c r="V38" s="354"/>
      <c r="W38" s="355"/>
      <c r="X38" s="355"/>
      <c r="Y38" s="355"/>
      <c r="Z38" s="355"/>
      <c r="AA38" s="355"/>
      <c r="AB38" s="355"/>
      <c r="AC38" s="355"/>
      <c r="AD38" s="355"/>
      <c r="AE38" s="355"/>
      <c r="AF38" s="355"/>
      <c r="AG38" s="355"/>
      <c r="AH38" s="355"/>
      <c r="AI38" s="355"/>
      <c r="AJ38" s="355"/>
      <c r="AK38" s="355"/>
      <c r="AL38" s="158"/>
      <c r="AM38" s="354" t="str">
        <f t="shared" si="0"/>
        <v/>
      </c>
      <c r="AN38" s="354"/>
      <c r="AO38" s="355"/>
      <c r="AP38" s="355"/>
      <c r="AQ38" s="355"/>
      <c r="AR38" s="355"/>
      <c r="AS38" s="355"/>
      <c r="AT38" s="355"/>
      <c r="AU38" s="355"/>
      <c r="AV38" s="355"/>
      <c r="AW38" s="355"/>
      <c r="AX38" s="355"/>
      <c r="AY38" s="355"/>
      <c r="AZ38" s="355"/>
      <c r="BA38" s="355"/>
      <c r="BB38" s="355"/>
      <c r="BC38" s="355"/>
      <c r="BD38" s="158"/>
      <c r="BE38" s="354" t="str">
        <f t="shared" si="1"/>
        <v/>
      </c>
      <c r="BF38" s="354"/>
      <c r="BG38" s="355"/>
      <c r="BH38" s="355"/>
      <c r="BI38" s="355"/>
      <c r="BJ38" s="355"/>
      <c r="BK38" s="355"/>
      <c r="BL38" s="355"/>
      <c r="BM38" s="355"/>
      <c r="BN38" s="355"/>
      <c r="BO38" s="355"/>
      <c r="BP38" s="355"/>
      <c r="BQ38" s="355"/>
      <c r="BR38" s="355"/>
      <c r="BS38" s="355"/>
      <c r="BT38" s="355"/>
      <c r="BU38" s="355"/>
      <c r="BV38" s="158"/>
      <c r="BW38" s="354">
        <f t="shared" si="2"/>
        <v>11</v>
      </c>
      <c r="BX38" s="354"/>
      <c r="BY38" s="355" t="str">
        <f>IF('各会計、関係団体の財政状況及び健全化判断比率'!B72="","",'各会計、関係団体の財政状況及び健全化判断比率'!B72)</f>
        <v>東京市町村総合事務組合
（東京都市町村民交通災害共済事業特別会計）</v>
      </c>
      <c r="BZ38" s="355"/>
      <c r="CA38" s="355"/>
      <c r="CB38" s="355"/>
      <c r="CC38" s="355"/>
      <c r="CD38" s="355"/>
      <c r="CE38" s="355"/>
      <c r="CF38" s="355"/>
      <c r="CG38" s="355"/>
      <c r="CH38" s="355"/>
      <c r="CI38" s="355"/>
      <c r="CJ38" s="355"/>
      <c r="CK38" s="355"/>
      <c r="CL38" s="355"/>
      <c r="CM38" s="355"/>
      <c r="CN38" s="158"/>
      <c r="CO38" s="354">
        <f t="shared" si="3"/>
        <v>19</v>
      </c>
      <c r="CP38" s="354"/>
      <c r="CQ38" s="355" t="str">
        <f>IF('各会計、関係団体の財政状況及び健全化判断比率'!BS11="","",'各会計、関係団体の財政状況及び健全化判断比率'!BS11)</f>
        <v>調布市スポーツ協会</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85"/>
    </row>
    <row r="39" spans="1:113" ht="32.25" customHeight="1" x14ac:dyDescent="0.2">
      <c r="A39" s="158"/>
      <c r="B39" s="182"/>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58"/>
      <c r="U39" s="354" t="str">
        <f t="shared" si="4"/>
        <v/>
      </c>
      <c r="V39" s="354"/>
      <c r="W39" s="355"/>
      <c r="X39" s="355"/>
      <c r="Y39" s="355"/>
      <c r="Z39" s="355"/>
      <c r="AA39" s="355"/>
      <c r="AB39" s="355"/>
      <c r="AC39" s="355"/>
      <c r="AD39" s="355"/>
      <c r="AE39" s="355"/>
      <c r="AF39" s="355"/>
      <c r="AG39" s="355"/>
      <c r="AH39" s="355"/>
      <c r="AI39" s="355"/>
      <c r="AJ39" s="355"/>
      <c r="AK39" s="355"/>
      <c r="AL39" s="158"/>
      <c r="AM39" s="354" t="str">
        <f t="shared" si="0"/>
        <v/>
      </c>
      <c r="AN39" s="354"/>
      <c r="AO39" s="355"/>
      <c r="AP39" s="355"/>
      <c r="AQ39" s="355"/>
      <c r="AR39" s="355"/>
      <c r="AS39" s="355"/>
      <c r="AT39" s="355"/>
      <c r="AU39" s="355"/>
      <c r="AV39" s="355"/>
      <c r="AW39" s="355"/>
      <c r="AX39" s="355"/>
      <c r="AY39" s="355"/>
      <c r="AZ39" s="355"/>
      <c r="BA39" s="355"/>
      <c r="BB39" s="355"/>
      <c r="BC39" s="355"/>
      <c r="BD39" s="158"/>
      <c r="BE39" s="354" t="str">
        <f t="shared" si="1"/>
        <v/>
      </c>
      <c r="BF39" s="354"/>
      <c r="BG39" s="355"/>
      <c r="BH39" s="355"/>
      <c r="BI39" s="355"/>
      <c r="BJ39" s="355"/>
      <c r="BK39" s="355"/>
      <c r="BL39" s="355"/>
      <c r="BM39" s="355"/>
      <c r="BN39" s="355"/>
      <c r="BO39" s="355"/>
      <c r="BP39" s="355"/>
      <c r="BQ39" s="355"/>
      <c r="BR39" s="355"/>
      <c r="BS39" s="355"/>
      <c r="BT39" s="355"/>
      <c r="BU39" s="355"/>
      <c r="BV39" s="158"/>
      <c r="BW39" s="354">
        <f t="shared" si="2"/>
        <v>12</v>
      </c>
      <c r="BX39" s="354"/>
      <c r="BY39" s="355" t="str">
        <f>IF('各会計、関係団体の財政状況及び健全化判断比率'!B73="","",'各会計、関係団体の財政状況及び健全化判断比率'!B73)</f>
        <v>東京都後期高齢者医療広域連合（一般会計）</v>
      </c>
      <c r="BZ39" s="355"/>
      <c r="CA39" s="355"/>
      <c r="CB39" s="355"/>
      <c r="CC39" s="355"/>
      <c r="CD39" s="355"/>
      <c r="CE39" s="355"/>
      <c r="CF39" s="355"/>
      <c r="CG39" s="355"/>
      <c r="CH39" s="355"/>
      <c r="CI39" s="355"/>
      <c r="CJ39" s="355"/>
      <c r="CK39" s="355"/>
      <c r="CL39" s="355"/>
      <c r="CM39" s="355"/>
      <c r="CN39" s="158"/>
      <c r="CO39" s="354">
        <f t="shared" si="3"/>
        <v>20</v>
      </c>
      <c r="CP39" s="354"/>
      <c r="CQ39" s="355" t="str">
        <f>IF('各会計、関係団体の財政状況及び健全化判断比率'!BS12="","",'各会計、関係団体の財政状況及び健全化判断比率'!BS12)</f>
        <v>ココスクエア調布</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85"/>
    </row>
    <row r="40" spans="1:113" ht="32.25" customHeight="1" x14ac:dyDescent="0.2">
      <c r="A40" s="158"/>
      <c r="B40" s="182"/>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58"/>
      <c r="U40" s="354" t="str">
        <f t="shared" si="4"/>
        <v/>
      </c>
      <c r="V40" s="354"/>
      <c r="W40" s="355"/>
      <c r="X40" s="355"/>
      <c r="Y40" s="355"/>
      <c r="Z40" s="355"/>
      <c r="AA40" s="355"/>
      <c r="AB40" s="355"/>
      <c r="AC40" s="355"/>
      <c r="AD40" s="355"/>
      <c r="AE40" s="355"/>
      <c r="AF40" s="355"/>
      <c r="AG40" s="355"/>
      <c r="AH40" s="355"/>
      <c r="AI40" s="355"/>
      <c r="AJ40" s="355"/>
      <c r="AK40" s="355"/>
      <c r="AL40" s="158"/>
      <c r="AM40" s="354" t="str">
        <f t="shared" si="0"/>
        <v/>
      </c>
      <c r="AN40" s="354"/>
      <c r="AO40" s="355"/>
      <c r="AP40" s="355"/>
      <c r="AQ40" s="355"/>
      <c r="AR40" s="355"/>
      <c r="AS40" s="355"/>
      <c r="AT40" s="355"/>
      <c r="AU40" s="355"/>
      <c r="AV40" s="355"/>
      <c r="AW40" s="355"/>
      <c r="AX40" s="355"/>
      <c r="AY40" s="355"/>
      <c r="AZ40" s="355"/>
      <c r="BA40" s="355"/>
      <c r="BB40" s="355"/>
      <c r="BC40" s="355"/>
      <c r="BD40" s="158"/>
      <c r="BE40" s="354" t="str">
        <f t="shared" si="1"/>
        <v/>
      </c>
      <c r="BF40" s="354"/>
      <c r="BG40" s="355"/>
      <c r="BH40" s="355"/>
      <c r="BI40" s="355"/>
      <c r="BJ40" s="355"/>
      <c r="BK40" s="355"/>
      <c r="BL40" s="355"/>
      <c r="BM40" s="355"/>
      <c r="BN40" s="355"/>
      <c r="BO40" s="355"/>
      <c r="BP40" s="355"/>
      <c r="BQ40" s="355"/>
      <c r="BR40" s="355"/>
      <c r="BS40" s="355"/>
      <c r="BT40" s="355"/>
      <c r="BU40" s="355"/>
      <c r="BV40" s="158"/>
      <c r="BW40" s="354">
        <f t="shared" si="2"/>
        <v>13</v>
      </c>
      <c r="BX40" s="354"/>
      <c r="BY40" s="355" t="str">
        <f>IF('各会計、関係団体の財政状況及び健全化判断比率'!B74="","",'各会計、関係団体の財政状況及び健全化判断比率'!B74)</f>
        <v>東京都後期高齢者医療広域連合
（後期高齢者医療特別会計）</v>
      </c>
      <c r="BZ40" s="355"/>
      <c r="CA40" s="355"/>
      <c r="CB40" s="355"/>
      <c r="CC40" s="355"/>
      <c r="CD40" s="355"/>
      <c r="CE40" s="355"/>
      <c r="CF40" s="355"/>
      <c r="CG40" s="355"/>
      <c r="CH40" s="355"/>
      <c r="CI40" s="355"/>
      <c r="CJ40" s="355"/>
      <c r="CK40" s="355"/>
      <c r="CL40" s="355"/>
      <c r="CM40" s="355"/>
      <c r="CN40" s="158"/>
      <c r="CO40" s="354">
        <f t="shared" si="3"/>
        <v>21</v>
      </c>
      <c r="CP40" s="354"/>
      <c r="CQ40" s="355" t="str">
        <f>IF('各会計、関係団体の財政状況及び健全化判断比率'!BS13="","",'各会計、関係団体の財政状況及び健全化判断比率'!BS13)</f>
        <v>調布市市民サービス公社</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85"/>
    </row>
    <row r="41" spans="1:113" ht="32.25" customHeight="1" x14ac:dyDescent="0.2">
      <c r="A41" s="158"/>
      <c r="B41" s="182"/>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58"/>
      <c r="U41" s="354" t="str">
        <f t="shared" si="4"/>
        <v/>
      </c>
      <c r="V41" s="354"/>
      <c r="W41" s="355"/>
      <c r="X41" s="355"/>
      <c r="Y41" s="355"/>
      <c r="Z41" s="355"/>
      <c r="AA41" s="355"/>
      <c r="AB41" s="355"/>
      <c r="AC41" s="355"/>
      <c r="AD41" s="355"/>
      <c r="AE41" s="355"/>
      <c r="AF41" s="355"/>
      <c r="AG41" s="355"/>
      <c r="AH41" s="355"/>
      <c r="AI41" s="355"/>
      <c r="AJ41" s="355"/>
      <c r="AK41" s="355"/>
      <c r="AL41" s="158"/>
      <c r="AM41" s="354" t="str">
        <f t="shared" si="0"/>
        <v/>
      </c>
      <c r="AN41" s="354"/>
      <c r="AO41" s="355"/>
      <c r="AP41" s="355"/>
      <c r="AQ41" s="355"/>
      <c r="AR41" s="355"/>
      <c r="AS41" s="355"/>
      <c r="AT41" s="355"/>
      <c r="AU41" s="355"/>
      <c r="AV41" s="355"/>
      <c r="AW41" s="355"/>
      <c r="AX41" s="355"/>
      <c r="AY41" s="355"/>
      <c r="AZ41" s="355"/>
      <c r="BA41" s="355"/>
      <c r="BB41" s="355"/>
      <c r="BC41" s="355"/>
      <c r="BD41" s="158"/>
      <c r="BE41" s="354" t="str">
        <f t="shared" si="1"/>
        <v/>
      </c>
      <c r="BF41" s="354"/>
      <c r="BG41" s="355"/>
      <c r="BH41" s="355"/>
      <c r="BI41" s="355"/>
      <c r="BJ41" s="355"/>
      <c r="BK41" s="355"/>
      <c r="BL41" s="355"/>
      <c r="BM41" s="355"/>
      <c r="BN41" s="355"/>
      <c r="BO41" s="355"/>
      <c r="BP41" s="355"/>
      <c r="BQ41" s="355"/>
      <c r="BR41" s="355"/>
      <c r="BS41" s="355"/>
      <c r="BT41" s="355"/>
      <c r="BU41" s="355"/>
      <c r="BV41" s="158"/>
      <c r="BW41" s="354">
        <f t="shared" si="2"/>
        <v>14</v>
      </c>
      <c r="BX41" s="354"/>
      <c r="BY41" s="355" t="str">
        <f>IF('各会計、関係団体の財政状況及び健全化判断比率'!B75="","",'各会計、関係団体の財政状況及び健全化判断比率'!B75)</f>
        <v>ふじみ衛生組合</v>
      </c>
      <c r="BZ41" s="355"/>
      <c r="CA41" s="355"/>
      <c r="CB41" s="355"/>
      <c r="CC41" s="355"/>
      <c r="CD41" s="355"/>
      <c r="CE41" s="355"/>
      <c r="CF41" s="355"/>
      <c r="CG41" s="355"/>
      <c r="CH41" s="355"/>
      <c r="CI41" s="355"/>
      <c r="CJ41" s="355"/>
      <c r="CK41" s="355"/>
      <c r="CL41" s="355"/>
      <c r="CM41" s="355"/>
      <c r="CN41" s="158"/>
      <c r="CO41" s="354">
        <f t="shared" si="3"/>
        <v>22</v>
      </c>
      <c r="CP41" s="354"/>
      <c r="CQ41" s="355" t="str">
        <f>IF('各会計、関係団体の財政状況及び健全化判断比率'!BS14="","",'各会計、関係団体の財政状況及び健全化判断比率'!BS14)</f>
        <v>調布市武者小路実篤記念館</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85"/>
    </row>
    <row r="42" spans="1:113" ht="32.25" customHeight="1" x14ac:dyDescent="0.2">
      <c r="B42" s="182"/>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58"/>
      <c r="U42" s="354" t="str">
        <f t="shared" si="4"/>
        <v/>
      </c>
      <c r="V42" s="354"/>
      <c r="W42" s="355"/>
      <c r="X42" s="355"/>
      <c r="Y42" s="355"/>
      <c r="Z42" s="355"/>
      <c r="AA42" s="355"/>
      <c r="AB42" s="355"/>
      <c r="AC42" s="355"/>
      <c r="AD42" s="355"/>
      <c r="AE42" s="355"/>
      <c r="AF42" s="355"/>
      <c r="AG42" s="355"/>
      <c r="AH42" s="355"/>
      <c r="AI42" s="355"/>
      <c r="AJ42" s="355"/>
      <c r="AK42" s="355"/>
      <c r="AL42" s="158"/>
      <c r="AM42" s="354" t="str">
        <f t="shared" si="0"/>
        <v/>
      </c>
      <c r="AN42" s="354"/>
      <c r="AO42" s="355"/>
      <c r="AP42" s="355"/>
      <c r="AQ42" s="355"/>
      <c r="AR42" s="355"/>
      <c r="AS42" s="355"/>
      <c r="AT42" s="355"/>
      <c r="AU42" s="355"/>
      <c r="AV42" s="355"/>
      <c r="AW42" s="355"/>
      <c r="AX42" s="355"/>
      <c r="AY42" s="355"/>
      <c r="AZ42" s="355"/>
      <c r="BA42" s="355"/>
      <c r="BB42" s="355"/>
      <c r="BC42" s="355"/>
      <c r="BD42" s="158"/>
      <c r="BE42" s="354" t="str">
        <f t="shared" si="1"/>
        <v/>
      </c>
      <c r="BF42" s="354"/>
      <c r="BG42" s="355"/>
      <c r="BH42" s="355"/>
      <c r="BI42" s="355"/>
      <c r="BJ42" s="355"/>
      <c r="BK42" s="355"/>
      <c r="BL42" s="355"/>
      <c r="BM42" s="355"/>
      <c r="BN42" s="355"/>
      <c r="BO42" s="355"/>
      <c r="BP42" s="355"/>
      <c r="BQ42" s="355"/>
      <c r="BR42" s="355"/>
      <c r="BS42" s="355"/>
      <c r="BT42" s="355"/>
      <c r="BU42" s="355"/>
      <c r="BV42" s="158"/>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58"/>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85"/>
    </row>
    <row r="43" spans="1:113" ht="32.25" customHeight="1" x14ac:dyDescent="0.2">
      <c r="B43" s="182"/>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58"/>
      <c r="U43" s="354" t="str">
        <f t="shared" si="4"/>
        <v/>
      </c>
      <c r="V43" s="354"/>
      <c r="W43" s="355"/>
      <c r="X43" s="355"/>
      <c r="Y43" s="355"/>
      <c r="Z43" s="355"/>
      <c r="AA43" s="355"/>
      <c r="AB43" s="355"/>
      <c r="AC43" s="355"/>
      <c r="AD43" s="355"/>
      <c r="AE43" s="355"/>
      <c r="AF43" s="355"/>
      <c r="AG43" s="355"/>
      <c r="AH43" s="355"/>
      <c r="AI43" s="355"/>
      <c r="AJ43" s="355"/>
      <c r="AK43" s="355"/>
      <c r="AL43" s="158"/>
      <c r="AM43" s="354" t="str">
        <f t="shared" si="0"/>
        <v/>
      </c>
      <c r="AN43" s="354"/>
      <c r="AO43" s="355"/>
      <c r="AP43" s="355"/>
      <c r="AQ43" s="355"/>
      <c r="AR43" s="355"/>
      <c r="AS43" s="355"/>
      <c r="AT43" s="355"/>
      <c r="AU43" s="355"/>
      <c r="AV43" s="355"/>
      <c r="AW43" s="355"/>
      <c r="AX43" s="355"/>
      <c r="AY43" s="355"/>
      <c r="AZ43" s="355"/>
      <c r="BA43" s="355"/>
      <c r="BB43" s="355"/>
      <c r="BC43" s="355"/>
      <c r="BD43" s="158"/>
      <c r="BE43" s="354" t="str">
        <f t="shared" si="1"/>
        <v/>
      </c>
      <c r="BF43" s="354"/>
      <c r="BG43" s="355"/>
      <c r="BH43" s="355"/>
      <c r="BI43" s="355"/>
      <c r="BJ43" s="355"/>
      <c r="BK43" s="355"/>
      <c r="BL43" s="355"/>
      <c r="BM43" s="355"/>
      <c r="BN43" s="355"/>
      <c r="BO43" s="355"/>
      <c r="BP43" s="355"/>
      <c r="BQ43" s="355"/>
      <c r="BR43" s="355"/>
      <c r="BS43" s="355"/>
      <c r="BT43" s="355"/>
      <c r="BU43" s="355"/>
      <c r="BV43" s="158"/>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58"/>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85"/>
    </row>
    <row r="44" spans="1:113" ht="13.5" customHeight="1" thickBot="1" x14ac:dyDescent="0.25">
      <c r="B44" s="186"/>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7"/>
      <c r="BM44" s="187"/>
      <c r="BN44" s="187"/>
      <c r="BO44" s="187"/>
      <c r="BP44" s="187"/>
      <c r="BQ44" s="187"/>
      <c r="BR44" s="187"/>
      <c r="BS44" s="187"/>
      <c r="BT44" s="187"/>
      <c r="BU44" s="187"/>
      <c r="BV44" s="187"/>
      <c r="BW44" s="187"/>
      <c r="BX44" s="187"/>
      <c r="BY44" s="187"/>
      <c r="BZ44" s="187"/>
      <c r="CA44" s="187"/>
      <c r="CB44" s="187"/>
      <c r="CC44" s="187"/>
      <c r="CD44" s="187"/>
      <c r="CE44" s="187"/>
      <c r="CF44" s="187"/>
      <c r="CG44" s="187"/>
      <c r="CH44" s="187"/>
      <c r="CI44" s="187"/>
      <c r="CJ44" s="187"/>
      <c r="CK44" s="187"/>
      <c r="CL44" s="187"/>
      <c r="CM44" s="187"/>
      <c r="CN44" s="187"/>
      <c r="CO44" s="187"/>
      <c r="CP44" s="187"/>
      <c r="CQ44" s="187"/>
      <c r="CR44" s="187"/>
      <c r="CS44" s="187"/>
      <c r="CT44" s="187"/>
      <c r="CU44" s="187"/>
      <c r="CV44" s="187"/>
      <c r="CW44" s="187"/>
      <c r="CX44" s="187"/>
      <c r="CY44" s="187"/>
      <c r="CZ44" s="187"/>
      <c r="DA44" s="187"/>
      <c r="DB44" s="187"/>
      <c r="DC44" s="187"/>
      <c r="DD44" s="187"/>
      <c r="DE44" s="187"/>
      <c r="DF44" s="187"/>
      <c r="DG44" s="187"/>
      <c r="DH44" s="187"/>
      <c r="DI44" s="188"/>
    </row>
    <row r="45" spans="1:113" x14ac:dyDescent="0.2"/>
    <row r="46" spans="1:113" x14ac:dyDescent="0.2">
      <c r="B46" s="157"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2">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2">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2">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2">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2">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2">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2">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2"/>
    <row r="55" spans="5:113" x14ac:dyDescent="0.2"/>
    <row r="56" spans="5:113" x14ac:dyDescent="0.2"/>
  </sheetData>
  <sheetProtection algorithmName="SHA-512" hashValue="V4XU5GBNN+80jgTQwTKzx45er4Aa+o0g2WcjPylqMYSBw+EiloyNxgngGmW9UBK0AitVP3gKHgH3jMlX6XQY0Q==" saltValue="OWuW+/1z+db7aEYLhGM17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0" zoomScaleNormal="8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36" t="s">
        <v>532</v>
      </c>
      <c r="D34" s="1136"/>
      <c r="E34" s="1137"/>
      <c r="F34" s="32">
        <v>10.42</v>
      </c>
      <c r="G34" s="33">
        <v>13.91</v>
      </c>
      <c r="H34" s="33">
        <v>8.44</v>
      </c>
      <c r="I34" s="33">
        <v>8.25</v>
      </c>
      <c r="J34" s="34">
        <v>7.04</v>
      </c>
      <c r="K34" s="22"/>
      <c r="L34" s="22"/>
      <c r="M34" s="22"/>
      <c r="N34" s="22"/>
      <c r="O34" s="22"/>
      <c r="P34" s="22"/>
    </row>
    <row r="35" spans="1:16" ht="39" customHeight="1" x14ac:dyDescent="0.2">
      <c r="A35" s="22"/>
      <c r="B35" s="35"/>
      <c r="C35" s="1132" t="s">
        <v>533</v>
      </c>
      <c r="D35" s="1132"/>
      <c r="E35" s="1133"/>
      <c r="F35" s="36">
        <v>0.91</v>
      </c>
      <c r="G35" s="37">
        <v>0.85</v>
      </c>
      <c r="H35" s="37">
        <v>1.46</v>
      </c>
      <c r="I35" s="37">
        <v>2.0499999999999998</v>
      </c>
      <c r="J35" s="38">
        <v>3.36</v>
      </c>
      <c r="K35" s="22"/>
      <c r="L35" s="22"/>
      <c r="M35" s="22"/>
      <c r="N35" s="22"/>
      <c r="O35" s="22"/>
      <c r="P35" s="22"/>
    </row>
    <row r="36" spans="1:16" ht="39" customHeight="1" x14ac:dyDescent="0.2">
      <c r="A36" s="22"/>
      <c r="B36" s="35"/>
      <c r="C36" s="1132" t="s">
        <v>534</v>
      </c>
      <c r="D36" s="1132"/>
      <c r="E36" s="1133"/>
      <c r="F36" s="36">
        <v>0.87</v>
      </c>
      <c r="G36" s="37">
        <v>1.24</v>
      </c>
      <c r="H36" s="37">
        <v>0.82</v>
      </c>
      <c r="I36" s="37">
        <v>0.45</v>
      </c>
      <c r="J36" s="38">
        <v>0.72</v>
      </c>
      <c r="K36" s="22"/>
      <c r="L36" s="22"/>
      <c r="M36" s="22"/>
      <c r="N36" s="22"/>
      <c r="O36" s="22"/>
      <c r="P36" s="22"/>
    </row>
    <row r="37" spans="1:16" ht="39" customHeight="1" x14ac:dyDescent="0.2">
      <c r="A37" s="22"/>
      <c r="B37" s="35"/>
      <c r="C37" s="1132" t="s">
        <v>535</v>
      </c>
      <c r="D37" s="1132"/>
      <c r="E37" s="1133"/>
      <c r="F37" s="36">
        <v>0.05</v>
      </c>
      <c r="G37" s="37">
        <v>0.1</v>
      </c>
      <c r="H37" s="37">
        <v>0.06</v>
      </c>
      <c r="I37" s="37">
        <v>0.08</v>
      </c>
      <c r="J37" s="38">
        <v>0.12</v>
      </c>
      <c r="K37" s="22"/>
      <c r="L37" s="22"/>
      <c r="M37" s="22"/>
      <c r="N37" s="22"/>
      <c r="O37" s="22"/>
      <c r="P37" s="22"/>
    </row>
    <row r="38" spans="1:16" ht="39" customHeight="1" x14ac:dyDescent="0.2">
      <c r="A38" s="22"/>
      <c r="B38" s="35"/>
      <c r="C38" s="1132" t="s">
        <v>536</v>
      </c>
      <c r="D38" s="1132"/>
      <c r="E38" s="1133"/>
      <c r="F38" s="36">
        <v>0.1</v>
      </c>
      <c r="G38" s="37">
        <v>0.08</v>
      </c>
      <c r="H38" s="37">
        <v>7.0000000000000007E-2</v>
      </c>
      <c r="I38" s="37">
        <v>0.08</v>
      </c>
      <c r="J38" s="38">
        <v>0.06</v>
      </c>
      <c r="K38" s="22"/>
      <c r="L38" s="22"/>
      <c r="M38" s="22"/>
      <c r="N38" s="22"/>
      <c r="O38" s="22"/>
      <c r="P38" s="22"/>
    </row>
    <row r="39" spans="1:16" ht="39" customHeight="1" x14ac:dyDescent="0.2">
      <c r="A39" s="22"/>
      <c r="B39" s="35"/>
      <c r="C39" s="1132" t="s">
        <v>537</v>
      </c>
      <c r="D39" s="1132"/>
      <c r="E39" s="1133"/>
      <c r="F39" s="36">
        <v>0</v>
      </c>
      <c r="G39" s="37">
        <v>0</v>
      </c>
      <c r="H39" s="37">
        <v>0</v>
      </c>
      <c r="I39" s="37">
        <v>0</v>
      </c>
      <c r="J39" s="38">
        <v>0</v>
      </c>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538</v>
      </c>
      <c r="D42" s="1132"/>
      <c r="E42" s="1133"/>
      <c r="F42" s="36" t="s">
        <v>486</v>
      </c>
      <c r="G42" s="37" t="s">
        <v>486</v>
      </c>
      <c r="H42" s="37" t="s">
        <v>486</v>
      </c>
      <c r="I42" s="37" t="s">
        <v>486</v>
      </c>
      <c r="J42" s="38" t="s">
        <v>486</v>
      </c>
      <c r="K42" s="22"/>
      <c r="L42" s="22"/>
      <c r="M42" s="22"/>
      <c r="N42" s="22"/>
      <c r="O42" s="22"/>
      <c r="P42" s="22"/>
    </row>
    <row r="43" spans="1:16" ht="39" customHeight="1" thickBot="1" x14ac:dyDescent="0.25">
      <c r="A43" s="22"/>
      <c r="B43" s="40"/>
      <c r="C43" s="1134" t="s">
        <v>539</v>
      </c>
      <c r="D43" s="1134"/>
      <c r="E43" s="1135"/>
      <c r="F43" s="41" t="s">
        <v>486</v>
      </c>
      <c r="G43" s="42" t="s">
        <v>486</v>
      </c>
      <c r="H43" s="42" t="s">
        <v>486</v>
      </c>
      <c r="I43" s="42" t="s">
        <v>486</v>
      </c>
      <c r="J43" s="43" t="s">
        <v>486</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cfm9YAe/6Z2Tj6kYGqxDeF4rN0g4PtdUY64G2QXAiFzCD0mcBVz/6ITwdwqlWMgXwHSXURjvxNe2nRLga/iHAw==" saltValue="0suEg/2K4HLEQzmUYi7gR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0" zoomScaleNormal="80" zoomScaleSheetLayoutView="55" workbookViewId="0"/>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2">
      <c r="A45" s="46"/>
      <c r="B45" s="1161" t="s">
        <v>9</v>
      </c>
      <c r="C45" s="1162"/>
      <c r="D45" s="56"/>
      <c r="E45" s="1167" t="s">
        <v>10</v>
      </c>
      <c r="F45" s="1167"/>
      <c r="G45" s="1167"/>
      <c r="H45" s="1167"/>
      <c r="I45" s="1167"/>
      <c r="J45" s="1168"/>
      <c r="K45" s="57">
        <v>3557</v>
      </c>
      <c r="L45" s="58">
        <v>3562</v>
      </c>
      <c r="M45" s="58">
        <v>3725</v>
      </c>
      <c r="N45" s="58">
        <v>3835</v>
      </c>
      <c r="O45" s="59">
        <v>3935</v>
      </c>
      <c r="P45" s="46"/>
      <c r="Q45" s="46"/>
      <c r="R45" s="46"/>
      <c r="S45" s="46"/>
      <c r="T45" s="46"/>
      <c r="U45" s="46"/>
    </row>
    <row r="46" spans="1:21" ht="30.75" customHeight="1" x14ac:dyDescent="0.2">
      <c r="A46" s="46"/>
      <c r="B46" s="1163"/>
      <c r="C46" s="1164"/>
      <c r="D46" s="60"/>
      <c r="E46" s="1140" t="s">
        <v>11</v>
      </c>
      <c r="F46" s="1140"/>
      <c r="G46" s="1140"/>
      <c r="H46" s="1140"/>
      <c r="I46" s="1140"/>
      <c r="J46" s="1141"/>
      <c r="K46" s="61" t="s">
        <v>486</v>
      </c>
      <c r="L46" s="62" t="s">
        <v>486</v>
      </c>
      <c r="M46" s="62" t="s">
        <v>486</v>
      </c>
      <c r="N46" s="62" t="s">
        <v>486</v>
      </c>
      <c r="O46" s="63" t="s">
        <v>486</v>
      </c>
      <c r="P46" s="46"/>
      <c r="Q46" s="46"/>
      <c r="R46" s="46"/>
      <c r="S46" s="46"/>
      <c r="T46" s="46"/>
      <c r="U46" s="46"/>
    </row>
    <row r="47" spans="1:21" ht="30.75" customHeight="1" x14ac:dyDescent="0.2">
      <c r="A47" s="46"/>
      <c r="B47" s="1163"/>
      <c r="C47" s="1164"/>
      <c r="D47" s="60"/>
      <c r="E47" s="1140" t="s">
        <v>12</v>
      </c>
      <c r="F47" s="1140"/>
      <c r="G47" s="1140"/>
      <c r="H47" s="1140"/>
      <c r="I47" s="1140"/>
      <c r="J47" s="1141"/>
      <c r="K47" s="61" t="s">
        <v>486</v>
      </c>
      <c r="L47" s="62" t="s">
        <v>486</v>
      </c>
      <c r="M47" s="62" t="s">
        <v>486</v>
      </c>
      <c r="N47" s="62" t="s">
        <v>486</v>
      </c>
      <c r="O47" s="63" t="s">
        <v>486</v>
      </c>
      <c r="P47" s="46"/>
      <c r="Q47" s="46"/>
      <c r="R47" s="46"/>
      <c r="S47" s="46"/>
      <c r="T47" s="46"/>
      <c r="U47" s="46"/>
    </row>
    <row r="48" spans="1:21" ht="30.75" customHeight="1" x14ac:dyDescent="0.2">
      <c r="A48" s="46"/>
      <c r="B48" s="1163"/>
      <c r="C48" s="1164"/>
      <c r="D48" s="60"/>
      <c r="E48" s="1140" t="s">
        <v>13</v>
      </c>
      <c r="F48" s="1140"/>
      <c r="G48" s="1140"/>
      <c r="H48" s="1140"/>
      <c r="I48" s="1140"/>
      <c r="J48" s="1141"/>
      <c r="K48" s="61">
        <v>370</v>
      </c>
      <c r="L48" s="62">
        <v>337</v>
      </c>
      <c r="M48" s="62">
        <v>349</v>
      </c>
      <c r="N48" s="62">
        <v>342</v>
      </c>
      <c r="O48" s="63">
        <v>341</v>
      </c>
      <c r="P48" s="46"/>
      <c r="Q48" s="46"/>
      <c r="R48" s="46"/>
      <c r="S48" s="46"/>
      <c r="T48" s="46"/>
      <c r="U48" s="46"/>
    </row>
    <row r="49" spans="1:21" ht="30.75" customHeight="1" x14ac:dyDescent="0.2">
      <c r="A49" s="46"/>
      <c r="B49" s="1163"/>
      <c r="C49" s="1164"/>
      <c r="D49" s="60"/>
      <c r="E49" s="1140" t="s">
        <v>14</v>
      </c>
      <c r="F49" s="1140"/>
      <c r="G49" s="1140"/>
      <c r="H49" s="1140"/>
      <c r="I49" s="1140"/>
      <c r="J49" s="1141"/>
      <c r="K49" s="61">
        <v>132</v>
      </c>
      <c r="L49" s="62">
        <v>90</v>
      </c>
      <c r="M49" s="62">
        <v>84</v>
      </c>
      <c r="N49" s="62">
        <v>70</v>
      </c>
      <c r="O49" s="63">
        <v>101</v>
      </c>
      <c r="P49" s="46"/>
      <c r="Q49" s="46"/>
      <c r="R49" s="46"/>
      <c r="S49" s="46"/>
      <c r="T49" s="46"/>
      <c r="U49" s="46"/>
    </row>
    <row r="50" spans="1:21" ht="30.75" customHeight="1" x14ac:dyDescent="0.2">
      <c r="A50" s="46"/>
      <c r="B50" s="1163"/>
      <c r="C50" s="1164"/>
      <c r="D50" s="60"/>
      <c r="E50" s="1140" t="s">
        <v>15</v>
      </c>
      <c r="F50" s="1140"/>
      <c r="G50" s="1140"/>
      <c r="H50" s="1140"/>
      <c r="I50" s="1140"/>
      <c r="J50" s="1141"/>
      <c r="K50" s="61">
        <v>28</v>
      </c>
      <c r="L50" s="62">
        <v>28</v>
      </c>
      <c r="M50" s="62">
        <v>53</v>
      </c>
      <c r="N50" s="62">
        <v>51</v>
      </c>
      <c r="O50" s="63">
        <v>176</v>
      </c>
      <c r="P50" s="46"/>
      <c r="Q50" s="46"/>
      <c r="R50" s="46"/>
      <c r="S50" s="46"/>
      <c r="T50" s="46"/>
      <c r="U50" s="46"/>
    </row>
    <row r="51" spans="1:21" ht="30.75" customHeight="1" x14ac:dyDescent="0.2">
      <c r="A51" s="46"/>
      <c r="B51" s="1165"/>
      <c r="C51" s="1166"/>
      <c r="D51" s="64"/>
      <c r="E51" s="1140" t="s">
        <v>16</v>
      </c>
      <c r="F51" s="1140"/>
      <c r="G51" s="1140"/>
      <c r="H51" s="1140"/>
      <c r="I51" s="1140"/>
      <c r="J51" s="1141"/>
      <c r="K51" s="61" t="s">
        <v>486</v>
      </c>
      <c r="L51" s="62" t="s">
        <v>486</v>
      </c>
      <c r="M51" s="62" t="s">
        <v>486</v>
      </c>
      <c r="N51" s="62" t="s">
        <v>486</v>
      </c>
      <c r="O51" s="63" t="s">
        <v>486</v>
      </c>
      <c r="P51" s="46"/>
      <c r="Q51" s="46"/>
      <c r="R51" s="46"/>
      <c r="S51" s="46"/>
      <c r="T51" s="46"/>
      <c r="U51" s="46"/>
    </row>
    <row r="52" spans="1:21" ht="30.75" customHeight="1" x14ac:dyDescent="0.2">
      <c r="A52" s="46"/>
      <c r="B52" s="1138" t="s">
        <v>17</v>
      </c>
      <c r="C52" s="1139"/>
      <c r="D52" s="64"/>
      <c r="E52" s="1140" t="s">
        <v>18</v>
      </c>
      <c r="F52" s="1140"/>
      <c r="G52" s="1140"/>
      <c r="H52" s="1140"/>
      <c r="I52" s="1140"/>
      <c r="J52" s="1141"/>
      <c r="K52" s="61">
        <v>3688</v>
      </c>
      <c r="L52" s="62">
        <v>3517</v>
      </c>
      <c r="M52" s="62">
        <v>3428</v>
      </c>
      <c r="N52" s="62">
        <v>3302</v>
      </c>
      <c r="O52" s="63">
        <v>3012</v>
      </c>
      <c r="P52" s="46"/>
      <c r="Q52" s="46"/>
      <c r="R52" s="46"/>
      <c r="S52" s="46"/>
      <c r="T52" s="46"/>
      <c r="U52" s="46"/>
    </row>
    <row r="53" spans="1:21" ht="30.75" customHeight="1" thickBot="1" x14ac:dyDescent="0.25">
      <c r="A53" s="46"/>
      <c r="B53" s="1142" t="s">
        <v>19</v>
      </c>
      <c r="C53" s="1143"/>
      <c r="D53" s="65"/>
      <c r="E53" s="1144" t="s">
        <v>20</v>
      </c>
      <c r="F53" s="1144"/>
      <c r="G53" s="1144"/>
      <c r="H53" s="1144"/>
      <c r="I53" s="1144"/>
      <c r="J53" s="1145"/>
      <c r="K53" s="66">
        <v>399</v>
      </c>
      <c r="L53" s="67">
        <v>500</v>
      </c>
      <c r="M53" s="67">
        <v>783</v>
      </c>
      <c r="N53" s="67">
        <v>996</v>
      </c>
      <c r="O53" s="68">
        <v>1541</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540</v>
      </c>
      <c r="L57" s="79" t="s">
        <v>541</v>
      </c>
      <c r="M57" s="79" t="s">
        <v>542</v>
      </c>
      <c r="N57" s="79" t="s">
        <v>543</v>
      </c>
      <c r="O57" s="80" t="s">
        <v>544</v>
      </c>
      <c r="P57" s="46"/>
      <c r="Q57" s="46"/>
      <c r="R57" s="46"/>
      <c r="S57" s="46"/>
      <c r="T57" s="46"/>
      <c r="U57" s="46"/>
    </row>
    <row r="58" spans="1:21" ht="31.5" customHeight="1" x14ac:dyDescent="0.2">
      <c r="B58" s="1146" t="s">
        <v>24</v>
      </c>
      <c r="C58" s="1147"/>
      <c r="D58" s="1152" t="s">
        <v>25</v>
      </c>
      <c r="E58" s="1153"/>
      <c r="F58" s="1153"/>
      <c r="G58" s="1153"/>
      <c r="H58" s="1153"/>
      <c r="I58" s="1153"/>
      <c r="J58" s="1154"/>
      <c r="K58" s="81"/>
      <c r="L58" s="82"/>
      <c r="M58" s="82"/>
      <c r="N58" s="82"/>
      <c r="O58" s="83"/>
    </row>
    <row r="59" spans="1:21" ht="31.5" customHeight="1" x14ac:dyDescent="0.2">
      <c r="B59" s="1148"/>
      <c r="C59" s="1149"/>
      <c r="D59" s="1155" t="s">
        <v>26</v>
      </c>
      <c r="E59" s="1156"/>
      <c r="F59" s="1156"/>
      <c r="G59" s="1156"/>
      <c r="H59" s="1156"/>
      <c r="I59" s="1156"/>
      <c r="J59" s="1157"/>
      <c r="K59" s="84"/>
      <c r="L59" s="85"/>
      <c r="M59" s="85"/>
      <c r="N59" s="85"/>
      <c r="O59" s="86"/>
    </row>
    <row r="60" spans="1:21" ht="31.5" customHeight="1" thickBot="1" x14ac:dyDescent="0.25">
      <c r="B60" s="1150"/>
      <c r="C60" s="1151"/>
      <c r="D60" s="1158" t="s">
        <v>27</v>
      </c>
      <c r="E60" s="1159"/>
      <c r="F60" s="1159"/>
      <c r="G60" s="1159"/>
      <c r="H60" s="1159"/>
      <c r="I60" s="1159"/>
      <c r="J60" s="1160"/>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37cR6IzbCo5urgOz7FsH+mKSG6CxMnqi+R8nTh9ZA0sPQGs6x7BU+RZySQUHpgX3ENvxwGzdICLx+rLPDcif/Q==" saltValue="Wrtvigh3AcTqzf2Vcptw0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0" zoomScaleNormal="80" zoomScaleSheetLayoutView="100" workbookViewId="0"/>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524</v>
      </c>
      <c r="J40" s="101" t="s">
        <v>525</v>
      </c>
      <c r="K40" s="101" t="s">
        <v>526</v>
      </c>
      <c r="L40" s="101" t="s">
        <v>527</v>
      </c>
      <c r="M40" s="102" t="s">
        <v>528</v>
      </c>
    </row>
    <row r="41" spans="2:13" ht="27.75" customHeight="1" x14ac:dyDescent="0.2">
      <c r="B41" s="1181" t="s">
        <v>30</v>
      </c>
      <c r="C41" s="1182"/>
      <c r="D41" s="103"/>
      <c r="E41" s="1183" t="s">
        <v>31</v>
      </c>
      <c r="F41" s="1183"/>
      <c r="G41" s="1183"/>
      <c r="H41" s="1184"/>
      <c r="I41" s="325">
        <v>41090</v>
      </c>
      <c r="J41" s="326">
        <v>39966</v>
      </c>
      <c r="K41" s="326">
        <v>39457</v>
      </c>
      <c r="L41" s="326">
        <v>38815</v>
      </c>
      <c r="M41" s="327">
        <v>37723</v>
      </c>
    </row>
    <row r="42" spans="2:13" ht="27.75" customHeight="1" x14ac:dyDescent="0.2">
      <c r="B42" s="1171"/>
      <c r="C42" s="1172"/>
      <c r="D42" s="104"/>
      <c r="E42" s="1175" t="s">
        <v>32</v>
      </c>
      <c r="F42" s="1175"/>
      <c r="G42" s="1175"/>
      <c r="H42" s="1176"/>
      <c r="I42" s="328">
        <v>3817</v>
      </c>
      <c r="J42" s="329">
        <v>3284</v>
      </c>
      <c r="K42" s="329">
        <v>2044</v>
      </c>
      <c r="L42" s="329">
        <v>1272</v>
      </c>
      <c r="M42" s="330">
        <v>12850</v>
      </c>
    </row>
    <row r="43" spans="2:13" ht="27.75" customHeight="1" x14ac:dyDescent="0.2">
      <c r="B43" s="1171"/>
      <c r="C43" s="1172"/>
      <c r="D43" s="104"/>
      <c r="E43" s="1175" t="s">
        <v>33</v>
      </c>
      <c r="F43" s="1175"/>
      <c r="G43" s="1175"/>
      <c r="H43" s="1176"/>
      <c r="I43" s="328">
        <v>6349</v>
      </c>
      <c r="J43" s="329">
        <v>5366</v>
      </c>
      <c r="K43" s="329">
        <v>4612</v>
      </c>
      <c r="L43" s="329">
        <v>4419</v>
      </c>
      <c r="M43" s="330">
        <v>4212</v>
      </c>
    </row>
    <row r="44" spans="2:13" ht="27.75" customHeight="1" x14ac:dyDescent="0.2">
      <c r="B44" s="1171"/>
      <c r="C44" s="1172"/>
      <c r="D44" s="104"/>
      <c r="E44" s="1175" t="s">
        <v>34</v>
      </c>
      <c r="F44" s="1175"/>
      <c r="G44" s="1175"/>
      <c r="H44" s="1176"/>
      <c r="I44" s="328">
        <v>925</v>
      </c>
      <c r="J44" s="329">
        <v>776</v>
      </c>
      <c r="K44" s="329">
        <v>628</v>
      </c>
      <c r="L44" s="329">
        <v>482</v>
      </c>
      <c r="M44" s="330">
        <v>632</v>
      </c>
    </row>
    <row r="45" spans="2:13" ht="27.75" customHeight="1" x14ac:dyDescent="0.2">
      <c r="B45" s="1171"/>
      <c r="C45" s="1172"/>
      <c r="D45" s="104"/>
      <c r="E45" s="1175" t="s">
        <v>35</v>
      </c>
      <c r="F45" s="1175"/>
      <c r="G45" s="1175"/>
      <c r="H45" s="1176"/>
      <c r="I45" s="328">
        <v>8044</v>
      </c>
      <c r="J45" s="329">
        <v>8277</v>
      </c>
      <c r="K45" s="329">
        <v>8355</v>
      </c>
      <c r="L45" s="329">
        <v>8767</v>
      </c>
      <c r="M45" s="330">
        <v>8998</v>
      </c>
    </row>
    <row r="46" spans="2:13" ht="27.75" customHeight="1" x14ac:dyDescent="0.2">
      <c r="B46" s="1171"/>
      <c r="C46" s="1172"/>
      <c r="D46" s="105"/>
      <c r="E46" s="1175" t="s">
        <v>36</v>
      </c>
      <c r="F46" s="1175"/>
      <c r="G46" s="1175"/>
      <c r="H46" s="1176"/>
      <c r="I46" s="328" t="s">
        <v>486</v>
      </c>
      <c r="J46" s="329">
        <v>81</v>
      </c>
      <c r="K46" s="329" t="s">
        <v>486</v>
      </c>
      <c r="L46" s="329" t="s">
        <v>486</v>
      </c>
      <c r="M46" s="330" t="s">
        <v>486</v>
      </c>
    </row>
    <row r="47" spans="2:13" ht="27.75" customHeight="1" x14ac:dyDescent="0.2">
      <c r="B47" s="1171"/>
      <c r="C47" s="1172"/>
      <c r="D47" s="106"/>
      <c r="E47" s="1185" t="s">
        <v>37</v>
      </c>
      <c r="F47" s="1186"/>
      <c r="G47" s="1186"/>
      <c r="H47" s="1187"/>
      <c r="I47" s="328" t="s">
        <v>486</v>
      </c>
      <c r="J47" s="329" t="s">
        <v>486</v>
      </c>
      <c r="K47" s="329" t="s">
        <v>486</v>
      </c>
      <c r="L47" s="329" t="s">
        <v>486</v>
      </c>
      <c r="M47" s="330" t="s">
        <v>486</v>
      </c>
    </row>
    <row r="48" spans="2:13" ht="27.75" customHeight="1" x14ac:dyDescent="0.2">
      <c r="B48" s="1171"/>
      <c r="C48" s="1172"/>
      <c r="D48" s="104"/>
      <c r="E48" s="1175" t="s">
        <v>38</v>
      </c>
      <c r="F48" s="1175"/>
      <c r="G48" s="1175"/>
      <c r="H48" s="1176"/>
      <c r="I48" s="328" t="s">
        <v>486</v>
      </c>
      <c r="J48" s="329" t="s">
        <v>486</v>
      </c>
      <c r="K48" s="329" t="s">
        <v>486</v>
      </c>
      <c r="L48" s="329" t="s">
        <v>486</v>
      </c>
      <c r="M48" s="330" t="s">
        <v>486</v>
      </c>
    </row>
    <row r="49" spans="2:13" ht="27.75" customHeight="1" x14ac:dyDescent="0.2">
      <c r="B49" s="1173"/>
      <c r="C49" s="1174"/>
      <c r="D49" s="104"/>
      <c r="E49" s="1175" t="s">
        <v>39</v>
      </c>
      <c r="F49" s="1175"/>
      <c r="G49" s="1175"/>
      <c r="H49" s="1176"/>
      <c r="I49" s="328" t="s">
        <v>486</v>
      </c>
      <c r="J49" s="329" t="s">
        <v>486</v>
      </c>
      <c r="K49" s="329" t="s">
        <v>486</v>
      </c>
      <c r="L49" s="329" t="s">
        <v>486</v>
      </c>
      <c r="M49" s="330" t="s">
        <v>486</v>
      </c>
    </row>
    <row r="50" spans="2:13" ht="27.75" customHeight="1" x14ac:dyDescent="0.2">
      <c r="B50" s="1169" t="s">
        <v>40</v>
      </c>
      <c r="C50" s="1170"/>
      <c r="D50" s="107"/>
      <c r="E50" s="1175" t="s">
        <v>41</v>
      </c>
      <c r="F50" s="1175"/>
      <c r="G50" s="1175"/>
      <c r="H50" s="1176"/>
      <c r="I50" s="328">
        <v>20280</v>
      </c>
      <c r="J50" s="329">
        <v>22996</v>
      </c>
      <c r="K50" s="329">
        <v>25805</v>
      </c>
      <c r="L50" s="329">
        <v>27764</v>
      </c>
      <c r="M50" s="330">
        <v>27920</v>
      </c>
    </row>
    <row r="51" spans="2:13" ht="27.75" customHeight="1" x14ac:dyDescent="0.2">
      <c r="B51" s="1171"/>
      <c r="C51" s="1172"/>
      <c r="D51" s="104"/>
      <c r="E51" s="1175" t="s">
        <v>42</v>
      </c>
      <c r="F51" s="1175"/>
      <c r="G51" s="1175"/>
      <c r="H51" s="1176"/>
      <c r="I51" s="328">
        <v>21390</v>
      </c>
      <c r="J51" s="329">
        <v>19615</v>
      </c>
      <c r="K51" s="329">
        <v>17260</v>
      </c>
      <c r="L51" s="329">
        <v>16201</v>
      </c>
      <c r="M51" s="330">
        <v>15002</v>
      </c>
    </row>
    <row r="52" spans="2:13" ht="27.75" customHeight="1" x14ac:dyDescent="0.2">
      <c r="B52" s="1173"/>
      <c r="C52" s="1174"/>
      <c r="D52" s="104"/>
      <c r="E52" s="1175" t="s">
        <v>43</v>
      </c>
      <c r="F52" s="1175"/>
      <c r="G52" s="1175"/>
      <c r="H52" s="1176"/>
      <c r="I52" s="328">
        <v>12841</v>
      </c>
      <c r="J52" s="329">
        <v>11319</v>
      </c>
      <c r="K52" s="329">
        <v>10052</v>
      </c>
      <c r="L52" s="329">
        <v>8824</v>
      </c>
      <c r="M52" s="330">
        <v>7995</v>
      </c>
    </row>
    <row r="53" spans="2:13" ht="27.75" customHeight="1" thickBot="1" x14ac:dyDescent="0.25">
      <c r="B53" s="1177" t="s">
        <v>19</v>
      </c>
      <c r="C53" s="1178"/>
      <c r="D53" s="108"/>
      <c r="E53" s="1179" t="s">
        <v>44</v>
      </c>
      <c r="F53" s="1179"/>
      <c r="G53" s="1179"/>
      <c r="H53" s="1180"/>
      <c r="I53" s="331">
        <v>5713</v>
      </c>
      <c r="J53" s="332">
        <v>3820</v>
      </c>
      <c r="K53" s="332">
        <v>1980</v>
      </c>
      <c r="L53" s="332">
        <v>967</v>
      </c>
      <c r="M53" s="333">
        <v>13498</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ffs3wci68EgRbUBXQhrLjkcDU/B1R87ZLT97/GY64jN5dmIuiY9mDOgPcYEsrtn50V3WH+g+A4cUMfwZ50wcUQ==" saltValue="z0DxCBYQ2k2xc6b3Gv36u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1E42-9C27-43ED-8959-52BE14A6C285}">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526</v>
      </c>
      <c r="G54" s="117" t="s">
        <v>527</v>
      </c>
      <c r="H54" s="118" t="s">
        <v>528</v>
      </c>
    </row>
    <row r="55" spans="2:8" ht="52.5" customHeight="1" x14ac:dyDescent="0.2">
      <c r="B55" s="346"/>
      <c r="C55" s="1196" t="s">
        <v>46</v>
      </c>
      <c r="D55" s="1196"/>
      <c r="E55" s="1197"/>
      <c r="F55" s="334">
        <v>6030</v>
      </c>
      <c r="G55" s="334">
        <v>5227</v>
      </c>
      <c r="H55" s="335">
        <v>5497</v>
      </c>
    </row>
    <row r="56" spans="2:8" ht="52.5" customHeight="1" x14ac:dyDescent="0.2">
      <c r="B56" s="347"/>
      <c r="C56" s="1198" t="s">
        <v>47</v>
      </c>
      <c r="D56" s="1198"/>
      <c r="E56" s="1199"/>
      <c r="F56" s="336">
        <v>44</v>
      </c>
      <c r="G56" s="336">
        <v>44</v>
      </c>
      <c r="H56" s="337">
        <v>44</v>
      </c>
    </row>
    <row r="57" spans="2:8" ht="53.25" customHeight="1" x14ac:dyDescent="0.2">
      <c r="B57" s="347"/>
      <c r="C57" s="1200" t="s">
        <v>48</v>
      </c>
      <c r="D57" s="1200"/>
      <c r="E57" s="1201"/>
      <c r="F57" s="338">
        <v>17269</v>
      </c>
      <c r="G57" s="338">
        <v>20297</v>
      </c>
      <c r="H57" s="339">
        <v>20302</v>
      </c>
    </row>
    <row r="58" spans="2:8" ht="45.75" customHeight="1" x14ac:dyDescent="0.2">
      <c r="B58" s="348"/>
      <c r="C58" s="1188" t="s">
        <v>555</v>
      </c>
      <c r="D58" s="1189"/>
      <c r="E58" s="1190"/>
      <c r="F58" s="340">
        <v>10528</v>
      </c>
      <c r="G58" s="340">
        <v>11672</v>
      </c>
      <c r="H58" s="341">
        <v>12023</v>
      </c>
    </row>
    <row r="59" spans="2:8" ht="45.75" customHeight="1" x14ac:dyDescent="0.2">
      <c r="B59" s="348"/>
      <c r="C59" s="1188" t="s">
        <v>556</v>
      </c>
      <c r="D59" s="1189"/>
      <c r="E59" s="1190"/>
      <c r="F59" s="340">
        <v>3019</v>
      </c>
      <c r="G59" s="340">
        <v>4055</v>
      </c>
      <c r="H59" s="341">
        <v>3856</v>
      </c>
    </row>
    <row r="60" spans="2:8" ht="45.75" customHeight="1" x14ac:dyDescent="0.2">
      <c r="B60" s="348"/>
      <c r="C60" s="1188" t="s">
        <v>557</v>
      </c>
      <c r="D60" s="1189"/>
      <c r="E60" s="1190"/>
      <c r="F60" s="340">
        <v>1802</v>
      </c>
      <c r="G60" s="340">
        <v>1923</v>
      </c>
      <c r="H60" s="341">
        <v>1900</v>
      </c>
    </row>
    <row r="61" spans="2:8" ht="45.75" customHeight="1" x14ac:dyDescent="0.2">
      <c r="B61" s="348"/>
      <c r="C61" s="1188" t="s">
        <v>558</v>
      </c>
      <c r="D61" s="1189"/>
      <c r="E61" s="1190"/>
      <c r="F61" s="340" t="s">
        <v>554</v>
      </c>
      <c r="G61" s="340">
        <v>1000</v>
      </c>
      <c r="H61" s="341">
        <v>1103</v>
      </c>
    </row>
    <row r="62" spans="2:8" ht="45.75" customHeight="1" thickBot="1" x14ac:dyDescent="0.25">
      <c r="B62" s="349"/>
      <c r="C62" s="1191" t="s">
        <v>559</v>
      </c>
      <c r="D62" s="1192"/>
      <c r="E62" s="1193"/>
      <c r="F62" s="342">
        <v>1277</v>
      </c>
      <c r="G62" s="342">
        <v>1085</v>
      </c>
      <c r="H62" s="343">
        <v>921</v>
      </c>
    </row>
    <row r="63" spans="2:8" ht="52.5" customHeight="1" thickBot="1" x14ac:dyDescent="0.25">
      <c r="B63" s="350"/>
      <c r="C63" s="1194" t="s">
        <v>49</v>
      </c>
      <c r="D63" s="1194"/>
      <c r="E63" s="1195"/>
      <c r="F63" s="344">
        <v>23343</v>
      </c>
      <c r="G63" s="344">
        <v>25567</v>
      </c>
      <c r="H63" s="345">
        <v>25843</v>
      </c>
    </row>
    <row r="64" spans="2:8" ht="13.2" x14ac:dyDescent="0.2"/>
  </sheetData>
  <sheetProtection algorithmName="SHA-512" hashValue="zzMHL4sesZI7ZxEHNq4tFCQvJDPGP2yOqDIdLBXavOGTJrVQgVL3HEPSq3sVwx6QuVBoPRq5XH9GDzoROYuilw==" saltValue="RaN8T9q91HJuL2Nsv3HNw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25" customWidth="1"/>
    <col min="2" max="8" width="13.33203125" style="125" customWidth="1"/>
    <col min="9" max="16384" width="11.109375" style="125"/>
  </cols>
  <sheetData>
    <row r="1" spans="1:8" x14ac:dyDescent="0.2">
      <c r="A1" s="119"/>
      <c r="B1" s="120"/>
      <c r="C1" s="121"/>
      <c r="D1" s="122"/>
      <c r="E1" s="123"/>
      <c r="F1" s="123"/>
      <c r="G1" s="123"/>
      <c r="H1" s="124"/>
    </row>
    <row r="2" spans="1:8" x14ac:dyDescent="0.2">
      <c r="A2" s="126"/>
      <c r="B2" s="127"/>
      <c r="C2" s="128"/>
      <c r="D2" s="129" t="s">
        <v>50</v>
      </c>
      <c r="E2" s="130"/>
      <c r="F2" s="131" t="s">
        <v>523</v>
      </c>
      <c r="G2" s="132"/>
      <c r="H2" s="133"/>
    </row>
    <row r="3" spans="1:8" x14ac:dyDescent="0.2">
      <c r="A3" s="129" t="s">
        <v>516</v>
      </c>
      <c r="B3" s="134"/>
      <c r="C3" s="135"/>
      <c r="D3" s="136">
        <v>40302</v>
      </c>
      <c r="E3" s="137"/>
      <c r="F3" s="138">
        <v>42898</v>
      </c>
      <c r="G3" s="139"/>
      <c r="H3" s="140"/>
    </row>
    <row r="4" spans="1:8" x14ac:dyDescent="0.2">
      <c r="A4" s="141"/>
      <c r="B4" s="142"/>
      <c r="C4" s="143"/>
      <c r="D4" s="144">
        <v>26716</v>
      </c>
      <c r="E4" s="145"/>
      <c r="F4" s="146">
        <v>21022</v>
      </c>
      <c r="G4" s="147"/>
      <c r="H4" s="148"/>
    </row>
    <row r="5" spans="1:8" x14ac:dyDescent="0.2">
      <c r="A5" s="129" t="s">
        <v>518</v>
      </c>
      <c r="B5" s="134"/>
      <c r="C5" s="135"/>
      <c r="D5" s="136">
        <v>23562</v>
      </c>
      <c r="E5" s="137"/>
      <c r="F5" s="138">
        <v>38566</v>
      </c>
      <c r="G5" s="139"/>
      <c r="H5" s="140"/>
    </row>
    <row r="6" spans="1:8" x14ac:dyDescent="0.2">
      <c r="A6" s="141"/>
      <c r="B6" s="142"/>
      <c r="C6" s="143"/>
      <c r="D6" s="144">
        <v>17235</v>
      </c>
      <c r="E6" s="145"/>
      <c r="F6" s="146">
        <v>24059</v>
      </c>
      <c r="G6" s="147"/>
      <c r="H6" s="148"/>
    </row>
    <row r="7" spans="1:8" x14ac:dyDescent="0.2">
      <c r="A7" s="129" t="s">
        <v>519</v>
      </c>
      <c r="B7" s="134"/>
      <c r="C7" s="135"/>
      <c r="D7" s="136">
        <v>31608</v>
      </c>
      <c r="E7" s="137"/>
      <c r="F7" s="138">
        <v>35156</v>
      </c>
      <c r="G7" s="139"/>
      <c r="H7" s="140"/>
    </row>
    <row r="8" spans="1:8" x14ac:dyDescent="0.2">
      <c r="A8" s="141"/>
      <c r="B8" s="142"/>
      <c r="C8" s="143"/>
      <c r="D8" s="144">
        <v>24340</v>
      </c>
      <c r="E8" s="145"/>
      <c r="F8" s="146">
        <v>22430</v>
      </c>
      <c r="G8" s="147"/>
      <c r="H8" s="148"/>
    </row>
    <row r="9" spans="1:8" x14ac:dyDescent="0.2">
      <c r="A9" s="129" t="s">
        <v>520</v>
      </c>
      <c r="B9" s="134"/>
      <c r="C9" s="135"/>
      <c r="D9" s="136">
        <v>36536</v>
      </c>
      <c r="E9" s="137"/>
      <c r="F9" s="138">
        <v>37029</v>
      </c>
      <c r="G9" s="139"/>
      <c r="H9" s="140"/>
    </row>
    <row r="10" spans="1:8" x14ac:dyDescent="0.2">
      <c r="A10" s="141"/>
      <c r="B10" s="142"/>
      <c r="C10" s="143"/>
      <c r="D10" s="144">
        <v>30576</v>
      </c>
      <c r="E10" s="145"/>
      <c r="F10" s="146">
        <v>23232</v>
      </c>
      <c r="G10" s="147"/>
      <c r="H10" s="148"/>
    </row>
    <row r="11" spans="1:8" x14ac:dyDescent="0.2">
      <c r="A11" s="129" t="s">
        <v>521</v>
      </c>
      <c r="B11" s="134"/>
      <c r="C11" s="135"/>
      <c r="D11" s="136">
        <v>29454</v>
      </c>
      <c r="E11" s="137"/>
      <c r="F11" s="138">
        <v>44805</v>
      </c>
      <c r="G11" s="139"/>
      <c r="H11" s="140"/>
    </row>
    <row r="12" spans="1:8" x14ac:dyDescent="0.2">
      <c r="A12" s="141"/>
      <c r="B12" s="142"/>
      <c r="C12" s="149"/>
      <c r="D12" s="144">
        <v>22405</v>
      </c>
      <c r="E12" s="145"/>
      <c r="F12" s="146">
        <v>29857</v>
      </c>
      <c r="G12" s="147"/>
      <c r="H12" s="148"/>
    </row>
    <row r="13" spans="1:8" x14ac:dyDescent="0.2">
      <c r="A13" s="129"/>
      <c r="B13" s="134"/>
      <c r="C13" s="135"/>
      <c r="D13" s="136">
        <v>32292</v>
      </c>
      <c r="E13" s="137"/>
      <c r="F13" s="138">
        <v>39691</v>
      </c>
      <c r="G13" s="150"/>
      <c r="H13" s="140"/>
    </row>
    <row r="14" spans="1:8" x14ac:dyDescent="0.2">
      <c r="A14" s="141"/>
      <c r="B14" s="142"/>
      <c r="C14" s="143"/>
      <c r="D14" s="144">
        <v>24254</v>
      </c>
      <c r="E14" s="145"/>
      <c r="F14" s="146">
        <v>24120</v>
      </c>
      <c r="G14" s="147"/>
      <c r="H14" s="148"/>
    </row>
    <row r="17" spans="1:11" x14ac:dyDescent="0.2">
      <c r="A17" s="125" t="s">
        <v>51</v>
      </c>
    </row>
    <row r="18" spans="1:11" x14ac:dyDescent="0.2">
      <c r="A18" s="151"/>
      <c r="B18" s="151" t="str">
        <f>実質収支比率等に係る経年分析!F$46</f>
        <v>R02</v>
      </c>
      <c r="C18" s="151" t="str">
        <f>実質収支比率等に係る経年分析!G$46</f>
        <v>R03</v>
      </c>
      <c r="D18" s="151" t="str">
        <f>実質収支比率等に係る経年分析!H$46</f>
        <v>R04</v>
      </c>
      <c r="E18" s="151" t="str">
        <f>実質収支比率等に係る経年分析!I$46</f>
        <v>R05</v>
      </c>
      <c r="F18" s="151" t="str">
        <f>実質収支比率等に係る経年分析!J$46</f>
        <v>R06</v>
      </c>
    </row>
    <row r="19" spans="1:11" x14ac:dyDescent="0.2">
      <c r="A19" s="151" t="s">
        <v>52</v>
      </c>
      <c r="B19" s="151">
        <f>ROUND(VALUE(SUBSTITUTE(実質収支比率等に係る経年分析!F$48,"▲","-")),2)</f>
        <v>10.42</v>
      </c>
      <c r="C19" s="151">
        <f>ROUND(VALUE(SUBSTITUTE(実質収支比率等に係る経年分析!G$48,"▲","-")),2)</f>
        <v>13.91</v>
      </c>
      <c r="D19" s="151">
        <f>ROUND(VALUE(SUBSTITUTE(実質収支比率等に係る経年分析!H$48,"▲","-")),2)</f>
        <v>8.44</v>
      </c>
      <c r="E19" s="151">
        <f>ROUND(VALUE(SUBSTITUTE(実質収支比率等に係る経年分析!I$48,"▲","-")),2)</f>
        <v>8.25</v>
      </c>
      <c r="F19" s="151">
        <f>ROUND(VALUE(SUBSTITUTE(実質収支比率等に係る経年分析!J$48,"▲","-")),2)</f>
        <v>7.04</v>
      </c>
    </row>
    <row r="20" spans="1:11" x14ac:dyDescent="0.2">
      <c r="A20" s="151" t="s">
        <v>53</v>
      </c>
      <c r="B20" s="151">
        <f>ROUND(VALUE(SUBSTITUTE(実質収支比率等に係る経年分析!F$47,"▲","-")),2)</f>
        <v>10.16</v>
      </c>
      <c r="C20" s="151">
        <f>ROUND(VALUE(SUBSTITUTE(実質収支比率等に係る経年分析!G$47,"▲","-")),2)</f>
        <v>12.61</v>
      </c>
      <c r="D20" s="151">
        <f>ROUND(VALUE(SUBSTITUTE(実質収支比率等に係る経年分析!H$47,"▲","-")),2)</f>
        <v>11.63</v>
      </c>
      <c r="E20" s="151">
        <f>ROUND(VALUE(SUBSTITUTE(実質収支比率等に係る経年分析!I$47,"▲","-")),2)</f>
        <v>9.9600000000000009</v>
      </c>
      <c r="F20" s="151">
        <f>ROUND(VALUE(SUBSTITUTE(実質収支比率等に係る経年分析!J$47,"▲","-")),2)</f>
        <v>9.91</v>
      </c>
    </row>
    <row r="21" spans="1:11" x14ac:dyDescent="0.2">
      <c r="A21" s="151" t="s">
        <v>54</v>
      </c>
      <c r="B21" s="151">
        <f>IF(ISNUMBER(VALUE(SUBSTITUTE(実質収支比率等に係る経年分析!F$49,"▲","-"))),ROUND(VALUE(SUBSTITUTE(実質収支比率等に係る経年分析!F$49,"▲","-")),2),NA())</f>
        <v>5.42</v>
      </c>
      <c r="C21" s="151">
        <f>IF(ISNUMBER(VALUE(SUBSTITUTE(実質収支比率等に係る経年分析!G$49,"▲","-"))),ROUND(VALUE(SUBSTITUTE(実質収支比率等に係る経年分析!G$49,"▲","-")),2),NA())</f>
        <v>4.75</v>
      </c>
      <c r="D21" s="151">
        <f>IF(ISNUMBER(VALUE(SUBSTITUTE(実質収支比率等に係る経年分析!H$49,"▲","-"))),ROUND(VALUE(SUBSTITUTE(実質収支比率等に係る経年分析!H$49,"▲","-")),2),NA())</f>
        <v>-4.59</v>
      </c>
      <c r="E21" s="151">
        <f>IF(ISNUMBER(VALUE(SUBSTITUTE(実質収支比率等に係る経年分析!I$49,"▲","-"))),ROUND(VALUE(SUBSTITUTE(実質収支比率等に係る経年分析!I$49,"▲","-")),2),NA())</f>
        <v>-1.62</v>
      </c>
      <c r="F21" s="151">
        <f>IF(ISNUMBER(VALUE(SUBSTITUTE(実質収支比率等に係る経年分析!J$49,"▲","-"))),ROUND(VALUE(SUBSTITUTE(実質収支比率等に係る経年分析!J$49,"▲","-")),2),NA())</f>
        <v>-0.27</v>
      </c>
    </row>
    <row r="24" spans="1:11" x14ac:dyDescent="0.2">
      <c r="A24" s="125" t="s">
        <v>55</v>
      </c>
    </row>
    <row r="25" spans="1:11" x14ac:dyDescent="0.2">
      <c r="A25" s="152"/>
      <c r="B25" s="152" t="str">
        <f>連結実質赤字比率に係る赤字・黒字の構成分析!F$33</f>
        <v>R02</v>
      </c>
      <c r="C25" s="152"/>
      <c r="D25" s="152" t="str">
        <f>連結実質赤字比率に係る赤字・黒字の構成分析!G$33</f>
        <v>R03</v>
      </c>
      <c r="E25" s="152"/>
      <c r="F25" s="152" t="str">
        <f>連結実質赤字比率に係る赤字・黒字の構成分析!H$33</f>
        <v>R04</v>
      </c>
      <c r="G25" s="152"/>
      <c r="H25" s="152" t="str">
        <f>連結実質赤字比率に係る赤字・黒字の構成分析!I$33</f>
        <v>R05</v>
      </c>
      <c r="I25" s="152"/>
      <c r="J25" s="152" t="str">
        <f>連結実質赤字比率に係る赤字・黒字の構成分析!J$33</f>
        <v>R06</v>
      </c>
      <c r="K25" s="152"/>
    </row>
    <row r="26" spans="1:11" x14ac:dyDescent="0.2">
      <c r="A26" s="152"/>
      <c r="B26" s="152" t="s">
        <v>56</v>
      </c>
      <c r="C26" s="152" t="s">
        <v>57</v>
      </c>
      <c r="D26" s="152" t="s">
        <v>56</v>
      </c>
      <c r="E26" s="152" t="s">
        <v>57</v>
      </c>
      <c r="F26" s="152" t="s">
        <v>56</v>
      </c>
      <c r="G26" s="152" t="s">
        <v>57</v>
      </c>
      <c r="H26" s="152" t="s">
        <v>56</v>
      </c>
      <c r="I26" s="152" t="s">
        <v>57</v>
      </c>
      <c r="J26" s="152" t="s">
        <v>56</v>
      </c>
      <c r="K26" s="152" t="s">
        <v>57</v>
      </c>
    </row>
    <row r="27" spans="1:11" x14ac:dyDescent="0.2">
      <c r="A27" s="152" t="str">
        <f>IF(連結実質赤字比率に係る赤字・黒字の構成分析!C$43="",NA(),連結実質赤字比率に係る赤字・黒字の構成分析!C$43)</f>
        <v>その他会計（黒字）</v>
      </c>
      <c r="B27" s="152" t="e">
        <f>IF(ROUND(VALUE(SUBSTITUTE(連結実質赤字比率に係る赤字・黒字の構成分析!F$43,"▲", "-")), 2) &lt; 0, ABS(ROUND(VALUE(SUBSTITUTE(連結実質赤字比率に係る赤字・黒字の構成分析!F$43,"▲", "-")), 2)), NA())</f>
        <v>#VALUE!</v>
      </c>
      <c r="C27" s="152" t="e">
        <f>IF(ROUND(VALUE(SUBSTITUTE(連結実質赤字比率に係る赤字・黒字の構成分析!F$43,"▲", "-")), 2) &gt;= 0, ABS(ROUND(VALUE(SUBSTITUTE(連結実質赤字比率に係る赤字・黒字の構成分析!F$43,"▲", "-")), 2)), NA())</f>
        <v>#VALUE!</v>
      </c>
      <c r="D27" s="152" t="e">
        <f>IF(ROUND(VALUE(SUBSTITUTE(連結実質赤字比率に係る赤字・黒字の構成分析!G$43,"▲", "-")), 2) &lt; 0, ABS(ROUND(VALUE(SUBSTITUTE(連結実質赤字比率に係る赤字・黒字の構成分析!G$43,"▲", "-")), 2)), NA())</f>
        <v>#VALUE!</v>
      </c>
      <c r="E27" s="152" t="e">
        <f>IF(ROUND(VALUE(SUBSTITUTE(連結実質赤字比率に係る赤字・黒字の構成分析!G$43,"▲", "-")), 2) &gt;= 0, ABS(ROUND(VALUE(SUBSTITUTE(連結実質赤字比率に係る赤字・黒字の構成分析!G$43,"▲", "-")), 2)), NA())</f>
        <v>#VALUE!</v>
      </c>
      <c r="F27" s="152" t="e">
        <f>IF(ROUND(VALUE(SUBSTITUTE(連結実質赤字比率に係る赤字・黒字の構成分析!H$43,"▲", "-")), 2) &lt; 0, ABS(ROUND(VALUE(SUBSTITUTE(連結実質赤字比率に係る赤字・黒字の構成分析!H$43,"▲", "-")), 2)), NA())</f>
        <v>#VALUE!</v>
      </c>
      <c r="G27" s="152" t="e">
        <f>IF(ROUND(VALUE(SUBSTITUTE(連結実質赤字比率に係る赤字・黒字の構成分析!H$43,"▲", "-")), 2) &gt;= 0, ABS(ROUND(VALUE(SUBSTITUTE(連結実質赤字比率に係る赤字・黒字の構成分析!H$43,"▲", "-")), 2)), NA())</f>
        <v>#VALUE!</v>
      </c>
      <c r="H27" s="152" t="e">
        <f>IF(ROUND(VALUE(SUBSTITUTE(連結実質赤字比率に係る赤字・黒字の構成分析!I$43,"▲", "-")), 2) &lt; 0, ABS(ROUND(VALUE(SUBSTITUTE(連結実質赤字比率に係る赤字・黒字の構成分析!I$43,"▲", "-")), 2)), NA())</f>
        <v>#VALUE!</v>
      </c>
      <c r="I27" s="152" t="e">
        <f>IF(ROUND(VALUE(SUBSTITUTE(連結実質赤字比率に係る赤字・黒字の構成分析!I$43,"▲", "-")), 2) &gt;= 0, ABS(ROUND(VALUE(SUBSTITUTE(連結実質赤字比率に係る赤字・黒字の構成分析!I$43,"▲", "-")), 2)), NA())</f>
        <v>#VALUE!</v>
      </c>
      <c r="J27" s="152" t="e">
        <f>IF(ROUND(VALUE(SUBSTITUTE(連結実質赤字比率に係る赤字・黒字の構成分析!J$43,"▲", "-")), 2) &lt; 0, ABS(ROUND(VALUE(SUBSTITUTE(連結実質赤字比率に係る赤字・黒字の構成分析!J$43,"▲", "-")), 2)), NA())</f>
        <v>#VALUE!</v>
      </c>
      <c r="K27" s="152" t="e">
        <f>IF(ROUND(VALUE(SUBSTITUTE(連結実質赤字比率に係る赤字・黒字の構成分析!J$43,"▲", "-")), 2) &gt;= 0, ABS(ROUND(VALUE(SUBSTITUTE(連結実質赤字比率に係る赤字・黒字の構成分析!J$43,"▲", "-")), 2)), NA())</f>
        <v>#VALUE!</v>
      </c>
    </row>
    <row r="28" spans="1:11" x14ac:dyDescent="0.2">
      <c r="A28" s="152" t="str">
        <f>IF(連結実質赤字比率に係る赤字・黒字の構成分析!C$42="",NA(),連結実質赤字比率に係る赤字・黒字の構成分析!C$42)</f>
        <v>その他会計（赤字）</v>
      </c>
      <c r="B28" s="152" t="e">
        <f>IF(ROUND(VALUE(SUBSTITUTE(連結実質赤字比率に係る赤字・黒字の構成分析!F$42,"▲", "-")), 2) &lt; 0, ABS(ROUND(VALUE(SUBSTITUTE(連結実質赤字比率に係る赤字・黒字の構成分析!F$42,"▲", "-")), 2)), NA())</f>
        <v>#VALUE!</v>
      </c>
      <c r="C28" s="152" t="e">
        <f>IF(ROUND(VALUE(SUBSTITUTE(連結実質赤字比率に係る赤字・黒字の構成分析!F$42,"▲", "-")), 2) &gt;= 0, ABS(ROUND(VALUE(SUBSTITUTE(連結実質赤字比率に係る赤字・黒字の構成分析!F$42,"▲", "-")), 2)), NA())</f>
        <v>#VALUE!</v>
      </c>
      <c r="D28" s="152" t="e">
        <f>IF(ROUND(VALUE(SUBSTITUTE(連結実質赤字比率に係る赤字・黒字の構成分析!G$42,"▲", "-")), 2) &lt; 0, ABS(ROUND(VALUE(SUBSTITUTE(連結実質赤字比率に係る赤字・黒字の構成分析!G$42,"▲", "-")), 2)), NA())</f>
        <v>#VALUE!</v>
      </c>
      <c r="E28" s="152" t="e">
        <f>IF(ROUND(VALUE(SUBSTITUTE(連結実質赤字比率に係る赤字・黒字の構成分析!G$42,"▲", "-")), 2) &gt;= 0, ABS(ROUND(VALUE(SUBSTITUTE(連結実質赤字比率に係る赤字・黒字の構成分析!G$42,"▲", "-")), 2)), NA())</f>
        <v>#VALUE!</v>
      </c>
      <c r="F28" s="152" t="e">
        <f>IF(ROUND(VALUE(SUBSTITUTE(連結実質赤字比率に係る赤字・黒字の構成分析!H$42,"▲", "-")), 2) &lt; 0, ABS(ROUND(VALUE(SUBSTITUTE(連結実質赤字比率に係る赤字・黒字の構成分析!H$42,"▲", "-")), 2)), NA())</f>
        <v>#VALUE!</v>
      </c>
      <c r="G28" s="152" t="e">
        <f>IF(ROUND(VALUE(SUBSTITUTE(連結実質赤字比率に係る赤字・黒字の構成分析!H$42,"▲", "-")), 2) &gt;= 0, ABS(ROUND(VALUE(SUBSTITUTE(連結実質赤字比率に係る赤字・黒字の構成分析!H$42,"▲", "-")), 2)), NA())</f>
        <v>#VALUE!</v>
      </c>
      <c r="H28" s="152" t="e">
        <f>IF(ROUND(VALUE(SUBSTITUTE(連結実質赤字比率に係る赤字・黒字の構成分析!I$42,"▲", "-")), 2) &lt; 0, ABS(ROUND(VALUE(SUBSTITUTE(連結実質赤字比率に係る赤字・黒字の構成分析!I$42,"▲", "-")), 2)), NA())</f>
        <v>#VALUE!</v>
      </c>
      <c r="I28" s="152" t="e">
        <f>IF(ROUND(VALUE(SUBSTITUTE(連結実質赤字比率に係る赤字・黒字の構成分析!I$42,"▲", "-")), 2) &gt;= 0, ABS(ROUND(VALUE(SUBSTITUTE(連結実質赤字比率に係る赤字・黒字の構成分析!I$42,"▲", "-")), 2)), NA())</f>
        <v>#VALUE!</v>
      </c>
      <c r="J28" s="152" t="e">
        <f>IF(ROUND(VALUE(SUBSTITUTE(連結実質赤字比率に係る赤字・黒字の構成分析!J$42,"▲", "-")), 2) &lt; 0, ABS(ROUND(VALUE(SUBSTITUTE(連結実質赤字比率に係る赤字・黒字の構成分析!J$42,"▲", "-")), 2)), NA())</f>
        <v>#VALUE!</v>
      </c>
      <c r="K28" s="152" t="e">
        <f>IF(ROUND(VALUE(SUBSTITUTE(連結実質赤字比率に係る赤字・黒字の構成分析!J$42,"▲", "-")), 2) &gt;= 0, ABS(ROUND(VALUE(SUBSTITUTE(連結実質赤字比率に係る赤字・黒字の構成分析!J$42,"▲", "-")), 2)), NA())</f>
        <v>#VALUE!</v>
      </c>
    </row>
    <row r="29" spans="1:11" x14ac:dyDescent="0.2">
      <c r="A29" s="152" t="e">
        <f>IF(連結実質赤字比率に係る赤字・黒字の構成分析!C$41="",NA(),連結実質赤字比率に係る赤字・黒字の構成分析!C$41)</f>
        <v>#N/A</v>
      </c>
      <c r="B29" s="152" t="e">
        <f>IF(ROUND(VALUE(SUBSTITUTE(連結実質赤字比率に係る赤字・黒字の構成分析!F$41,"▲", "-")), 2) &lt; 0, ABS(ROUND(VALUE(SUBSTITUTE(連結実質赤字比率に係る赤字・黒字の構成分析!F$41,"▲", "-")), 2)), NA())</f>
        <v>#VALUE!</v>
      </c>
      <c r="C29" s="152" t="e">
        <f>IF(ROUND(VALUE(SUBSTITUTE(連結実質赤字比率に係る赤字・黒字の構成分析!F$41,"▲", "-")), 2) &gt;= 0, ABS(ROUND(VALUE(SUBSTITUTE(連結実質赤字比率に係る赤字・黒字の構成分析!F$41,"▲", "-")), 2)), NA())</f>
        <v>#VALUE!</v>
      </c>
      <c r="D29" s="152" t="e">
        <f>IF(ROUND(VALUE(SUBSTITUTE(連結実質赤字比率に係る赤字・黒字の構成分析!G$41,"▲", "-")), 2) &lt; 0, ABS(ROUND(VALUE(SUBSTITUTE(連結実質赤字比率に係る赤字・黒字の構成分析!G$41,"▲", "-")), 2)), NA())</f>
        <v>#VALUE!</v>
      </c>
      <c r="E29" s="152" t="e">
        <f>IF(ROUND(VALUE(SUBSTITUTE(連結実質赤字比率に係る赤字・黒字の構成分析!G$41,"▲", "-")), 2) &gt;= 0, ABS(ROUND(VALUE(SUBSTITUTE(連結実質赤字比率に係る赤字・黒字の構成分析!G$41,"▲", "-")), 2)), NA())</f>
        <v>#VALUE!</v>
      </c>
      <c r="F29" s="152" t="e">
        <f>IF(ROUND(VALUE(SUBSTITUTE(連結実質赤字比率に係る赤字・黒字の構成分析!H$41,"▲", "-")), 2) &lt; 0, ABS(ROUND(VALUE(SUBSTITUTE(連結実質赤字比率に係る赤字・黒字の構成分析!H$41,"▲", "-")), 2)), NA())</f>
        <v>#VALUE!</v>
      </c>
      <c r="G29" s="152" t="e">
        <f>IF(ROUND(VALUE(SUBSTITUTE(連結実質赤字比率に係る赤字・黒字の構成分析!H$41,"▲", "-")), 2) &gt;= 0, ABS(ROUND(VALUE(SUBSTITUTE(連結実質赤字比率に係る赤字・黒字の構成分析!H$41,"▲", "-")), 2)), NA())</f>
        <v>#VALUE!</v>
      </c>
      <c r="H29" s="152" t="e">
        <f>IF(ROUND(VALUE(SUBSTITUTE(連結実質赤字比率に係る赤字・黒字の構成分析!I$41,"▲", "-")), 2) &lt; 0, ABS(ROUND(VALUE(SUBSTITUTE(連結実質赤字比率に係る赤字・黒字の構成分析!I$41,"▲", "-")), 2)), NA())</f>
        <v>#VALUE!</v>
      </c>
      <c r="I29" s="152" t="e">
        <f>IF(ROUND(VALUE(SUBSTITUTE(連結実質赤字比率に係る赤字・黒字の構成分析!I$41,"▲", "-")), 2) &gt;= 0, ABS(ROUND(VALUE(SUBSTITUTE(連結実質赤字比率に係る赤字・黒字の構成分析!I$41,"▲", "-")), 2)), NA())</f>
        <v>#VALUE!</v>
      </c>
      <c r="J29" s="152" t="e">
        <f>IF(ROUND(VALUE(SUBSTITUTE(連結実質赤字比率に係る赤字・黒字の構成分析!J$41,"▲", "-")), 2) &lt; 0, ABS(ROUND(VALUE(SUBSTITUTE(連結実質赤字比率に係る赤字・黒字の構成分析!J$41,"▲", "-")), 2)), NA())</f>
        <v>#VALUE!</v>
      </c>
      <c r="K29" s="152" t="e">
        <f>IF(ROUND(VALUE(SUBSTITUTE(連結実質赤字比率に係る赤字・黒字の構成分析!J$41,"▲", "-")), 2) &gt;= 0, ABS(ROUND(VALUE(SUBSTITUTE(連結実質赤字比率に係る赤字・黒字の構成分析!J$41,"▲", "-")), 2)), NA())</f>
        <v>#VALUE!</v>
      </c>
    </row>
    <row r="30" spans="1:11" x14ac:dyDescent="0.2">
      <c r="A30" s="152" t="e">
        <f>IF(連結実質赤字比率に係る赤字・黒字の構成分析!C$40="",NA(),連結実質赤字比率に係る赤字・黒字の構成分析!C$40)</f>
        <v>#N/A</v>
      </c>
      <c r="B30" s="152" t="e">
        <f>IF(ROUND(VALUE(SUBSTITUTE(連結実質赤字比率に係る赤字・黒字の構成分析!F$40,"▲", "-")), 2) &lt; 0, ABS(ROUND(VALUE(SUBSTITUTE(連結実質赤字比率に係る赤字・黒字の構成分析!F$40,"▲", "-")), 2)), NA())</f>
        <v>#VALUE!</v>
      </c>
      <c r="C30" s="152" t="e">
        <f>IF(ROUND(VALUE(SUBSTITUTE(連結実質赤字比率に係る赤字・黒字の構成分析!F$40,"▲", "-")), 2) &gt;= 0, ABS(ROUND(VALUE(SUBSTITUTE(連結実質赤字比率に係る赤字・黒字の構成分析!F$40,"▲", "-")), 2)), NA())</f>
        <v>#VALUE!</v>
      </c>
      <c r="D30" s="152" t="e">
        <f>IF(ROUND(VALUE(SUBSTITUTE(連結実質赤字比率に係る赤字・黒字の構成分析!G$40,"▲", "-")), 2) &lt; 0, ABS(ROUND(VALUE(SUBSTITUTE(連結実質赤字比率に係る赤字・黒字の構成分析!G$40,"▲", "-")), 2)), NA())</f>
        <v>#VALUE!</v>
      </c>
      <c r="E30" s="152" t="e">
        <f>IF(ROUND(VALUE(SUBSTITUTE(連結実質赤字比率に係る赤字・黒字の構成分析!G$40,"▲", "-")), 2) &gt;= 0, ABS(ROUND(VALUE(SUBSTITUTE(連結実質赤字比率に係る赤字・黒字の構成分析!G$40,"▲", "-")), 2)), NA())</f>
        <v>#VALUE!</v>
      </c>
      <c r="F30" s="152" t="e">
        <f>IF(ROUND(VALUE(SUBSTITUTE(連結実質赤字比率に係る赤字・黒字の構成分析!H$40,"▲", "-")), 2) &lt; 0, ABS(ROUND(VALUE(SUBSTITUTE(連結実質赤字比率に係る赤字・黒字の構成分析!H$40,"▲", "-")), 2)), NA())</f>
        <v>#VALUE!</v>
      </c>
      <c r="G30" s="152" t="e">
        <f>IF(ROUND(VALUE(SUBSTITUTE(連結実質赤字比率に係る赤字・黒字の構成分析!H$40,"▲", "-")), 2) &gt;= 0, ABS(ROUND(VALUE(SUBSTITUTE(連結実質赤字比率に係る赤字・黒字の構成分析!H$40,"▲", "-")), 2)), NA())</f>
        <v>#VALUE!</v>
      </c>
      <c r="H30" s="152" t="e">
        <f>IF(ROUND(VALUE(SUBSTITUTE(連結実質赤字比率に係る赤字・黒字の構成分析!I$40,"▲", "-")), 2) &lt; 0, ABS(ROUND(VALUE(SUBSTITUTE(連結実質赤字比率に係る赤字・黒字の構成分析!I$40,"▲", "-")), 2)), NA())</f>
        <v>#VALUE!</v>
      </c>
      <c r="I30" s="152" t="e">
        <f>IF(ROUND(VALUE(SUBSTITUTE(連結実質赤字比率に係る赤字・黒字の構成分析!I$40,"▲", "-")), 2) &gt;= 0, ABS(ROUND(VALUE(SUBSTITUTE(連結実質赤字比率に係る赤字・黒字の構成分析!I$40,"▲", "-")), 2)), NA())</f>
        <v>#VALUE!</v>
      </c>
      <c r="J30" s="152" t="e">
        <f>IF(ROUND(VALUE(SUBSTITUTE(連結実質赤字比率に係る赤字・黒字の構成分析!J$40,"▲", "-")), 2) &lt; 0, ABS(ROUND(VALUE(SUBSTITUTE(連結実質赤字比率に係る赤字・黒字の構成分析!J$40,"▲", "-")), 2)), NA())</f>
        <v>#VALUE!</v>
      </c>
      <c r="K30" s="152" t="e">
        <f>IF(ROUND(VALUE(SUBSTITUTE(連結実質赤字比率に係る赤字・黒字の構成分析!J$40,"▲", "-")), 2) &gt;= 0, ABS(ROUND(VALUE(SUBSTITUTE(連結実質赤字比率に係る赤字・黒字の構成分析!J$40,"▲", "-")), 2)), NA())</f>
        <v>#VALUE!</v>
      </c>
    </row>
    <row r="31" spans="1:11" x14ac:dyDescent="0.2">
      <c r="A31" s="152" t="str">
        <f>IF(連結実質赤字比率に係る赤字・黒字の構成分析!C$39="",NA(),連結実質赤字比率に係る赤字・黒字の構成分析!C$39)</f>
        <v>用地特別会計</v>
      </c>
      <c r="B31" s="152" t="e">
        <f>IF(ROUND(VALUE(SUBSTITUTE(連結実質赤字比率に係る赤字・黒字の構成分析!F$39,"▲", "-")), 2) &lt; 0, ABS(ROUND(VALUE(SUBSTITUTE(連結実質赤字比率に係る赤字・黒字の構成分析!F$39,"▲", "-")), 2)), NA())</f>
        <v>#N/A</v>
      </c>
      <c r="C31" s="152">
        <f>IF(ROUND(VALUE(SUBSTITUTE(連結実質赤字比率に係る赤字・黒字の構成分析!F$39,"▲", "-")), 2) &gt;= 0, ABS(ROUND(VALUE(SUBSTITUTE(連結実質赤字比率に係る赤字・黒字の構成分析!F$39,"▲", "-")), 2)), NA())</f>
        <v>0</v>
      </c>
      <c r="D31" s="152" t="e">
        <f>IF(ROUND(VALUE(SUBSTITUTE(連結実質赤字比率に係る赤字・黒字の構成分析!G$39,"▲", "-")), 2) &lt; 0, ABS(ROUND(VALUE(SUBSTITUTE(連結実質赤字比率に係る赤字・黒字の構成分析!G$39,"▲", "-")), 2)), NA())</f>
        <v>#N/A</v>
      </c>
      <c r="E31" s="152">
        <f>IF(ROUND(VALUE(SUBSTITUTE(連結実質赤字比率に係る赤字・黒字の構成分析!G$39,"▲", "-")), 2) &gt;= 0, ABS(ROUND(VALUE(SUBSTITUTE(連結実質赤字比率に係る赤字・黒字の構成分析!G$39,"▲", "-")), 2)), NA())</f>
        <v>0</v>
      </c>
      <c r="F31" s="152" t="e">
        <f>IF(ROUND(VALUE(SUBSTITUTE(連結実質赤字比率に係る赤字・黒字の構成分析!H$39,"▲", "-")), 2) &lt; 0, ABS(ROUND(VALUE(SUBSTITUTE(連結実質赤字比率に係る赤字・黒字の構成分析!H$39,"▲", "-")), 2)), NA())</f>
        <v>#N/A</v>
      </c>
      <c r="G31" s="152">
        <f>IF(ROUND(VALUE(SUBSTITUTE(連結実質赤字比率に係る赤字・黒字の構成分析!H$39,"▲", "-")), 2) &gt;= 0, ABS(ROUND(VALUE(SUBSTITUTE(連結実質赤字比率に係る赤字・黒字の構成分析!H$39,"▲", "-")), 2)), NA())</f>
        <v>0</v>
      </c>
      <c r="H31" s="152" t="e">
        <f>IF(ROUND(VALUE(SUBSTITUTE(連結実質赤字比率に係る赤字・黒字の構成分析!I$39,"▲", "-")), 2) &lt; 0, ABS(ROUND(VALUE(SUBSTITUTE(連結実質赤字比率に係る赤字・黒字の構成分析!I$39,"▲", "-")), 2)), NA())</f>
        <v>#N/A</v>
      </c>
      <c r="I31" s="152">
        <f>IF(ROUND(VALUE(SUBSTITUTE(連結実質赤字比率に係る赤字・黒字の構成分析!I$39,"▲", "-")), 2) &gt;= 0, ABS(ROUND(VALUE(SUBSTITUTE(連結実質赤字比率に係る赤字・黒字の構成分析!I$39,"▲", "-")), 2)), NA())</f>
        <v>0</v>
      </c>
      <c r="J31" s="152" t="e">
        <f>IF(ROUND(VALUE(SUBSTITUTE(連結実質赤字比率に係る赤字・黒字の構成分析!J$39,"▲", "-")), 2) &lt; 0, ABS(ROUND(VALUE(SUBSTITUTE(連結実質赤字比率に係る赤字・黒字の構成分析!J$39,"▲", "-")), 2)), NA())</f>
        <v>#N/A</v>
      </c>
      <c r="K31" s="152">
        <f>IF(ROUND(VALUE(SUBSTITUTE(連結実質赤字比率に係る赤字・黒字の構成分析!J$39,"▲", "-")), 2) &gt;= 0, ABS(ROUND(VALUE(SUBSTITUTE(連結実質赤字比率に係る赤字・黒字の構成分析!J$39,"▲", "-")), 2)), NA())</f>
        <v>0</v>
      </c>
    </row>
    <row r="32" spans="1:11" x14ac:dyDescent="0.2">
      <c r="A32" s="152" t="str">
        <f>IF(連結実質赤字比率に係る赤字・黒字の構成分析!C$38="",NA(),連結実質赤字比率に係る赤字・黒字の構成分析!C$38)</f>
        <v>後期高齢者医療特別会計</v>
      </c>
      <c r="B32" s="152" t="e">
        <f>IF(ROUND(VALUE(SUBSTITUTE(連結実質赤字比率に係る赤字・黒字の構成分析!F$38,"▲", "-")), 2) &lt; 0, ABS(ROUND(VALUE(SUBSTITUTE(連結実質赤字比率に係る赤字・黒字の構成分析!F$38,"▲", "-")), 2)), NA())</f>
        <v>#N/A</v>
      </c>
      <c r="C32" s="152">
        <f>IF(ROUND(VALUE(SUBSTITUTE(連結実質赤字比率に係る赤字・黒字の構成分析!F$38,"▲", "-")), 2) &gt;= 0, ABS(ROUND(VALUE(SUBSTITUTE(連結実質赤字比率に係る赤字・黒字の構成分析!F$38,"▲", "-")), 2)), NA())</f>
        <v>0.1</v>
      </c>
      <c r="D32" s="152" t="e">
        <f>IF(ROUND(VALUE(SUBSTITUTE(連結実質赤字比率に係る赤字・黒字の構成分析!G$38,"▲", "-")), 2) &lt; 0, ABS(ROUND(VALUE(SUBSTITUTE(連結実質赤字比率に係る赤字・黒字の構成分析!G$38,"▲", "-")), 2)), NA())</f>
        <v>#N/A</v>
      </c>
      <c r="E32" s="152">
        <f>IF(ROUND(VALUE(SUBSTITUTE(連結実質赤字比率に係る赤字・黒字の構成分析!G$38,"▲", "-")), 2) &gt;= 0, ABS(ROUND(VALUE(SUBSTITUTE(連結実質赤字比率に係る赤字・黒字の構成分析!G$38,"▲", "-")), 2)), NA())</f>
        <v>0.08</v>
      </c>
      <c r="F32" s="152" t="e">
        <f>IF(ROUND(VALUE(SUBSTITUTE(連結実質赤字比率に係る赤字・黒字の構成分析!H$38,"▲", "-")), 2) &lt; 0, ABS(ROUND(VALUE(SUBSTITUTE(連結実質赤字比率に係る赤字・黒字の構成分析!H$38,"▲", "-")), 2)), NA())</f>
        <v>#N/A</v>
      </c>
      <c r="G32" s="152">
        <f>IF(ROUND(VALUE(SUBSTITUTE(連結実質赤字比率に係る赤字・黒字の構成分析!H$38,"▲", "-")), 2) &gt;= 0, ABS(ROUND(VALUE(SUBSTITUTE(連結実質赤字比率に係る赤字・黒字の構成分析!H$38,"▲", "-")), 2)), NA())</f>
        <v>7.0000000000000007E-2</v>
      </c>
      <c r="H32" s="152" t="e">
        <f>IF(ROUND(VALUE(SUBSTITUTE(連結実質赤字比率に係る赤字・黒字の構成分析!I$38,"▲", "-")), 2) &lt; 0, ABS(ROUND(VALUE(SUBSTITUTE(連結実質赤字比率に係る赤字・黒字の構成分析!I$38,"▲", "-")), 2)), NA())</f>
        <v>#N/A</v>
      </c>
      <c r="I32" s="152">
        <f>IF(ROUND(VALUE(SUBSTITUTE(連結実質赤字比率に係る赤字・黒字の構成分析!I$38,"▲", "-")), 2) &gt;= 0, ABS(ROUND(VALUE(SUBSTITUTE(連結実質赤字比率に係る赤字・黒字の構成分析!I$38,"▲", "-")), 2)), NA())</f>
        <v>0.08</v>
      </c>
      <c r="J32" s="152" t="e">
        <f>IF(ROUND(VALUE(SUBSTITUTE(連結実質赤字比率に係る赤字・黒字の構成分析!J$38,"▲", "-")), 2) &lt; 0, ABS(ROUND(VALUE(SUBSTITUTE(連結実質赤字比率に係る赤字・黒字の構成分析!J$38,"▲", "-")), 2)), NA())</f>
        <v>#N/A</v>
      </c>
      <c r="K32" s="152">
        <f>IF(ROUND(VALUE(SUBSTITUTE(連結実質赤字比率に係る赤字・黒字の構成分析!J$38,"▲", "-")), 2) &gt;= 0, ABS(ROUND(VALUE(SUBSTITUTE(連結実質赤字比率に係る赤字・黒字の構成分析!J$38,"▲", "-")), 2)), NA())</f>
        <v>0.06</v>
      </c>
    </row>
    <row r="33" spans="1:16" x14ac:dyDescent="0.2">
      <c r="A33" s="152" t="str">
        <f>IF(連結実質赤字比率に係る赤字・黒字の構成分析!C$37="",NA(),連結実質赤字比率に係る赤字・黒字の構成分析!C$37)</f>
        <v>国民健康保険事業特別会計</v>
      </c>
      <c r="B33" s="152" t="e">
        <f>IF(ROUND(VALUE(SUBSTITUTE(連結実質赤字比率に係る赤字・黒字の構成分析!F$37,"▲", "-")), 2) &lt; 0, ABS(ROUND(VALUE(SUBSTITUTE(連結実質赤字比率に係る赤字・黒字の構成分析!F$37,"▲", "-")), 2)), NA())</f>
        <v>#N/A</v>
      </c>
      <c r="C33" s="152">
        <f>IF(ROUND(VALUE(SUBSTITUTE(連結実質赤字比率に係る赤字・黒字の構成分析!F$37,"▲", "-")), 2) &gt;= 0, ABS(ROUND(VALUE(SUBSTITUTE(連結実質赤字比率に係る赤字・黒字の構成分析!F$37,"▲", "-")), 2)), NA())</f>
        <v>0.05</v>
      </c>
      <c r="D33" s="152" t="e">
        <f>IF(ROUND(VALUE(SUBSTITUTE(連結実質赤字比率に係る赤字・黒字の構成分析!G$37,"▲", "-")), 2) &lt; 0, ABS(ROUND(VALUE(SUBSTITUTE(連結実質赤字比率に係る赤字・黒字の構成分析!G$37,"▲", "-")), 2)), NA())</f>
        <v>#N/A</v>
      </c>
      <c r="E33" s="152">
        <f>IF(ROUND(VALUE(SUBSTITUTE(連結実質赤字比率に係る赤字・黒字の構成分析!G$37,"▲", "-")), 2) &gt;= 0, ABS(ROUND(VALUE(SUBSTITUTE(連結実質赤字比率に係る赤字・黒字の構成分析!G$37,"▲", "-")), 2)), NA())</f>
        <v>0.1</v>
      </c>
      <c r="F33" s="152" t="e">
        <f>IF(ROUND(VALUE(SUBSTITUTE(連結実質赤字比率に係る赤字・黒字の構成分析!H$37,"▲", "-")), 2) &lt; 0, ABS(ROUND(VALUE(SUBSTITUTE(連結実質赤字比率に係る赤字・黒字の構成分析!H$37,"▲", "-")), 2)), NA())</f>
        <v>#N/A</v>
      </c>
      <c r="G33" s="152">
        <f>IF(ROUND(VALUE(SUBSTITUTE(連結実質赤字比率に係る赤字・黒字の構成分析!H$37,"▲", "-")), 2) &gt;= 0, ABS(ROUND(VALUE(SUBSTITUTE(連結実質赤字比率に係る赤字・黒字の構成分析!H$37,"▲", "-")), 2)), NA())</f>
        <v>0.06</v>
      </c>
      <c r="H33" s="152" t="e">
        <f>IF(ROUND(VALUE(SUBSTITUTE(連結実質赤字比率に係る赤字・黒字の構成分析!I$37,"▲", "-")), 2) &lt; 0, ABS(ROUND(VALUE(SUBSTITUTE(連結実質赤字比率に係る赤字・黒字の構成分析!I$37,"▲", "-")), 2)), NA())</f>
        <v>#N/A</v>
      </c>
      <c r="I33" s="152">
        <f>IF(ROUND(VALUE(SUBSTITUTE(連結実質赤字比率に係る赤字・黒字の構成分析!I$37,"▲", "-")), 2) &gt;= 0, ABS(ROUND(VALUE(SUBSTITUTE(連結実質赤字比率に係る赤字・黒字の構成分析!I$37,"▲", "-")), 2)), NA())</f>
        <v>0.08</v>
      </c>
      <c r="J33" s="152" t="e">
        <f>IF(ROUND(VALUE(SUBSTITUTE(連結実質赤字比率に係る赤字・黒字の構成分析!J$37,"▲", "-")), 2) &lt; 0, ABS(ROUND(VALUE(SUBSTITUTE(連結実質赤字比率に係る赤字・黒字の構成分析!J$37,"▲", "-")), 2)), NA())</f>
        <v>#N/A</v>
      </c>
      <c r="K33" s="152">
        <f>IF(ROUND(VALUE(SUBSTITUTE(連結実質赤字比率に係る赤字・黒字の構成分析!J$37,"▲", "-")), 2) &gt;= 0, ABS(ROUND(VALUE(SUBSTITUTE(連結実質赤字比率に係る赤字・黒字の構成分析!J$37,"▲", "-")), 2)), NA())</f>
        <v>0.12</v>
      </c>
    </row>
    <row r="34" spans="1:16" x14ac:dyDescent="0.2">
      <c r="A34" s="152" t="str">
        <f>IF(連結実質赤字比率に係る赤字・黒字の構成分析!C$36="",NA(),連結実質赤字比率に係る赤字・黒字の構成分析!C$36)</f>
        <v>介護保険事業特別会計</v>
      </c>
      <c r="B34" s="152" t="e">
        <f>IF(ROUND(VALUE(SUBSTITUTE(連結実質赤字比率に係る赤字・黒字の構成分析!F$36,"▲", "-")), 2) &lt; 0, ABS(ROUND(VALUE(SUBSTITUTE(連結実質赤字比率に係る赤字・黒字の構成分析!F$36,"▲", "-")), 2)), NA())</f>
        <v>#N/A</v>
      </c>
      <c r="C34" s="152">
        <f>IF(ROUND(VALUE(SUBSTITUTE(連結実質赤字比率に係る赤字・黒字の構成分析!F$36,"▲", "-")), 2) &gt;= 0, ABS(ROUND(VALUE(SUBSTITUTE(連結実質赤字比率に係る赤字・黒字の構成分析!F$36,"▲", "-")), 2)), NA())</f>
        <v>0.87</v>
      </c>
      <c r="D34" s="152" t="e">
        <f>IF(ROUND(VALUE(SUBSTITUTE(連結実質赤字比率に係る赤字・黒字の構成分析!G$36,"▲", "-")), 2) &lt; 0, ABS(ROUND(VALUE(SUBSTITUTE(連結実質赤字比率に係る赤字・黒字の構成分析!G$36,"▲", "-")), 2)), NA())</f>
        <v>#N/A</v>
      </c>
      <c r="E34" s="152">
        <f>IF(ROUND(VALUE(SUBSTITUTE(連結実質赤字比率に係る赤字・黒字の構成分析!G$36,"▲", "-")), 2) &gt;= 0, ABS(ROUND(VALUE(SUBSTITUTE(連結実質赤字比率に係る赤字・黒字の構成分析!G$36,"▲", "-")), 2)), NA())</f>
        <v>1.24</v>
      </c>
      <c r="F34" s="152" t="e">
        <f>IF(ROUND(VALUE(SUBSTITUTE(連結実質赤字比率に係る赤字・黒字の構成分析!H$36,"▲", "-")), 2) &lt; 0, ABS(ROUND(VALUE(SUBSTITUTE(連結実質赤字比率に係る赤字・黒字の構成分析!H$36,"▲", "-")), 2)), NA())</f>
        <v>#N/A</v>
      </c>
      <c r="G34" s="152">
        <f>IF(ROUND(VALUE(SUBSTITUTE(連結実質赤字比率に係る赤字・黒字の構成分析!H$36,"▲", "-")), 2) &gt;= 0, ABS(ROUND(VALUE(SUBSTITUTE(連結実質赤字比率に係る赤字・黒字の構成分析!H$36,"▲", "-")), 2)), NA())</f>
        <v>0.82</v>
      </c>
      <c r="H34" s="152" t="e">
        <f>IF(ROUND(VALUE(SUBSTITUTE(連結実質赤字比率に係る赤字・黒字の構成分析!I$36,"▲", "-")), 2) &lt; 0, ABS(ROUND(VALUE(SUBSTITUTE(連結実質赤字比率に係る赤字・黒字の構成分析!I$36,"▲", "-")), 2)), NA())</f>
        <v>#N/A</v>
      </c>
      <c r="I34" s="152">
        <f>IF(ROUND(VALUE(SUBSTITUTE(連結実質赤字比率に係る赤字・黒字の構成分析!I$36,"▲", "-")), 2) &gt;= 0, ABS(ROUND(VALUE(SUBSTITUTE(連結実質赤字比率に係る赤字・黒字の構成分析!I$36,"▲", "-")), 2)), NA())</f>
        <v>0.45</v>
      </c>
      <c r="J34" s="152" t="e">
        <f>IF(ROUND(VALUE(SUBSTITUTE(連結実質赤字比率に係る赤字・黒字の構成分析!J$36,"▲", "-")), 2) &lt; 0, ABS(ROUND(VALUE(SUBSTITUTE(連結実質赤字比率に係る赤字・黒字の構成分析!J$36,"▲", "-")), 2)), NA())</f>
        <v>#N/A</v>
      </c>
      <c r="K34" s="152">
        <f>IF(ROUND(VALUE(SUBSTITUTE(連結実質赤字比率に係る赤字・黒字の構成分析!J$36,"▲", "-")), 2) &gt;= 0, ABS(ROUND(VALUE(SUBSTITUTE(連結実質赤字比率に係る赤字・黒字の構成分析!J$36,"▲", "-")), 2)), NA())</f>
        <v>0.72</v>
      </c>
    </row>
    <row r="35" spans="1:16" x14ac:dyDescent="0.2">
      <c r="A35" s="152" t="str">
        <f>IF(連結実質赤字比率に係る赤字・黒字の構成分析!C$35="",NA(),連結実質赤字比率に係る赤字・黒字の構成分析!C$35)</f>
        <v>下水道事業会計</v>
      </c>
      <c r="B35" s="152" t="e">
        <f>IF(ROUND(VALUE(SUBSTITUTE(連結実質赤字比率に係る赤字・黒字の構成分析!F$35,"▲", "-")), 2) &lt; 0, ABS(ROUND(VALUE(SUBSTITUTE(連結実質赤字比率に係る赤字・黒字の構成分析!F$35,"▲", "-")), 2)), NA())</f>
        <v>#N/A</v>
      </c>
      <c r="C35" s="152">
        <f>IF(ROUND(VALUE(SUBSTITUTE(連結実質赤字比率に係る赤字・黒字の構成分析!F$35,"▲", "-")), 2) &gt;= 0, ABS(ROUND(VALUE(SUBSTITUTE(連結実質赤字比率に係る赤字・黒字の構成分析!F$35,"▲", "-")), 2)), NA())</f>
        <v>0.91</v>
      </c>
      <c r="D35" s="152" t="e">
        <f>IF(ROUND(VALUE(SUBSTITUTE(連結実質赤字比率に係る赤字・黒字の構成分析!G$35,"▲", "-")), 2) &lt; 0, ABS(ROUND(VALUE(SUBSTITUTE(連結実質赤字比率に係る赤字・黒字の構成分析!G$35,"▲", "-")), 2)), NA())</f>
        <v>#N/A</v>
      </c>
      <c r="E35" s="152">
        <f>IF(ROUND(VALUE(SUBSTITUTE(連結実質赤字比率に係る赤字・黒字の構成分析!G$35,"▲", "-")), 2) &gt;= 0, ABS(ROUND(VALUE(SUBSTITUTE(連結実質赤字比率に係る赤字・黒字の構成分析!G$35,"▲", "-")), 2)), NA())</f>
        <v>0.85</v>
      </c>
      <c r="F35" s="152" t="e">
        <f>IF(ROUND(VALUE(SUBSTITUTE(連結実質赤字比率に係る赤字・黒字の構成分析!H$35,"▲", "-")), 2) &lt; 0, ABS(ROUND(VALUE(SUBSTITUTE(連結実質赤字比率に係る赤字・黒字の構成分析!H$35,"▲", "-")), 2)), NA())</f>
        <v>#N/A</v>
      </c>
      <c r="G35" s="152">
        <f>IF(ROUND(VALUE(SUBSTITUTE(連結実質赤字比率に係る赤字・黒字の構成分析!H$35,"▲", "-")), 2) &gt;= 0, ABS(ROUND(VALUE(SUBSTITUTE(連結実質赤字比率に係る赤字・黒字の構成分析!H$35,"▲", "-")), 2)), NA())</f>
        <v>1.46</v>
      </c>
      <c r="H35" s="152" t="e">
        <f>IF(ROUND(VALUE(SUBSTITUTE(連結実質赤字比率に係る赤字・黒字の構成分析!I$35,"▲", "-")), 2) &lt; 0, ABS(ROUND(VALUE(SUBSTITUTE(連結実質赤字比率に係る赤字・黒字の構成分析!I$35,"▲", "-")), 2)), NA())</f>
        <v>#N/A</v>
      </c>
      <c r="I35" s="152">
        <f>IF(ROUND(VALUE(SUBSTITUTE(連結実質赤字比率に係る赤字・黒字の構成分析!I$35,"▲", "-")), 2) &gt;= 0, ABS(ROUND(VALUE(SUBSTITUTE(連結実質赤字比率に係る赤字・黒字の構成分析!I$35,"▲", "-")), 2)), NA())</f>
        <v>2.0499999999999998</v>
      </c>
      <c r="J35" s="152" t="e">
        <f>IF(ROUND(VALUE(SUBSTITUTE(連結実質赤字比率に係る赤字・黒字の構成分析!J$35,"▲", "-")), 2) &lt; 0, ABS(ROUND(VALUE(SUBSTITUTE(連結実質赤字比率に係る赤字・黒字の構成分析!J$35,"▲", "-")), 2)), NA())</f>
        <v>#N/A</v>
      </c>
      <c r="K35" s="152">
        <f>IF(ROUND(VALUE(SUBSTITUTE(連結実質赤字比率に係る赤字・黒字の構成分析!J$35,"▲", "-")), 2) &gt;= 0, ABS(ROUND(VALUE(SUBSTITUTE(連結実質赤字比率に係る赤字・黒字の構成分析!J$35,"▲", "-")), 2)), NA())</f>
        <v>3.36</v>
      </c>
    </row>
    <row r="36" spans="1:16" x14ac:dyDescent="0.2">
      <c r="A36" s="152" t="str">
        <f>IF(連結実質赤字比率に係る赤字・黒字の構成分析!C$34="",NA(),連結実質赤字比率に係る赤字・黒字の構成分析!C$34)</f>
        <v>一般会計</v>
      </c>
      <c r="B36" s="152" t="e">
        <f>IF(ROUND(VALUE(SUBSTITUTE(連結実質赤字比率に係る赤字・黒字の構成分析!F$34,"▲", "-")), 2) &lt; 0, ABS(ROUND(VALUE(SUBSTITUTE(連結実質赤字比率に係る赤字・黒字の構成分析!F$34,"▲", "-")), 2)), NA())</f>
        <v>#N/A</v>
      </c>
      <c r="C36" s="152">
        <f>IF(ROUND(VALUE(SUBSTITUTE(連結実質赤字比率に係る赤字・黒字の構成分析!F$34,"▲", "-")), 2) &gt;= 0, ABS(ROUND(VALUE(SUBSTITUTE(連結実質赤字比率に係る赤字・黒字の構成分析!F$34,"▲", "-")), 2)), NA())</f>
        <v>10.42</v>
      </c>
      <c r="D36" s="152" t="e">
        <f>IF(ROUND(VALUE(SUBSTITUTE(連結実質赤字比率に係る赤字・黒字の構成分析!G$34,"▲", "-")), 2) &lt; 0, ABS(ROUND(VALUE(SUBSTITUTE(連結実質赤字比率に係る赤字・黒字の構成分析!G$34,"▲", "-")), 2)), NA())</f>
        <v>#N/A</v>
      </c>
      <c r="E36" s="152">
        <f>IF(ROUND(VALUE(SUBSTITUTE(連結実質赤字比率に係る赤字・黒字の構成分析!G$34,"▲", "-")), 2) &gt;= 0, ABS(ROUND(VALUE(SUBSTITUTE(連結実質赤字比率に係る赤字・黒字の構成分析!G$34,"▲", "-")), 2)), NA())</f>
        <v>13.91</v>
      </c>
      <c r="F36" s="152" t="e">
        <f>IF(ROUND(VALUE(SUBSTITUTE(連結実質赤字比率に係る赤字・黒字の構成分析!H$34,"▲", "-")), 2) &lt; 0, ABS(ROUND(VALUE(SUBSTITUTE(連結実質赤字比率に係る赤字・黒字の構成分析!H$34,"▲", "-")), 2)), NA())</f>
        <v>#N/A</v>
      </c>
      <c r="G36" s="152">
        <f>IF(ROUND(VALUE(SUBSTITUTE(連結実質赤字比率に係る赤字・黒字の構成分析!H$34,"▲", "-")), 2) &gt;= 0, ABS(ROUND(VALUE(SUBSTITUTE(連結実質赤字比率に係る赤字・黒字の構成分析!H$34,"▲", "-")), 2)), NA())</f>
        <v>8.44</v>
      </c>
      <c r="H36" s="152" t="e">
        <f>IF(ROUND(VALUE(SUBSTITUTE(連結実質赤字比率に係る赤字・黒字の構成分析!I$34,"▲", "-")), 2) &lt; 0, ABS(ROUND(VALUE(SUBSTITUTE(連結実質赤字比率に係る赤字・黒字の構成分析!I$34,"▲", "-")), 2)), NA())</f>
        <v>#N/A</v>
      </c>
      <c r="I36" s="152">
        <f>IF(ROUND(VALUE(SUBSTITUTE(連結実質赤字比率に係る赤字・黒字の構成分析!I$34,"▲", "-")), 2) &gt;= 0, ABS(ROUND(VALUE(SUBSTITUTE(連結実質赤字比率に係る赤字・黒字の構成分析!I$34,"▲", "-")), 2)), NA())</f>
        <v>8.25</v>
      </c>
      <c r="J36" s="152" t="e">
        <f>IF(ROUND(VALUE(SUBSTITUTE(連結実質赤字比率に係る赤字・黒字の構成分析!J$34,"▲", "-")), 2) &lt; 0, ABS(ROUND(VALUE(SUBSTITUTE(連結実質赤字比率に係る赤字・黒字の構成分析!J$34,"▲", "-")), 2)), NA())</f>
        <v>#N/A</v>
      </c>
      <c r="K36" s="152">
        <f>IF(ROUND(VALUE(SUBSTITUTE(連結実質赤字比率に係る赤字・黒字の構成分析!J$34,"▲", "-")), 2) &gt;= 0, ABS(ROUND(VALUE(SUBSTITUTE(連結実質赤字比率に係る赤字・黒字の構成分析!J$34,"▲", "-")), 2)), NA())</f>
        <v>7.04</v>
      </c>
    </row>
    <row r="39" spans="1:16" x14ac:dyDescent="0.2">
      <c r="A39" s="125" t="s">
        <v>58</v>
      </c>
    </row>
    <row r="40" spans="1:16" x14ac:dyDescent="0.2">
      <c r="A40" s="153"/>
      <c r="B40" s="153" t="str">
        <f>'実質公債費比率（分子）の構造'!K$44</f>
        <v>R02</v>
      </c>
      <c r="C40" s="153"/>
      <c r="D40" s="153"/>
      <c r="E40" s="153" t="str">
        <f>'実質公債費比率（分子）の構造'!L$44</f>
        <v>R03</v>
      </c>
      <c r="F40" s="153"/>
      <c r="G40" s="153"/>
      <c r="H40" s="153" t="str">
        <f>'実質公債費比率（分子）の構造'!M$44</f>
        <v>R04</v>
      </c>
      <c r="I40" s="153"/>
      <c r="J40" s="153"/>
      <c r="K40" s="153" t="str">
        <f>'実質公債費比率（分子）の構造'!N$44</f>
        <v>R05</v>
      </c>
      <c r="L40" s="153"/>
      <c r="M40" s="153"/>
      <c r="N40" s="153" t="str">
        <f>'実質公債費比率（分子）の構造'!O$44</f>
        <v>R06</v>
      </c>
      <c r="O40" s="153"/>
      <c r="P40" s="153"/>
    </row>
    <row r="41" spans="1:16" x14ac:dyDescent="0.2">
      <c r="A41" s="153"/>
      <c r="B41" s="153" t="s">
        <v>59</v>
      </c>
      <c r="C41" s="153"/>
      <c r="D41" s="153" t="s">
        <v>60</v>
      </c>
      <c r="E41" s="153" t="s">
        <v>59</v>
      </c>
      <c r="F41" s="153"/>
      <c r="G41" s="153" t="s">
        <v>60</v>
      </c>
      <c r="H41" s="153" t="s">
        <v>59</v>
      </c>
      <c r="I41" s="153"/>
      <c r="J41" s="153" t="s">
        <v>60</v>
      </c>
      <c r="K41" s="153" t="s">
        <v>59</v>
      </c>
      <c r="L41" s="153"/>
      <c r="M41" s="153" t="s">
        <v>60</v>
      </c>
      <c r="N41" s="153" t="s">
        <v>59</v>
      </c>
      <c r="O41" s="153"/>
      <c r="P41" s="153" t="s">
        <v>60</v>
      </c>
    </row>
    <row r="42" spans="1:16" x14ac:dyDescent="0.2">
      <c r="A42" s="153" t="s">
        <v>61</v>
      </c>
      <c r="B42" s="153"/>
      <c r="C42" s="153"/>
      <c r="D42" s="153">
        <f>'実質公債費比率（分子）の構造'!K$52</f>
        <v>3688</v>
      </c>
      <c r="E42" s="153"/>
      <c r="F42" s="153"/>
      <c r="G42" s="153">
        <f>'実質公債費比率（分子）の構造'!L$52</f>
        <v>3517</v>
      </c>
      <c r="H42" s="153"/>
      <c r="I42" s="153"/>
      <c r="J42" s="153">
        <f>'実質公債費比率（分子）の構造'!M$52</f>
        <v>3428</v>
      </c>
      <c r="K42" s="153"/>
      <c r="L42" s="153"/>
      <c r="M42" s="153">
        <f>'実質公債費比率（分子）の構造'!N$52</f>
        <v>3302</v>
      </c>
      <c r="N42" s="153"/>
      <c r="O42" s="153"/>
      <c r="P42" s="153">
        <f>'実質公債費比率（分子）の構造'!O$52</f>
        <v>3012</v>
      </c>
    </row>
    <row r="43" spans="1:16" x14ac:dyDescent="0.2">
      <c r="A43" s="153" t="s">
        <v>16</v>
      </c>
      <c r="B43" s="153" t="str">
        <f>'実質公債費比率（分子）の構造'!K$51</f>
        <v>-</v>
      </c>
      <c r="C43" s="153"/>
      <c r="D43" s="153"/>
      <c r="E43" s="153" t="str">
        <f>'実質公債費比率（分子）の構造'!L$51</f>
        <v>-</v>
      </c>
      <c r="F43" s="153"/>
      <c r="G43" s="153"/>
      <c r="H43" s="153" t="str">
        <f>'実質公債費比率（分子）の構造'!M$51</f>
        <v>-</v>
      </c>
      <c r="I43" s="153"/>
      <c r="J43" s="153"/>
      <c r="K43" s="153" t="str">
        <f>'実質公債費比率（分子）の構造'!N$51</f>
        <v>-</v>
      </c>
      <c r="L43" s="153"/>
      <c r="M43" s="153"/>
      <c r="N43" s="153" t="str">
        <f>'実質公債費比率（分子）の構造'!O$51</f>
        <v>-</v>
      </c>
      <c r="O43" s="153"/>
      <c r="P43" s="153"/>
    </row>
    <row r="44" spans="1:16" x14ac:dyDescent="0.2">
      <c r="A44" s="153" t="s">
        <v>62</v>
      </c>
      <c r="B44" s="153">
        <f>'実質公債費比率（分子）の構造'!K$50</f>
        <v>28</v>
      </c>
      <c r="C44" s="153"/>
      <c r="D44" s="153"/>
      <c r="E44" s="153">
        <f>'実質公債費比率（分子）の構造'!L$50</f>
        <v>28</v>
      </c>
      <c r="F44" s="153"/>
      <c r="G44" s="153"/>
      <c r="H44" s="153">
        <f>'実質公債費比率（分子）の構造'!M$50</f>
        <v>53</v>
      </c>
      <c r="I44" s="153"/>
      <c r="J44" s="153"/>
      <c r="K44" s="153">
        <f>'実質公債費比率（分子）の構造'!N$50</f>
        <v>51</v>
      </c>
      <c r="L44" s="153"/>
      <c r="M44" s="153"/>
      <c r="N44" s="153">
        <f>'実質公債費比率（分子）の構造'!O$50</f>
        <v>176</v>
      </c>
      <c r="O44" s="153"/>
      <c r="P44" s="153"/>
    </row>
    <row r="45" spans="1:16" x14ac:dyDescent="0.2">
      <c r="A45" s="153" t="s">
        <v>63</v>
      </c>
      <c r="B45" s="153">
        <f>'実質公債費比率（分子）の構造'!K$49</f>
        <v>132</v>
      </c>
      <c r="C45" s="153"/>
      <c r="D45" s="153"/>
      <c r="E45" s="153">
        <f>'実質公債費比率（分子）の構造'!L$49</f>
        <v>90</v>
      </c>
      <c r="F45" s="153"/>
      <c r="G45" s="153"/>
      <c r="H45" s="153">
        <f>'実質公債費比率（分子）の構造'!M$49</f>
        <v>84</v>
      </c>
      <c r="I45" s="153"/>
      <c r="J45" s="153"/>
      <c r="K45" s="153">
        <f>'実質公債費比率（分子）の構造'!N$49</f>
        <v>70</v>
      </c>
      <c r="L45" s="153"/>
      <c r="M45" s="153"/>
      <c r="N45" s="153">
        <f>'実質公債費比率（分子）の構造'!O$49</f>
        <v>101</v>
      </c>
      <c r="O45" s="153"/>
      <c r="P45" s="153"/>
    </row>
    <row r="46" spans="1:16" x14ac:dyDescent="0.2">
      <c r="A46" s="153" t="s">
        <v>64</v>
      </c>
      <c r="B46" s="153">
        <f>'実質公債費比率（分子）の構造'!K$48</f>
        <v>370</v>
      </c>
      <c r="C46" s="153"/>
      <c r="D46" s="153"/>
      <c r="E46" s="153">
        <f>'実質公債費比率（分子）の構造'!L$48</f>
        <v>337</v>
      </c>
      <c r="F46" s="153"/>
      <c r="G46" s="153"/>
      <c r="H46" s="153">
        <f>'実質公債費比率（分子）の構造'!M$48</f>
        <v>349</v>
      </c>
      <c r="I46" s="153"/>
      <c r="J46" s="153"/>
      <c r="K46" s="153">
        <f>'実質公債費比率（分子）の構造'!N$48</f>
        <v>342</v>
      </c>
      <c r="L46" s="153"/>
      <c r="M46" s="153"/>
      <c r="N46" s="153">
        <f>'実質公債費比率（分子）の構造'!O$48</f>
        <v>341</v>
      </c>
      <c r="O46" s="153"/>
      <c r="P46" s="153"/>
    </row>
    <row r="47" spans="1:16" x14ac:dyDescent="0.2">
      <c r="A47" s="153" t="s">
        <v>12</v>
      </c>
      <c r="B47" s="153" t="str">
        <f>'実質公債費比率（分子）の構造'!K$47</f>
        <v>-</v>
      </c>
      <c r="C47" s="153"/>
      <c r="D47" s="153"/>
      <c r="E47" s="153" t="str">
        <f>'実質公債費比率（分子）の構造'!L$47</f>
        <v>-</v>
      </c>
      <c r="F47" s="153"/>
      <c r="G47" s="153"/>
      <c r="H47" s="153" t="str">
        <f>'実質公債費比率（分子）の構造'!M$47</f>
        <v>-</v>
      </c>
      <c r="I47" s="153"/>
      <c r="J47" s="153"/>
      <c r="K47" s="153" t="str">
        <f>'実質公債費比率（分子）の構造'!N$47</f>
        <v>-</v>
      </c>
      <c r="L47" s="153"/>
      <c r="M47" s="153"/>
      <c r="N47" s="153" t="str">
        <f>'実質公債費比率（分子）の構造'!O$47</f>
        <v>-</v>
      </c>
      <c r="O47" s="153"/>
      <c r="P47" s="153"/>
    </row>
    <row r="48" spans="1:16" x14ac:dyDescent="0.2">
      <c r="A48" s="153" t="s">
        <v>65</v>
      </c>
      <c r="B48" s="153" t="str">
        <f>'実質公債費比率（分子）の構造'!K$46</f>
        <v>-</v>
      </c>
      <c r="C48" s="153"/>
      <c r="D48" s="153"/>
      <c r="E48" s="153" t="str">
        <f>'実質公債費比率（分子）の構造'!L$46</f>
        <v>-</v>
      </c>
      <c r="F48" s="153"/>
      <c r="G48" s="153"/>
      <c r="H48" s="153" t="str">
        <f>'実質公債費比率（分子）の構造'!M$46</f>
        <v>-</v>
      </c>
      <c r="I48" s="153"/>
      <c r="J48" s="153"/>
      <c r="K48" s="153" t="str">
        <f>'実質公債費比率（分子）の構造'!N$46</f>
        <v>-</v>
      </c>
      <c r="L48" s="153"/>
      <c r="M48" s="153"/>
      <c r="N48" s="153" t="str">
        <f>'実質公債費比率（分子）の構造'!O$46</f>
        <v>-</v>
      </c>
      <c r="O48" s="153"/>
      <c r="P48" s="153"/>
    </row>
    <row r="49" spans="1:16" x14ac:dyDescent="0.2">
      <c r="A49" s="153" t="s">
        <v>66</v>
      </c>
      <c r="B49" s="153">
        <f>'実質公債費比率（分子）の構造'!K$45</f>
        <v>3557</v>
      </c>
      <c r="C49" s="153"/>
      <c r="D49" s="153"/>
      <c r="E49" s="153">
        <f>'実質公債費比率（分子）の構造'!L$45</f>
        <v>3562</v>
      </c>
      <c r="F49" s="153"/>
      <c r="G49" s="153"/>
      <c r="H49" s="153">
        <f>'実質公債費比率（分子）の構造'!M$45</f>
        <v>3725</v>
      </c>
      <c r="I49" s="153"/>
      <c r="J49" s="153"/>
      <c r="K49" s="153">
        <f>'実質公債費比率（分子）の構造'!N$45</f>
        <v>3835</v>
      </c>
      <c r="L49" s="153"/>
      <c r="M49" s="153"/>
      <c r="N49" s="153">
        <f>'実質公債費比率（分子）の構造'!O$45</f>
        <v>3935</v>
      </c>
      <c r="O49" s="153"/>
      <c r="P49" s="153"/>
    </row>
    <row r="50" spans="1:16" x14ac:dyDescent="0.2">
      <c r="A50" s="153" t="s">
        <v>67</v>
      </c>
      <c r="B50" s="153" t="e">
        <f>NA()</f>
        <v>#N/A</v>
      </c>
      <c r="C50" s="153">
        <f>IF(ISNUMBER('実質公債費比率（分子）の構造'!K$53),'実質公債費比率（分子）の構造'!K$53,NA())</f>
        <v>399</v>
      </c>
      <c r="D50" s="153" t="e">
        <f>NA()</f>
        <v>#N/A</v>
      </c>
      <c r="E50" s="153" t="e">
        <f>NA()</f>
        <v>#N/A</v>
      </c>
      <c r="F50" s="153">
        <f>IF(ISNUMBER('実質公債費比率（分子）の構造'!L$53),'実質公債費比率（分子）の構造'!L$53,NA())</f>
        <v>500</v>
      </c>
      <c r="G50" s="153" t="e">
        <f>NA()</f>
        <v>#N/A</v>
      </c>
      <c r="H50" s="153" t="e">
        <f>NA()</f>
        <v>#N/A</v>
      </c>
      <c r="I50" s="153">
        <f>IF(ISNUMBER('実質公債費比率（分子）の構造'!M$53),'実質公債費比率（分子）の構造'!M$53,NA())</f>
        <v>783</v>
      </c>
      <c r="J50" s="153" t="e">
        <f>NA()</f>
        <v>#N/A</v>
      </c>
      <c r="K50" s="153" t="e">
        <f>NA()</f>
        <v>#N/A</v>
      </c>
      <c r="L50" s="153">
        <f>IF(ISNUMBER('実質公債費比率（分子）の構造'!N$53),'実質公債費比率（分子）の構造'!N$53,NA())</f>
        <v>996</v>
      </c>
      <c r="M50" s="153" t="e">
        <f>NA()</f>
        <v>#N/A</v>
      </c>
      <c r="N50" s="153" t="e">
        <f>NA()</f>
        <v>#N/A</v>
      </c>
      <c r="O50" s="153">
        <f>IF(ISNUMBER('実質公債費比率（分子）の構造'!O$53),'実質公債費比率（分子）の構造'!O$53,NA())</f>
        <v>1541</v>
      </c>
      <c r="P50" s="153" t="e">
        <f>NA()</f>
        <v>#N/A</v>
      </c>
    </row>
    <row r="53" spans="1:16" x14ac:dyDescent="0.2">
      <c r="A53" s="125" t="s">
        <v>68</v>
      </c>
    </row>
    <row r="54" spans="1:16" x14ac:dyDescent="0.2">
      <c r="A54" s="152"/>
      <c r="B54" s="152" t="str">
        <f>'将来負担比率（分子）の構造'!I$40</f>
        <v>R02</v>
      </c>
      <c r="C54" s="152"/>
      <c r="D54" s="152"/>
      <c r="E54" s="152" t="str">
        <f>'将来負担比率（分子）の構造'!J$40</f>
        <v>R03</v>
      </c>
      <c r="F54" s="152"/>
      <c r="G54" s="152"/>
      <c r="H54" s="152" t="str">
        <f>'将来負担比率（分子）の構造'!K$40</f>
        <v>R04</v>
      </c>
      <c r="I54" s="152"/>
      <c r="J54" s="152"/>
      <c r="K54" s="152" t="str">
        <f>'将来負担比率（分子）の構造'!L$40</f>
        <v>R05</v>
      </c>
      <c r="L54" s="152"/>
      <c r="M54" s="152"/>
      <c r="N54" s="152" t="str">
        <f>'将来負担比率（分子）の構造'!M$40</f>
        <v>R06</v>
      </c>
      <c r="O54" s="152"/>
      <c r="P54" s="152"/>
    </row>
    <row r="55" spans="1:16" x14ac:dyDescent="0.2">
      <c r="A55" s="152"/>
      <c r="B55" s="152" t="s">
        <v>69</v>
      </c>
      <c r="C55" s="152"/>
      <c r="D55" s="152" t="s">
        <v>70</v>
      </c>
      <c r="E55" s="152" t="s">
        <v>69</v>
      </c>
      <c r="F55" s="152"/>
      <c r="G55" s="152" t="s">
        <v>70</v>
      </c>
      <c r="H55" s="152" t="s">
        <v>69</v>
      </c>
      <c r="I55" s="152"/>
      <c r="J55" s="152" t="s">
        <v>70</v>
      </c>
      <c r="K55" s="152" t="s">
        <v>69</v>
      </c>
      <c r="L55" s="152"/>
      <c r="M55" s="152" t="s">
        <v>70</v>
      </c>
      <c r="N55" s="152" t="s">
        <v>69</v>
      </c>
      <c r="O55" s="152"/>
      <c r="P55" s="152" t="s">
        <v>70</v>
      </c>
    </row>
    <row r="56" spans="1:16" x14ac:dyDescent="0.2">
      <c r="A56" s="152" t="s">
        <v>43</v>
      </c>
      <c r="B56" s="152"/>
      <c r="C56" s="152"/>
      <c r="D56" s="152">
        <f>'将来負担比率（分子）の構造'!I$52</f>
        <v>12841</v>
      </c>
      <c r="E56" s="152"/>
      <c r="F56" s="152"/>
      <c r="G56" s="152">
        <f>'将来負担比率（分子）の構造'!J$52</f>
        <v>11319</v>
      </c>
      <c r="H56" s="152"/>
      <c r="I56" s="152"/>
      <c r="J56" s="152">
        <f>'将来負担比率（分子）の構造'!K$52</f>
        <v>10052</v>
      </c>
      <c r="K56" s="152"/>
      <c r="L56" s="152"/>
      <c r="M56" s="152">
        <f>'将来負担比率（分子）の構造'!L$52</f>
        <v>8824</v>
      </c>
      <c r="N56" s="152"/>
      <c r="O56" s="152"/>
      <c r="P56" s="152">
        <f>'将来負担比率（分子）の構造'!M$52</f>
        <v>7995</v>
      </c>
    </row>
    <row r="57" spans="1:16" x14ac:dyDescent="0.2">
      <c r="A57" s="152" t="s">
        <v>42</v>
      </c>
      <c r="B57" s="152"/>
      <c r="C57" s="152"/>
      <c r="D57" s="152">
        <f>'将来負担比率（分子）の構造'!I$51</f>
        <v>21390</v>
      </c>
      <c r="E57" s="152"/>
      <c r="F57" s="152"/>
      <c r="G57" s="152">
        <f>'将来負担比率（分子）の構造'!J$51</f>
        <v>19615</v>
      </c>
      <c r="H57" s="152"/>
      <c r="I57" s="152"/>
      <c r="J57" s="152">
        <f>'将来負担比率（分子）の構造'!K$51</f>
        <v>17260</v>
      </c>
      <c r="K57" s="152"/>
      <c r="L57" s="152"/>
      <c r="M57" s="152">
        <f>'将来負担比率（分子）の構造'!L$51</f>
        <v>16201</v>
      </c>
      <c r="N57" s="152"/>
      <c r="O57" s="152"/>
      <c r="P57" s="152">
        <f>'将来負担比率（分子）の構造'!M$51</f>
        <v>15002</v>
      </c>
    </row>
    <row r="58" spans="1:16" x14ac:dyDescent="0.2">
      <c r="A58" s="152" t="s">
        <v>41</v>
      </c>
      <c r="B58" s="152"/>
      <c r="C58" s="152"/>
      <c r="D58" s="152">
        <f>'将来負担比率（分子）の構造'!I$50</f>
        <v>20280</v>
      </c>
      <c r="E58" s="152"/>
      <c r="F58" s="152"/>
      <c r="G58" s="152">
        <f>'将来負担比率（分子）の構造'!J$50</f>
        <v>22996</v>
      </c>
      <c r="H58" s="152"/>
      <c r="I58" s="152"/>
      <c r="J58" s="152">
        <f>'将来負担比率（分子）の構造'!K$50</f>
        <v>25805</v>
      </c>
      <c r="K58" s="152"/>
      <c r="L58" s="152"/>
      <c r="M58" s="152">
        <f>'将来負担比率（分子）の構造'!L$50</f>
        <v>27764</v>
      </c>
      <c r="N58" s="152"/>
      <c r="O58" s="152"/>
      <c r="P58" s="152">
        <f>'将来負担比率（分子）の構造'!M$50</f>
        <v>27920</v>
      </c>
    </row>
    <row r="59" spans="1:16" x14ac:dyDescent="0.2">
      <c r="A59" s="152" t="s">
        <v>39</v>
      </c>
      <c r="B59" s="152" t="str">
        <f>'将来負担比率（分子）の構造'!I$49</f>
        <v>-</v>
      </c>
      <c r="C59" s="152"/>
      <c r="D59" s="152"/>
      <c r="E59" s="152" t="str">
        <f>'将来負担比率（分子）の構造'!J$49</f>
        <v>-</v>
      </c>
      <c r="F59" s="152"/>
      <c r="G59" s="152"/>
      <c r="H59" s="152" t="str">
        <f>'将来負担比率（分子）の構造'!K$49</f>
        <v>-</v>
      </c>
      <c r="I59" s="152"/>
      <c r="J59" s="152"/>
      <c r="K59" s="152" t="str">
        <f>'将来負担比率（分子）の構造'!L$49</f>
        <v>-</v>
      </c>
      <c r="L59" s="152"/>
      <c r="M59" s="152"/>
      <c r="N59" s="152" t="str">
        <f>'将来負担比率（分子）の構造'!M$49</f>
        <v>-</v>
      </c>
      <c r="O59" s="152"/>
      <c r="P59" s="152"/>
    </row>
    <row r="60" spans="1:16" x14ac:dyDescent="0.2">
      <c r="A60" s="152" t="s">
        <v>38</v>
      </c>
      <c r="B60" s="152" t="str">
        <f>'将来負担比率（分子）の構造'!I$48</f>
        <v>-</v>
      </c>
      <c r="C60" s="152"/>
      <c r="D60" s="152"/>
      <c r="E60" s="152" t="str">
        <f>'将来負担比率（分子）の構造'!J$48</f>
        <v>-</v>
      </c>
      <c r="F60" s="152"/>
      <c r="G60" s="152"/>
      <c r="H60" s="152" t="str">
        <f>'将来負担比率（分子）の構造'!K$48</f>
        <v>-</v>
      </c>
      <c r="I60" s="152"/>
      <c r="J60" s="152"/>
      <c r="K60" s="152" t="str">
        <f>'将来負担比率（分子）の構造'!L$48</f>
        <v>-</v>
      </c>
      <c r="L60" s="152"/>
      <c r="M60" s="152"/>
      <c r="N60" s="152" t="str">
        <f>'将来負担比率（分子）の構造'!M$48</f>
        <v>-</v>
      </c>
      <c r="O60" s="152"/>
      <c r="P60" s="152"/>
    </row>
    <row r="61" spans="1:16" x14ac:dyDescent="0.2">
      <c r="A61" s="152" t="s">
        <v>36</v>
      </c>
      <c r="B61" s="152" t="str">
        <f>'将来負担比率（分子）の構造'!I$46</f>
        <v>-</v>
      </c>
      <c r="C61" s="152"/>
      <c r="D61" s="152"/>
      <c r="E61" s="152">
        <f>'将来負担比率（分子）の構造'!J$46</f>
        <v>81</v>
      </c>
      <c r="F61" s="152"/>
      <c r="G61" s="152"/>
      <c r="H61" s="152" t="str">
        <f>'将来負担比率（分子）の構造'!K$46</f>
        <v>-</v>
      </c>
      <c r="I61" s="152"/>
      <c r="J61" s="152"/>
      <c r="K61" s="152" t="str">
        <f>'将来負担比率（分子）の構造'!L$46</f>
        <v>-</v>
      </c>
      <c r="L61" s="152"/>
      <c r="M61" s="152"/>
      <c r="N61" s="152" t="str">
        <f>'将来負担比率（分子）の構造'!M$46</f>
        <v>-</v>
      </c>
      <c r="O61" s="152"/>
      <c r="P61" s="152"/>
    </row>
    <row r="62" spans="1:16" x14ac:dyDescent="0.2">
      <c r="A62" s="152" t="s">
        <v>35</v>
      </c>
      <c r="B62" s="152">
        <f>'将来負担比率（分子）の構造'!I$45</f>
        <v>8044</v>
      </c>
      <c r="C62" s="152"/>
      <c r="D62" s="152"/>
      <c r="E62" s="152">
        <f>'将来負担比率（分子）の構造'!J$45</f>
        <v>8277</v>
      </c>
      <c r="F62" s="152"/>
      <c r="G62" s="152"/>
      <c r="H62" s="152">
        <f>'将来負担比率（分子）の構造'!K$45</f>
        <v>8355</v>
      </c>
      <c r="I62" s="152"/>
      <c r="J62" s="152"/>
      <c r="K62" s="152">
        <f>'将来負担比率（分子）の構造'!L$45</f>
        <v>8767</v>
      </c>
      <c r="L62" s="152"/>
      <c r="M62" s="152"/>
      <c r="N62" s="152">
        <f>'将来負担比率（分子）の構造'!M$45</f>
        <v>8998</v>
      </c>
      <c r="O62" s="152"/>
      <c r="P62" s="152"/>
    </row>
    <row r="63" spans="1:16" x14ac:dyDescent="0.2">
      <c r="A63" s="152" t="s">
        <v>34</v>
      </c>
      <c r="B63" s="152">
        <f>'将来負担比率（分子）の構造'!I$44</f>
        <v>925</v>
      </c>
      <c r="C63" s="152"/>
      <c r="D63" s="152"/>
      <c r="E63" s="152">
        <f>'将来負担比率（分子）の構造'!J$44</f>
        <v>776</v>
      </c>
      <c r="F63" s="152"/>
      <c r="G63" s="152"/>
      <c r="H63" s="152">
        <f>'将来負担比率（分子）の構造'!K$44</f>
        <v>628</v>
      </c>
      <c r="I63" s="152"/>
      <c r="J63" s="152"/>
      <c r="K63" s="152">
        <f>'将来負担比率（分子）の構造'!L$44</f>
        <v>482</v>
      </c>
      <c r="L63" s="152"/>
      <c r="M63" s="152"/>
      <c r="N63" s="152">
        <f>'将来負担比率（分子）の構造'!M$44</f>
        <v>632</v>
      </c>
      <c r="O63" s="152"/>
      <c r="P63" s="152"/>
    </row>
    <row r="64" spans="1:16" x14ac:dyDescent="0.2">
      <c r="A64" s="152" t="s">
        <v>33</v>
      </c>
      <c r="B64" s="152">
        <f>'将来負担比率（分子）の構造'!I$43</f>
        <v>6349</v>
      </c>
      <c r="C64" s="152"/>
      <c r="D64" s="152"/>
      <c r="E64" s="152">
        <f>'将来負担比率（分子）の構造'!J$43</f>
        <v>5366</v>
      </c>
      <c r="F64" s="152"/>
      <c r="G64" s="152"/>
      <c r="H64" s="152">
        <f>'将来負担比率（分子）の構造'!K$43</f>
        <v>4612</v>
      </c>
      <c r="I64" s="152"/>
      <c r="J64" s="152"/>
      <c r="K64" s="152">
        <f>'将来負担比率（分子）の構造'!L$43</f>
        <v>4419</v>
      </c>
      <c r="L64" s="152"/>
      <c r="M64" s="152"/>
      <c r="N64" s="152">
        <f>'将来負担比率（分子）の構造'!M$43</f>
        <v>4212</v>
      </c>
      <c r="O64" s="152"/>
      <c r="P64" s="152"/>
    </row>
    <row r="65" spans="1:16" x14ac:dyDescent="0.2">
      <c r="A65" s="152" t="s">
        <v>32</v>
      </c>
      <c r="B65" s="152">
        <f>'将来負担比率（分子）の構造'!I$42</f>
        <v>3817</v>
      </c>
      <c r="C65" s="152"/>
      <c r="D65" s="152"/>
      <c r="E65" s="152">
        <f>'将来負担比率（分子）の構造'!J$42</f>
        <v>3284</v>
      </c>
      <c r="F65" s="152"/>
      <c r="G65" s="152"/>
      <c r="H65" s="152">
        <f>'将来負担比率（分子）の構造'!K$42</f>
        <v>2044</v>
      </c>
      <c r="I65" s="152"/>
      <c r="J65" s="152"/>
      <c r="K65" s="152">
        <f>'将来負担比率（分子）の構造'!L$42</f>
        <v>1272</v>
      </c>
      <c r="L65" s="152"/>
      <c r="M65" s="152"/>
      <c r="N65" s="152">
        <f>'将来負担比率（分子）の構造'!M$42</f>
        <v>12850</v>
      </c>
      <c r="O65" s="152"/>
      <c r="P65" s="152"/>
    </row>
    <row r="66" spans="1:16" x14ac:dyDescent="0.2">
      <c r="A66" s="152" t="s">
        <v>31</v>
      </c>
      <c r="B66" s="152">
        <f>'将来負担比率（分子）の構造'!I$41</f>
        <v>41090</v>
      </c>
      <c r="C66" s="152"/>
      <c r="D66" s="152"/>
      <c r="E66" s="152">
        <f>'将来負担比率（分子）の構造'!J$41</f>
        <v>39966</v>
      </c>
      <c r="F66" s="152"/>
      <c r="G66" s="152"/>
      <c r="H66" s="152">
        <f>'将来負担比率（分子）の構造'!K$41</f>
        <v>39457</v>
      </c>
      <c r="I66" s="152"/>
      <c r="J66" s="152"/>
      <c r="K66" s="152">
        <f>'将来負担比率（分子）の構造'!L$41</f>
        <v>38815</v>
      </c>
      <c r="L66" s="152"/>
      <c r="M66" s="152"/>
      <c r="N66" s="152">
        <f>'将来負担比率（分子）の構造'!M$41</f>
        <v>37723</v>
      </c>
      <c r="O66" s="152"/>
      <c r="P66" s="152"/>
    </row>
    <row r="67" spans="1:16" x14ac:dyDescent="0.2">
      <c r="A67" s="152" t="s">
        <v>71</v>
      </c>
      <c r="B67" s="152" t="e">
        <f>NA()</f>
        <v>#N/A</v>
      </c>
      <c r="C67" s="152">
        <f>IF(ISNUMBER('将来負担比率（分子）の構造'!I$53), IF('将来負担比率（分子）の構造'!I$53 &lt; 0, 0, '将来負担比率（分子）の構造'!I$53), NA())</f>
        <v>5713</v>
      </c>
      <c r="D67" s="152" t="e">
        <f>NA()</f>
        <v>#N/A</v>
      </c>
      <c r="E67" s="152" t="e">
        <f>NA()</f>
        <v>#N/A</v>
      </c>
      <c r="F67" s="152">
        <f>IF(ISNUMBER('将来負担比率（分子）の構造'!J$53), IF('将来負担比率（分子）の構造'!J$53 &lt; 0, 0, '将来負担比率（分子）の構造'!J$53), NA())</f>
        <v>3820</v>
      </c>
      <c r="G67" s="152" t="e">
        <f>NA()</f>
        <v>#N/A</v>
      </c>
      <c r="H67" s="152" t="e">
        <f>NA()</f>
        <v>#N/A</v>
      </c>
      <c r="I67" s="152">
        <f>IF(ISNUMBER('将来負担比率（分子）の構造'!K$53), IF('将来負担比率（分子）の構造'!K$53 &lt; 0, 0, '将来負担比率（分子）の構造'!K$53), NA())</f>
        <v>1980</v>
      </c>
      <c r="J67" s="152" t="e">
        <f>NA()</f>
        <v>#N/A</v>
      </c>
      <c r="K67" s="152" t="e">
        <f>NA()</f>
        <v>#N/A</v>
      </c>
      <c r="L67" s="152">
        <f>IF(ISNUMBER('将来負担比率（分子）の構造'!L$53), IF('将来負担比率（分子）の構造'!L$53 &lt; 0, 0, '将来負担比率（分子）の構造'!L$53), NA())</f>
        <v>967</v>
      </c>
      <c r="M67" s="152" t="e">
        <f>NA()</f>
        <v>#N/A</v>
      </c>
      <c r="N67" s="152" t="e">
        <f>NA()</f>
        <v>#N/A</v>
      </c>
      <c r="O67" s="152">
        <f>IF(ISNUMBER('将来負担比率（分子）の構造'!M$53), IF('将来負担比率（分子）の構造'!M$53 &lt; 0, 0, '将来負担比率（分子）の構造'!M$53), NA())</f>
        <v>13498</v>
      </c>
      <c r="P67" s="152" t="e">
        <f>NA()</f>
        <v>#N/A</v>
      </c>
    </row>
    <row r="70" spans="1:16" x14ac:dyDescent="0.2">
      <c r="A70" s="154" t="s">
        <v>72</v>
      </c>
      <c r="B70" s="154"/>
      <c r="C70" s="154"/>
      <c r="D70" s="154"/>
      <c r="E70" s="154"/>
      <c r="F70" s="154"/>
    </row>
    <row r="71" spans="1:16" x14ac:dyDescent="0.2">
      <c r="A71" s="155"/>
      <c r="B71" s="155" t="e">
        <f>#REF!</f>
        <v>#REF!</v>
      </c>
      <c r="C71" s="155" t="e">
        <f>#REF!</f>
        <v>#REF!</v>
      </c>
      <c r="D71" s="155" t="e">
        <f>#REF!</f>
        <v>#REF!</v>
      </c>
    </row>
    <row r="72" spans="1:16" x14ac:dyDescent="0.2">
      <c r="A72" s="155" t="s">
        <v>73</v>
      </c>
      <c r="B72" s="156" t="e">
        <f>#REF!</f>
        <v>#REF!</v>
      </c>
      <c r="C72" s="156" t="e">
        <f>#REF!</f>
        <v>#REF!</v>
      </c>
      <c r="D72" s="156" t="e">
        <f>#REF!</f>
        <v>#REF!</v>
      </c>
    </row>
    <row r="73" spans="1:16" x14ac:dyDescent="0.2">
      <c r="A73" s="155" t="s">
        <v>74</v>
      </c>
      <c r="B73" s="156" t="e">
        <f>#REF!</f>
        <v>#REF!</v>
      </c>
      <c r="C73" s="156" t="e">
        <f>#REF!</f>
        <v>#REF!</v>
      </c>
      <c r="D73" s="156" t="e">
        <f>#REF!</f>
        <v>#REF!</v>
      </c>
    </row>
    <row r="74" spans="1:16" x14ac:dyDescent="0.2">
      <c r="A74" s="155" t="s">
        <v>75</v>
      </c>
      <c r="B74" s="156" t="e">
        <f>#REF!</f>
        <v>#REF!</v>
      </c>
      <c r="C74" s="156" t="e">
        <f>#REF!</f>
        <v>#REF!</v>
      </c>
      <c r="D74" s="156" t="e">
        <f>#REF!</f>
        <v>#REF!</v>
      </c>
    </row>
  </sheetData>
  <sheetProtection algorithmName="SHA-512" hashValue="CRJpL537NcgG3M5LyuV6Epd9UBWUYdoEE0t0Qjn4tYW/jmPGcy/sCOfYCVXGA3XubBAk9CdpVKAx/PtqJQggqw==" saltValue="FDgskLvpK400sud4GiaAD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1" customWidth="1"/>
    <col min="2" max="2" width="2.33203125" style="191" customWidth="1"/>
    <col min="3" max="16" width="2.6640625" style="191" customWidth="1"/>
    <col min="17" max="17" width="2.33203125" style="191" customWidth="1"/>
    <col min="18" max="95" width="1.6640625" style="191" customWidth="1"/>
    <col min="96" max="133" width="1.6640625" style="203" customWidth="1"/>
    <col min="134" max="143" width="1.6640625" style="191" customWidth="1"/>
    <col min="144" max="16384" width="0" style="191" hidden="1"/>
  </cols>
  <sheetData>
    <row r="1" spans="2:143" ht="22.5" customHeight="1" thickBot="1" x14ac:dyDescent="0.25">
      <c r="B1" s="189"/>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704" t="s">
        <v>202</v>
      </c>
      <c r="DI1" s="705"/>
      <c r="DJ1" s="705"/>
      <c r="DK1" s="705"/>
      <c r="DL1" s="705"/>
      <c r="DM1" s="705"/>
      <c r="DN1" s="706"/>
      <c r="DO1" s="191"/>
      <c r="DP1" s="704" t="s">
        <v>203</v>
      </c>
      <c r="DQ1" s="705"/>
      <c r="DR1" s="705"/>
      <c r="DS1" s="705"/>
      <c r="DT1" s="705"/>
      <c r="DU1" s="705"/>
      <c r="DV1" s="705"/>
      <c r="DW1" s="705"/>
      <c r="DX1" s="705"/>
      <c r="DY1" s="705"/>
      <c r="DZ1" s="705"/>
      <c r="EA1" s="705"/>
      <c r="EB1" s="705"/>
      <c r="EC1" s="706"/>
      <c r="ED1" s="190"/>
      <c r="EE1" s="190"/>
      <c r="EF1" s="190"/>
      <c r="EG1" s="190"/>
      <c r="EH1" s="190"/>
      <c r="EI1" s="190"/>
      <c r="EJ1" s="190"/>
      <c r="EK1" s="190"/>
      <c r="EL1" s="190"/>
      <c r="EM1" s="190"/>
    </row>
    <row r="2" spans="2:143" ht="22.5" customHeight="1" x14ac:dyDescent="0.2">
      <c r="B2" s="192" t="s">
        <v>204</v>
      </c>
      <c r="R2" s="193"/>
      <c r="S2" s="193"/>
      <c r="T2" s="193"/>
      <c r="U2" s="193"/>
      <c r="V2" s="193"/>
      <c r="W2" s="193"/>
      <c r="X2" s="193"/>
      <c r="Y2" s="193"/>
      <c r="Z2" s="193"/>
      <c r="AA2" s="193"/>
      <c r="AB2" s="193"/>
      <c r="AC2" s="193"/>
      <c r="AE2" s="194"/>
      <c r="AF2" s="194"/>
      <c r="AG2" s="194"/>
      <c r="AH2" s="194"/>
      <c r="AI2" s="194"/>
      <c r="AJ2" s="193"/>
      <c r="AK2" s="193"/>
      <c r="AL2" s="193"/>
      <c r="AM2" s="193"/>
      <c r="AN2" s="193"/>
      <c r="AO2" s="193"/>
      <c r="AP2" s="193"/>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c r="DK2" s="190"/>
      <c r="DL2" s="190"/>
      <c r="DM2" s="190"/>
      <c r="DN2" s="190"/>
      <c r="DO2" s="190"/>
      <c r="DP2" s="190"/>
      <c r="DQ2" s="190"/>
      <c r="DR2" s="190"/>
      <c r="DS2" s="190"/>
      <c r="DT2" s="190"/>
      <c r="DU2" s="190"/>
      <c r="DV2" s="190"/>
      <c r="DW2" s="190"/>
      <c r="DX2" s="190"/>
      <c r="DY2" s="190"/>
      <c r="DZ2" s="190"/>
      <c r="EA2" s="190"/>
      <c r="EB2" s="190"/>
      <c r="EC2" s="190"/>
    </row>
    <row r="3" spans="2:143" ht="11.25" customHeight="1" x14ac:dyDescent="0.2">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2">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2">
      <c r="B5" s="666" t="s">
        <v>215</v>
      </c>
      <c r="C5" s="667"/>
      <c r="D5" s="667"/>
      <c r="E5" s="667"/>
      <c r="F5" s="667"/>
      <c r="G5" s="667"/>
      <c r="H5" s="667"/>
      <c r="I5" s="667"/>
      <c r="J5" s="667"/>
      <c r="K5" s="667"/>
      <c r="L5" s="667"/>
      <c r="M5" s="667"/>
      <c r="N5" s="667"/>
      <c r="O5" s="667"/>
      <c r="P5" s="667"/>
      <c r="Q5" s="668"/>
      <c r="R5" s="663">
        <v>50741318</v>
      </c>
      <c r="S5" s="664"/>
      <c r="T5" s="664"/>
      <c r="U5" s="664"/>
      <c r="V5" s="664"/>
      <c r="W5" s="664"/>
      <c r="X5" s="664"/>
      <c r="Y5" s="689"/>
      <c r="Z5" s="702">
        <v>45.1</v>
      </c>
      <c r="AA5" s="702"/>
      <c r="AB5" s="702"/>
      <c r="AC5" s="702"/>
      <c r="AD5" s="703">
        <v>47248398</v>
      </c>
      <c r="AE5" s="703"/>
      <c r="AF5" s="703"/>
      <c r="AG5" s="703"/>
      <c r="AH5" s="703"/>
      <c r="AI5" s="703"/>
      <c r="AJ5" s="703"/>
      <c r="AK5" s="703"/>
      <c r="AL5" s="690">
        <v>81.400000000000006</v>
      </c>
      <c r="AM5" s="672"/>
      <c r="AN5" s="672"/>
      <c r="AO5" s="691"/>
      <c r="AP5" s="666" t="s">
        <v>216</v>
      </c>
      <c r="AQ5" s="667"/>
      <c r="AR5" s="667"/>
      <c r="AS5" s="667"/>
      <c r="AT5" s="667"/>
      <c r="AU5" s="667"/>
      <c r="AV5" s="667"/>
      <c r="AW5" s="667"/>
      <c r="AX5" s="667"/>
      <c r="AY5" s="667"/>
      <c r="AZ5" s="667"/>
      <c r="BA5" s="667"/>
      <c r="BB5" s="667"/>
      <c r="BC5" s="667"/>
      <c r="BD5" s="667"/>
      <c r="BE5" s="667"/>
      <c r="BF5" s="668"/>
      <c r="BG5" s="608">
        <v>47248399</v>
      </c>
      <c r="BH5" s="609"/>
      <c r="BI5" s="609"/>
      <c r="BJ5" s="609"/>
      <c r="BK5" s="609"/>
      <c r="BL5" s="609"/>
      <c r="BM5" s="609"/>
      <c r="BN5" s="610"/>
      <c r="BO5" s="646">
        <v>93.1</v>
      </c>
      <c r="BP5" s="646"/>
      <c r="BQ5" s="646"/>
      <c r="BR5" s="646"/>
      <c r="BS5" s="647">
        <v>1306760</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2">
      <c r="B6" s="605" t="s">
        <v>220</v>
      </c>
      <c r="C6" s="606"/>
      <c r="D6" s="606"/>
      <c r="E6" s="606"/>
      <c r="F6" s="606"/>
      <c r="G6" s="606"/>
      <c r="H6" s="606"/>
      <c r="I6" s="606"/>
      <c r="J6" s="606"/>
      <c r="K6" s="606"/>
      <c r="L6" s="606"/>
      <c r="M6" s="606"/>
      <c r="N6" s="606"/>
      <c r="O6" s="606"/>
      <c r="P6" s="606"/>
      <c r="Q6" s="607"/>
      <c r="R6" s="608">
        <v>361704</v>
      </c>
      <c r="S6" s="609"/>
      <c r="T6" s="609"/>
      <c r="U6" s="609"/>
      <c r="V6" s="609"/>
      <c r="W6" s="609"/>
      <c r="X6" s="609"/>
      <c r="Y6" s="610"/>
      <c r="Z6" s="646">
        <v>0.3</v>
      </c>
      <c r="AA6" s="646"/>
      <c r="AB6" s="646"/>
      <c r="AC6" s="646"/>
      <c r="AD6" s="647">
        <v>361704</v>
      </c>
      <c r="AE6" s="647"/>
      <c r="AF6" s="647"/>
      <c r="AG6" s="647"/>
      <c r="AH6" s="647"/>
      <c r="AI6" s="647"/>
      <c r="AJ6" s="647"/>
      <c r="AK6" s="647"/>
      <c r="AL6" s="611">
        <v>0.6</v>
      </c>
      <c r="AM6" s="612"/>
      <c r="AN6" s="612"/>
      <c r="AO6" s="648"/>
      <c r="AP6" s="605" t="s">
        <v>221</v>
      </c>
      <c r="AQ6" s="606"/>
      <c r="AR6" s="606"/>
      <c r="AS6" s="606"/>
      <c r="AT6" s="606"/>
      <c r="AU6" s="606"/>
      <c r="AV6" s="606"/>
      <c r="AW6" s="606"/>
      <c r="AX6" s="606"/>
      <c r="AY6" s="606"/>
      <c r="AZ6" s="606"/>
      <c r="BA6" s="606"/>
      <c r="BB6" s="606"/>
      <c r="BC6" s="606"/>
      <c r="BD6" s="606"/>
      <c r="BE6" s="606"/>
      <c r="BF6" s="607"/>
      <c r="BG6" s="608">
        <v>47248399</v>
      </c>
      <c r="BH6" s="609"/>
      <c r="BI6" s="609"/>
      <c r="BJ6" s="609"/>
      <c r="BK6" s="609"/>
      <c r="BL6" s="609"/>
      <c r="BM6" s="609"/>
      <c r="BN6" s="610"/>
      <c r="BO6" s="646">
        <v>93.1</v>
      </c>
      <c r="BP6" s="646"/>
      <c r="BQ6" s="646"/>
      <c r="BR6" s="646"/>
      <c r="BS6" s="647">
        <v>1306760</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509367</v>
      </c>
      <c r="CS6" s="609"/>
      <c r="CT6" s="609"/>
      <c r="CU6" s="609"/>
      <c r="CV6" s="609"/>
      <c r="CW6" s="609"/>
      <c r="CX6" s="609"/>
      <c r="CY6" s="610"/>
      <c r="CZ6" s="690">
        <v>0.5</v>
      </c>
      <c r="DA6" s="672"/>
      <c r="DB6" s="672"/>
      <c r="DC6" s="692"/>
      <c r="DD6" s="614" t="s">
        <v>122</v>
      </c>
      <c r="DE6" s="609"/>
      <c r="DF6" s="609"/>
      <c r="DG6" s="609"/>
      <c r="DH6" s="609"/>
      <c r="DI6" s="609"/>
      <c r="DJ6" s="609"/>
      <c r="DK6" s="609"/>
      <c r="DL6" s="609"/>
      <c r="DM6" s="609"/>
      <c r="DN6" s="609"/>
      <c r="DO6" s="609"/>
      <c r="DP6" s="610"/>
      <c r="DQ6" s="614">
        <v>509367</v>
      </c>
      <c r="DR6" s="609"/>
      <c r="DS6" s="609"/>
      <c r="DT6" s="609"/>
      <c r="DU6" s="609"/>
      <c r="DV6" s="609"/>
      <c r="DW6" s="609"/>
      <c r="DX6" s="609"/>
      <c r="DY6" s="609"/>
      <c r="DZ6" s="609"/>
      <c r="EA6" s="609"/>
      <c r="EB6" s="609"/>
      <c r="EC6" s="645"/>
    </row>
    <row r="7" spans="2:143" ht="11.25" customHeight="1" x14ac:dyDescent="0.2">
      <c r="B7" s="605" t="s">
        <v>223</v>
      </c>
      <c r="C7" s="606"/>
      <c r="D7" s="606"/>
      <c r="E7" s="606"/>
      <c r="F7" s="606"/>
      <c r="G7" s="606"/>
      <c r="H7" s="606"/>
      <c r="I7" s="606"/>
      <c r="J7" s="606"/>
      <c r="K7" s="606"/>
      <c r="L7" s="606"/>
      <c r="M7" s="606"/>
      <c r="N7" s="606"/>
      <c r="O7" s="606"/>
      <c r="P7" s="606"/>
      <c r="Q7" s="607"/>
      <c r="R7" s="608">
        <v>126366</v>
      </c>
      <c r="S7" s="609"/>
      <c r="T7" s="609"/>
      <c r="U7" s="609"/>
      <c r="V7" s="609"/>
      <c r="W7" s="609"/>
      <c r="X7" s="609"/>
      <c r="Y7" s="610"/>
      <c r="Z7" s="646">
        <v>0.1</v>
      </c>
      <c r="AA7" s="646"/>
      <c r="AB7" s="646"/>
      <c r="AC7" s="646"/>
      <c r="AD7" s="647">
        <v>126366</v>
      </c>
      <c r="AE7" s="647"/>
      <c r="AF7" s="647"/>
      <c r="AG7" s="647"/>
      <c r="AH7" s="647"/>
      <c r="AI7" s="647"/>
      <c r="AJ7" s="647"/>
      <c r="AK7" s="647"/>
      <c r="AL7" s="611">
        <v>0.2</v>
      </c>
      <c r="AM7" s="612"/>
      <c r="AN7" s="612"/>
      <c r="AO7" s="648"/>
      <c r="AP7" s="605" t="s">
        <v>224</v>
      </c>
      <c r="AQ7" s="606"/>
      <c r="AR7" s="606"/>
      <c r="AS7" s="606"/>
      <c r="AT7" s="606"/>
      <c r="AU7" s="606"/>
      <c r="AV7" s="606"/>
      <c r="AW7" s="606"/>
      <c r="AX7" s="606"/>
      <c r="AY7" s="606"/>
      <c r="AZ7" s="606"/>
      <c r="BA7" s="606"/>
      <c r="BB7" s="606"/>
      <c r="BC7" s="606"/>
      <c r="BD7" s="606"/>
      <c r="BE7" s="606"/>
      <c r="BF7" s="607"/>
      <c r="BG7" s="608">
        <v>27719067</v>
      </c>
      <c r="BH7" s="609"/>
      <c r="BI7" s="609"/>
      <c r="BJ7" s="609"/>
      <c r="BK7" s="609"/>
      <c r="BL7" s="609"/>
      <c r="BM7" s="609"/>
      <c r="BN7" s="610"/>
      <c r="BO7" s="646">
        <v>54.6</v>
      </c>
      <c r="BP7" s="646"/>
      <c r="BQ7" s="646"/>
      <c r="BR7" s="646"/>
      <c r="BS7" s="647">
        <v>1306760</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12627276</v>
      </c>
      <c r="CS7" s="609"/>
      <c r="CT7" s="609"/>
      <c r="CU7" s="609"/>
      <c r="CV7" s="609"/>
      <c r="CW7" s="609"/>
      <c r="CX7" s="609"/>
      <c r="CY7" s="610"/>
      <c r="CZ7" s="646">
        <v>11.7</v>
      </c>
      <c r="DA7" s="646"/>
      <c r="DB7" s="646"/>
      <c r="DC7" s="646"/>
      <c r="DD7" s="614">
        <v>747842</v>
      </c>
      <c r="DE7" s="609"/>
      <c r="DF7" s="609"/>
      <c r="DG7" s="609"/>
      <c r="DH7" s="609"/>
      <c r="DI7" s="609"/>
      <c r="DJ7" s="609"/>
      <c r="DK7" s="609"/>
      <c r="DL7" s="609"/>
      <c r="DM7" s="609"/>
      <c r="DN7" s="609"/>
      <c r="DO7" s="609"/>
      <c r="DP7" s="610"/>
      <c r="DQ7" s="614">
        <v>10672496</v>
      </c>
      <c r="DR7" s="609"/>
      <c r="DS7" s="609"/>
      <c r="DT7" s="609"/>
      <c r="DU7" s="609"/>
      <c r="DV7" s="609"/>
      <c r="DW7" s="609"/>
      <c r="DX7" s="609"/>
      <c r="DY7" s="609"/>
      <c r="DZ7" s="609"/>
      <c r="EA7" s="609"/>
      <c r="EB7" s="609"/>
      <c r="EC7" s="645"/>
    </row>
    <row r="8" spans="2:143" ht="11.25" customHeight="1" x14ac:dyDescent="0.2">
      <c r="B8" s="605" t="s">
        <v>226</v>
      </c>
      <c r="C8" s="606"/>
      <c r="D8" s="606"/>
      <c r="E8" s="606"/>
      <c r="F8" s="606"/>
      <c r="G8" s="606"/>
      <c r="H8" s="606"/>
      <c r="I8" s="606"/>
      <c r="J8" s="606"/>
      <c r="K8" s="606"/>
      <c r="L8" s="606"/>
      <c r="M8" s="606"/>
      <c r="N8" s="606"/>
      <c r="O8" s="606"/>
      <c r="P8" s="606"/>
      <c r="Q8" s="607"/>
      <c r="R8" s="608">
        <v>651119</v>
      </c>
      <c r="S8" s="609"/>
      <c r="T8" s="609"/>
      <c r="U8" s="609"/>
      <c r="V8" s="609"/>
      <c r="W8" s="609"/>
      <c r="X8" s="609"/>
      <c r="Y8" s="610"/>
      <c r="Z8" s="646">
        <v>0.6</v>
      </c>
      <c r="AA8" s="646"/>
      <c r="AB8" s="646"/>
      <c r="AC8" s="646"/>
      <c r="AD8" s="647">
        <v>651119</v>
      </c>
      <c r="AE8" s="647"/>
      <c r="AF8" s="647"/>
      <c r="AG8" s="647"/>
      <c r="AH8" s="647"/>
      <c r="AI8" s="647"/>
      <c r="AJ8" s="647"/>
      <c r="AK8" s="647"/>
      <c r="AL8" s="611">
        <v>1.1000000000000001</v>
      </c>
      <c r="AM8" s="612"/>
      <c r="AN8" s="612"/>
      <c r="AO8" s="648"/>
      <c r="AP8" s="605" t="s">
        <v>227</v>
      </c>
      <c r="AQ8" s="606"/>
      <c r="AR8" s="606"/>
      <c r="AS8" s="606"/>
      <c r="AT8" s="606"/>
      <c r="AU8" s="606"/>
      <c r="AV8" s="606"/>
      <c r="AW8" s="606"/>
      <c r="AX8" s="606"/>
      <c r="AY8" s="606"/>
      <c r="AZ8" s="606"/>
      <c r="BA8" s="606"/>
      <c r="BB8" s="606"/>
      <c r="BC8" s="606"/>
      <c r="BD8" s="606"/>
      <c r="BE8" s="606"/>
      <c r="BF8" s="607"/>
      <c r="BG8" s="608">
        <v>409283</v>
      </c>
      <c r="BH8" s="609"/>
      <c r="BI8" s="609"/>
      <c r="BJ8" s="609"/>
      <c r="BK8" s="609"/>
      <c r="BL8" s="609"/>
      <c r="BM8" s="609"/>
      <c r="BN8" s="610"/>
      <c r="BO8" s="646">
        <v>0.8</v>
      </c>
      <c r="BP8" s="646"/>
      <c r="BQ8" s="646"/>
      <c r="BR8" s="646"/>
      <c r="BS8" s="647" t="s">
        <v>122</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57325679</v>
      </c>
      <c r="CS8" s="609"/>
      <c r="CT8" s="609"/>
      <c r="CU8" s="609"/>
      <c r="CV8" s="609"/>
      <c r="CW8" s="609"/>
      <c r="CX8" s="609"/>
      <c r="CY8" s="610"/>
      <c r="CZ8" s="646">
        <v>53.1</v>
      </c>
      <c r="DA8" s="646"/>
      <c r="DB8" s="646"/>
      <c r="DC8" s="646"/>
      <c r="DD8" s="614">
        <v>256726</v>
      </c>
      <c r="DE8" s="609"/>
      <c r="DF8" s="609"/>
      <c r="DG8" s="609"/>
      <c r="DH8" s="609"/>
      <c r="DI8" s="609"/>
      <c r="DJ8" s="609"/>
      <c r="DK8" s="609"/>
      <c r="DL8" s="609"/>
      <c r="DM8" s="609"/>
      <c r="DN8" s="609"/>
      <c r="DO8" s="609"/>
      <c r="DP8" s="610"/>
      <c r="DQ8" s="614">
        <v>28624062</v>
      </c>
      <c r="DR8" s="609"/>
      <c r="DS8" s="609"/>
      <c r="DT8" s="609"/>
      <c r="DU8" s="609"/>
      <c r="DV8" s="609"/>
      <c r="DW8" s="609"/>
      <c r="DX8" s="609"/>
      <c r="DY8" s="609"/>
      <c r="DZ8" s="609"/>
      <c r="EA8" s="609"/>
      <c r="EB8" s="609"/>
      <c r="EC8" s="645"/>
    </row>
    <row r="9" spans="2:143" ht="11.25" customHeight="1" x14ac:dyDescent="0.2">
      <c r="B9" s="605" t="s">
        <v>229</v>
      </c>
      <c r="C9" s="606"/>
      <c r="D9" s="606"/>
      <c r="E9" s="606"/>
      <c r="F9" s="606"/>
      <c r="G9" s="606"/>
      <c r="H9" s="606"/>
      <c r="I9" s="606"/>
      <c r="J9" s="606"/>
      <c r="K9" s="606"/>
      <c r="L9" s="606"/>
      <c r="M9" s="606"/>
      <c r="N9" s="606"/>
      <c r="O9" s="606"/>
      <c r="P9" s="606"/>
      <c r="Q9" s="607"/>
      <c r="R9" s="608">
        <v>950522</v>
      </c>
      <c r="S9" s="609"/>
      <c r="T9" s="609"/>
      <c r="U9" s="609"/>
      <c r="V9" s="609"/>
      <c r="W9" s="609"/>
      <c r="X9" s="609"/>
      <c r="Y9" s="610"/>
      <c r="Z9" s="646">
        <v>0.8</v>
      </c>
      <c r="AA9" s="646"/>
      <c r="AB9" s="646"/>
      <c r="AC9" s="646"/>
      <c r="AD9" s="647">
        <v>950522</v>
      </c>
      <c r="AE9" s="647"/>
      <c r="AF9" s="647"/>
      <c r="AG9" s="647"/>
      <c r="AH9" s="647"/>
      <c r="AI9" s="647"/>
      <c r="AJ9" s="647"/>
      <c r="AK9" s="647"/>
      <c r="AL9" s="611">
        <v>1.6</v>
      </c>
      <c r="AM9" s="612"/>
      <c r="AN9" s="612"/>
      <c r="AO9" s="648"/>
      <c r="AP9" s="605" t="s">
        <v>230</v>
      </c>
      <c r="AQ9" s="606"/>
      <c r="AR9" s="606"/>
      <c r="AS9" s="606"/>
      <c r="AT9" s="606"/>
      <c r="AU9" s="606"/>
      <c r="AV9" s="606"/>
      <c r="AW9" s="606"/>
      <c r="AX9" s="606"/>
      <c r="AY9" s="606"/>
      <c r="AZ9" s="606"/>
      <c r="BA9" s="606"/>
      <c r="BB9" s="606"/>
      <c r="BC9" s="606"/>
      <c r="BD9" s="606"/>
      <c r="BE9" s="606"/>
      <c r="BF9" s="607"/>
      <c r="BG9" s="608">
        <v>21546449</v>
      </c>
      <c r="BH9" s="609"/>
      <c r="BI9" s="609"/>
      <c r="BJ9" s="609"/>
      <c r="BK9" s="609"/>
      <c r="BL9" s="609"/>
      <c r="BM9" s="609"/>
      <c r="BN9" s="610"/>
      <c r="BO9" s="646">
        <v>42.5</v>
      </c>
      <c r="BP9" s="646"/>
      <c r="BQ9" s="646"/>
      <c r="BR9" s="646"/>
      <c r="BS9" s="647" t="s">
        <v>122</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7436424</v>
      </c>
      <c r="CS9" s="609"/>
      <c r="CT9" s="609"/>
      <c r="CU9" s="609"/>
      <c r="CV9" s="609"/>
      <c r="CW9" s="609"/>
      <c r="CX9" s="609"/>
      <c r="CY9" s="610"/>
      <c r="CZ9" s="646">
        <v>6.9</v>
      </c>
      <c r="DA9" s="646"/>
      <c r="DB9" s="646"/>
      <c r="DC9" s="646"/>
      <c r="DD9" s="614">
        <v>224650</v>
      </c>
      <c r="DE9" s="609"/>
      <c r="DF9" s="609"/>
      <c r="DG9" s="609"/>
      <c r="DH9" s="609"/>
      <c r="DI9" s="609"/>
      <c r="DJ9" s="609"/>
      <c r="DK9" s="609"/>
      <c r="DL9" s="609"/>
      <c r="DM9" s="609"/>
      <c r="DN9" s="609"/>
      <c r="DO9" s="609"/>
      <c r="DP9" s="610"/>
      <c r="DQ9" s="614">
        <v>4984682</v>
      </c>
      <c r="DR9" s="609"/>
      <c r="DS9" s="609"/>
      <c r="DT9" s="609"/>
      <c r="DU9" s="609"/>
      <c r="DV9" s="609"/>
      <c r="DW9" s="609"/>
      <c r="DX9" s="609"/>
      <c r="DY9" s="609"/>
      <c r="DZ9" s="609"/>
      <c r="EA9" s="609"/>
      <c r="EB9" s="609"/>
      <c r="EC9" s="645"/>
    </row>
    <row r="10" spans="2:143" ht="11.25" customHeight="1" x14ac:dyDescent="0.2">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700652</v>
      </c>
      <c r="BH10" s="609"/>
      <c r="BI10" s="609"/>
      <c r="BJ10" s="609"/>
      <c r="BK10" s="609"/>
      <c r="BL10" s="609"/>
      <c r="BM10" s="609"/>
      <c r="BN10" s="610"/>
      <c r="BO10" s="646">
        <v>1.4</v>
      </c>
      <c r="BP10" s="646"/>
      <c r="BQ10" s="646"/>
      <c r="BR10" s="646"/>
      <c r="BS10" s="647" t="s">
        <v>122</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v>306352</v>
      </c>
      <c r="CS10" s="609"/>
      <c r="CT10" s="609"/>
      <c r="CU10" s="609"/>
      <c r="CV10" s="609"/>
      <c r="CW10" s="609"/>
      <c r="CX10" s="609"/>
      <c r="CY10" s="610"/>
      <c r="CZ10" s="646">
        <v>0.3</v>
      </c>
      <c r="DA10" s="646"/>
      <c r="DB10" s="646"/>
      <c r="DC10" s="646"/>
      <c r="DD10" s="614" t="s">
        <v>122</v>
      </c>
      <c r="DE10" s="609"/>
      <c r="DF10" s="609"/>
      <c r="DG10" s="609"/>
      <c r="DH10" s="609"/>
      <c r="DI10" s="609"/>
      <c r="DJ10" s="609"/>
      <c r="DK10" s="609"/>
      <c r="DL10" s="609"/>
      <c r="DM10" s="609"/>
      <c r="DN10" s="609"/>
      <c r="DO10" s="609"/>
      <c r="DP10" s="610"/>
      <c r="DQ10" s="614">
        <v>262478</v>
      </c>
      <c r="DR10" s="609"/>
      <c r="DS10" s="609"/>
      <c r="DT10" s="609"/>
      <c r="DU10" s="609"/>
      <c r="DV10" s="609"/>
      <c r="DW10" s="609"/>
      <c r="DX10" s="609"/>
      <c r="DY10" s="609"/>
      <c r="DZ10" s="609"/>
      <c r="EA10" s="609"/>
      <c r="EB10" s="609"/>
      <c r="EC10" s="645"/>
    </row>
    <row r="11" spans="2:143" ht="11.25" customHeight="1" x14ac:dyDescent="0.2">
      <c r="B11" s="605" t="s">
        <v>235</v>
      </c>
      <c r="C11" s="606"/>
      <c r="D11" s="606"/>
      <c r="E11" s="606"/>
      <c r="F11" s="606"/>
      <c r="G11" s="606"/>
      <c r="H11" s="606"/>
      <c r="I11" s="606"/>
      <c r="J11" s="606"/>
      <c r="K11" s="606"/>
      <c r="L11" s="606"/>
      <c r="M11" s="606"/>
      <c r="N11" s="606"/>
      <c r="O11" s="606"/>
      <c r="P11" s="606"/>
      <c r="Q11" s="607"/>
      <c r="R11" s="608">
        <v>5934766</v>
      </c>
      <c r="S11" s="609"/>
      <c r="T11" s="609"/>
      <c r="U11" s="609"/>
      <c r="V11" s="609"/>
      <c r="W11" s="609"/>
      <c r="X11" s="609"/>
      <c r="Y11" s="610"/>
      <c r="Z11" s="611">
        <v>5.3</v>
      </c>
      <c r="AA11" s="612"/>
      <c r="AB11" s="612"/>
      <c r="AC11" s="613"/>
      <c r="AD11" s="614">
        <v>5934766</v>
      </c>
      <c r="AE11" s="609"/>
      <c r="AF11" s="609"/>
      <c r="AG11" s="609"/>
      <c r="AH11" s="609"/>
      <c r="AI11" s="609"/>
      <c r="AJ11" s="609"/>
      <c r="AK11" s="610"/>
      <c r="AL11" s="611">
        <v>10.199999999999999</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5062683</v>
      </c>
      <c r="BH11" s="609"/>
      <c r="BI11" s="609"/>
      <c r="BJ11" s="609"/>
      <c r="BK11" s="609"/>
      <c r="BL11" s="609"/>
      <c r="BM11" s="609"/>
      <c r="BN11" s="610"/>
      <c r="BO11" s="646">
        <v>10</v>
      </c>
      <c r="BP11" s="646"/>
      <c r="BQ11" s="646"/>
      <c r="BR11" s="646"/>
      <c r="BS11" s="647">
        <v>1306760</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117374</v>
      </c>
      <c r="CS11" s="609"/>
      <c r="CT11" s="609"/>
      <c r="CU11" s="609"/>
      <c r="CV11" s="609"/>
      <c r="CW11" s="609"/>
      <c r="CX11" s="609"/>
      <c r="CY11" s="610"/>
      <c r="CZ11" s="646">
        <v>0.1</v>
      </c>
      <c r="DA11" s="646"/>
      <c r="DB11" s="646"/>
      <c r="DC11" s="646"/>
      <c r="DD11" s="614" t="s">
        <v>122</v>
      </c>
      <c r="DE11" s="609"/>
      <c r="DF11" s="609"/>
      <c r="DG11" s="609"/>
      <c r="DH11" s="609"/>
      <c r="DI11" s="609"/>
      <c r="DJ11" s="609"/>
      <c r="DK11" s="609"/>
      <c r="DL11" s="609"/>
      <c r="DM11" s="609"/>
      <c r="DN11" s="609"/>
      <c r="DO11" s="609"/>
      <c r="DP11" s="610"/>
      <c r="DQ11" s="614">
        <v>103444</v>
      </c>
      <c r="DR11" s="609"/>
      <c r="DS11" s="609"/>
      <c r="DT11" s="609"/>
      <c r="DU11" s="609"/>
      <c r="DV11" s="609"/>
      <c r="DW11" s="609"/>
      <c r="DX11" s="609"/>
      <c r="DY11" s="609"/>
      <c r="DZ11" s="609"/>
      <c r="EA11" s="609"/>
      <c r="EB11" s="609"/>
      <c r="EC11" s="645"/>
    </row>
    <row r="12" spans="2:143" ht="11.25" customHeight="1" x14ac:dyDescent="0.2">
      <c r="B12" s="605" t="s">
        <v>238</v>
      </c>
      <c r="C12" s="606"/>
      <c r="D12" s="606"/>
      <c r="E12" s="606"/>
      <c r="F12" s="606"/>
      <c r="G12" s="606"/>
      <c r="H12" s="606"/>
      <c r="I12" s="606"/>
      <c r="J12" s="606"/>
      <c r="K12" s="606"/>
      <c r="L12" s="606"/>
      <c r="M12" s="606"/>
      <c r="N12" s="606"/>
      <c r="O12" s="606"/>
      <c r="P12" s="606"/>
      <c r="Q12" s="607"/>
      <c r="R12" s="608">
        <v>12058</v>
      </c>
      <c r="S12" s="609"/>
      <c r="T12" s="609"/>
      <c r="U12" s="609"/>
      <c r="V12" s="609"/>
      <c r="W12" s="609"/>
      <c r="X12" s="609"/>
      <c r="Y12" s="610"/>
      <c r="Z12" s="646">
        <v>0</v>
      </c>
      <c r="AA12" s="646"/>
      <c r="AB12" s="646"/>
      <c r="AC12" s="646"/>
      <c r="AD12" s="647">
        <v>12058</v>
      </c>
      <c r="AE12" s="647"/>
      <c r="AF12" s="647"/>
      <c r="AG12" s="647"/>
      <c r="AH12" s="647"/>
      <c r="AI12" s="647"/>
      <c r="AJ12" s="647"/>
      <c r="AK12" s="647"/>
      <c r="AL12" s="611">
        <v>0</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18067773</v>
      </c>
      <c r="BH12" s="609"/>
      <c r="BI12" s="609"/>
      <c r="BJ12" s="609"/>
      <c r="BK12" s="609"/>
      <c r="BL12" s="609"/>
      <c r="BM12" s="609"/>
      <c r="BN12" s="610"/>
      <c r="BO12" s="646">
        <v>35.6</v>
      </c>
      <c r="BP12" s="646"/>
      <c r="BQ12" s="646"/>
      <c r="BR12" s="646"/>
      <c r="BS12" s="647" t="s">
        <v>122</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658675</v>
      </c>
      <c r="CS12" s="609"/>
      <c r="CT12" s="609"/>
      <c r="CU12" s="609"/>
      <c r="CV12" s="609"/>
      <c r="CW12" s="609"/>
      <c r="CX12" s="609"/>
      <c r="CY12" s="610"/>
      <c r="CZ12" s="646">
        <v>0.6</v>
      </c>
      <c r="DA12" s="646"/>
      <c r="DB12" s="646"/>
      <c r="DC12" s="646"/>
      <c r="DD12" s="614" t="s">
        <v>122</v>
      </c>
      <c r="DE12" s="609"/>
      <c r="DF12" s="609"/>
      <c r="DG12" s="609"/>
      <c r="DH12" s="609"/>
      <c r="DI12" s="609"/>
      <c r="DJ12" s="609"/>
      <c r="DK12" s="609"/>
      <c r="DL12" s="609"/>
      <c r="DM12" s="609"/>
      <c r="DN12" s="609"/>
      <c r="DO12" s="609"/>
      <c r="DP12" s="610"/>
      <c r="DQ12" s="614">
        <v>477424</v>
      </c>
      <c r="DR12" s="609"/>
      <c r="DS12" s="609"/>
      <c r="DT12" s="609"/>
      <c r="DU12" s="609"/>
      <c r="DV12" s="609"/>
      <c r="DW12" s="609"/>
      <c r="DX12" s="609"/>
      <c r="DY12" s="609"/>
      <c r="DZ12" s="609"/>
      <c r="EA12" s="609"/>
      <c r="EB12" s="609"/>
      <c r="EC12" s="645"/>
    </row>
    <row r="13" spans="2:143" ht="11.25" customHeight="1" x14ac:dyDescent="0.2">
      <c r="B13" s="605" t="s">
        <v>241</v>
      </c>
      <c r="C13" s="606"/>
      <c r="D13" s="606"/>
      <c r="E13" s="606"/>
      <c r="F13" s="606"/>
      <c r="G13" s="606"/>
      <c r="H13" s="606"/>
      <c r="I13" s="606"/>
      <c r="J13" s="606"/>
      <c r="K13" s="606"/>
      <c r="L13" s="606"/>
      <c r="M13" s="606"/>
      <c r="N13" s="606"/>
      <c r="O13" s="606"/>
      <c r="P13" s="606"/>
      <c r="Q13" s="607"/>
      <c r="R13" s="608">
        <v>1229</v>
      </c>
      <c r="S13" s="609"/>
      <c r="T13" s="609"/>
      <c r="U13" s="609"/>
      <c r="V13" s="609"/>
      <c r="W13" s="609"/>
      <c r="X13" s="609"/>
      <c r="Y13" s="610"/>
      <c r="Z13" s="646">
        <v>0</v>
      </c>
      <c r="AA13" s="646"/>
      <c r="AB13" s="646"/>
      <c r="AC13" s="646"/>
      <c r="AD13" s="647">
        <v>1229</v>
      </c>
      <c r="AE13" s="647"/>
      <c r="AF13" s="647"/>
      <c r="AG13" s="647"/>
      <c r="AH13" s="647"/>
      <c r="AI13" s="647"/>
      <c r="AJ13" s="647"/>
      <c r="AK13" s="647"/>
      <c r="AL13" s="611">
        <v>0</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17164755</v>
      </c>
      <c r="BH13" s="609"/>
      <c r="BI13" s="609"/>
      <c r="BJ13" s="609"/>
      <c r="BK13" s="609"/>
      <c r="BL13" s="609"/>
      <c r="BM13" s="609"/>
      <c r="BN13" s="610"/>
      <c r="BO13" s="646">
        <v>33.799999999999997</v>
      </c>
      <c r="BP13" s="646"/>
      <c r="BQ13" s="646"/>
      <c r="BR13" s="646"/>
      <c r="BS13" s="647" t="s">
        <v>122</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9978823</v>
      </c>
      <c r="CS13" s="609"/>
      <c r="CT13" s="609"/>
      <c r="CU13" s="609"/>
      <c r="CV13" s="609"/>
      <c r="CW13" s="609"/>
      <c r="CX13" s="609"/>
      <c r="CY13" s="610"/>
      <c r="CZ13" s="646">
        <v>9.1999999999999993</v>
      </c>
      <c r="DA13" s="646"/>
      <c r="DB13" s="646"/>
      <c r="DC13" s="646"/>
      <c r="DD13" s="614">
        <v>3991702</v>
      </c>
      <c r="DE13" s="609"/>
      <c r="DF13" s="609"/>
      <c r="DG13" s="609"/>
      <c r="DH13" s="609"/>
      <c r="DI13" s="609"/>
      <c r="DJ13" s="609"/>
      <c r="DK13" s="609"/>
      <c r="DL13" s="609"/>
      <c r="DM13" s="609"/>
      <c r="DN13" s="609"/>
      <c r="DO13" s="609"/>
      <c r="DP13" s="610"/>
      <c r="DQ13" s="614">
        <v>5667438</v>
      </c>
      <c r="DR13" s="609"/>
      <c r="DS13" s="609"/>
      <c r="DT13" s="609"/>
      <c r="DU13" s="609"/>
      <c r="DV13" s="609"/>
      <c r="DW13" s="609"/>
      <c r="DX13" s="609"/>
      <c r="DY13" s="609"/>
      <c r="DZ13" s="609"/>
      <c r="EA13" s="609"/>
      <c r="EB13" s="609"/>
      <c r="EC13" s="645"/>
    </row>
    <row r="14" spans="2:143" ht="11.25" customHeight="1" x14ac:dyDescent="0.2">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158345</v>
      </c>
      <c r="BH14" s="609"/>
      <c r="BI14" s="609"/>
      <c r="BJ14" s="609"/>
      <c r="BK14" s="609"/>
      <c r="BL14" s="609"/>
      <c r="BM14" s="609"/>
      <c r="BN14" s="610"/>
      <c r="BO14" s="646">
        <v>0.3</v>
      </c>
      <c r="BP14" s="646"/>
      <c r="BQ14" s="646"/>
      <c r="BR14" s="646"/>
      <c r="BS14" s="647" t="s">
        <v>122</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2797909</v>
      </c>
      <c r="CS14" s="609"/>
      <c r="CT14" s="609"/>
      <c r="CU14" s="609"/>
      <c r="CV14" s="609"/>
      <c r="CW14" s="609"/>
      <c r="CX14" s="609"/>
      <c r="CY14" s="610"/>
      <c r="CZ14" s="646">
        <v>2.6</v>
      </c>
      <c r="DA14" s="646"/>
      <c r="DB14" s="646"/>
      <c r="DC14" s="646"/>
      <c r="DD14" s="614">
        <v>75662</v>
      </c>
      <c r="DE14" s="609"/>
      <c r="DF14" s="609"/>
      <c r="DG14" s="609"/>
      <c r="DH14" s="609"/>
      <c r="DI14" s="609"/>
      <c r="DJ14" s="609"/>
      <c r="DK14" s="609"/>
      <c r="DL14" s="609"/>
      <c r="DM14" s="609"/>
      <c r="DN14" s="609"/>
      <c r="DO14" s="609"/>
      <c r="DP14" s="610"/>
      <c r="DQ14" s="614">
        <v>2592224</v>
      </c>
      <c r="DR14" s="609"/>
      <c r="DS14" s="609"/>
      <c r="DT14" s="609"/>
      <c r="DU14" s="609"/>
      <c r="DV14" s="609"/>
      <c r="DW14" s="609"/>
      <c r="DX14" s="609"/>
      <c r="DY14" s="609"/>
      <c r="DZ14" s="609"/>
      <c r="EA14" s="609"/>
      <c r="EB14" s="609"/>
      <c r="EC14" s="645"/>
    </row>
    <row r="15" spans="2:143" ht="11.25" customHeight="1" x14ac:dyDescent="0.2">
      <c r="B15" s="605" t="s">
        <v>247</v>
      </c>
      <c r="C15" s="606"/>
      <c r="D15" s="606"/>
      <c r="E15" s="606"/>
      <c r="F15" s="606"/>
      <c r="G15" s="606"/>
      <c r="H15" s="606"/>
      <c r="I15" s="606"/>
      <c r="J15" s="606"/>
      <c r="K15" s="606"/>
      <c r="L15" s="606"/>
      <c r="M15" s="606"/>
      <c r="N15" s="606"/>
      <c r="O15" s="606"/>
      <c r="P15" s="606"/>
      <c r="Q15" s="607"/>
      <c r="R15" s="608">
        <v>132498</v>
      </c>
      <c r="S15" s="609"/>
      <c r="T15" s="609"/>
      <c r="U15" s="609"/>
      <c r="V15" s="609"/>
      <c r="W15" s="609"/>
      <c r="X15" s="609"/>
      <c r="Y15" s="610"/>
      <c r="Z15" s="646">
        <v>0.1</v>
      </c>
      <c r="AA15" s="646"/>
      <c r="AB15" s="646"/>
      <c r="AC15" s="646"/>
      <c r="AD15" s="647">
        <v>132498</v>
      </c>
      <c r="AE15" s="647"/>
      <c r="AF15" s="647"/>
      <c r="AG15" s="647"/>
      <c r="AH15" s="647"/>
      <c r="AI15" s="647"/>
      <c r="AJ15" s="647"/>
      <c r="AK15" s="647"/>
      <c r="AL15" s="611">
        <v>0.2</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1303214</v>
      </c>
      <c r="BH15" s="609"/>
      <c r="BI15" s="609"/>
      <c r="BJ15" s="609"/>
      <c r="BK15" s="609"/>
      <c r="BL15" s="609"/>
      <c r="BM15" s="609"/>
      <c r="BN15" s="610"/>
      <c r="BO15" s="646">
        <v>2.6</v>
      </c>
      <c r="BP15" s="646"/>
      <c r="BQ15" s="646"/>
      <c r="BR15" s="646"/>
      <c r="BS15" s="647" t="s">
        <v>122</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12274103</v>
      </c>
      <c r="CS15" s="609"/>
      <c r="CT15" s="609"/>
      <c r="CU15" s="609"/>
      <c r="CV15" s="609"/>
      <c r="CW15" s="609"/>
      <c r="CX15" s="609"/>
      <c r="CY15" s="610"/>
      <c r="CZ15" s="646">
        <v>11.4</v>
      </c>
      <c r="DA15" s="646"/>
      <c r="DB15" s="646"/>
      <c r="DC15" s="646"/>
      <c r="DD15" s="614">
        <v>1753095</v>
      </c>
      <c r="DE15" s="609"/>
      <c r="DF15" s="609"/>
      <c r="DG15" s="609"/>
      <c r="DH15" s="609"/>
      <c r="DI15" s="609"/>
      <c r="DJ15" s="609"/>
      <c r="DK15" s="609"/>
      <c r="DL15" s="609"/>
      <c r="DM15" s="609"/>
      <c r="DN15" s="609"/>
      <c r="DO15" s="609"/>
      <c r="DP15" s="610"/>
      <c r="DQ15" s="614">
        <v>8423279</v>
      </c>
      <c r="DR15" s="609"/>
      <c r="DS15" s="609"/>
      <c r="DT15" s="609"/>
      <c r="DU15" s="609"/>
      <c r="DV15" s="609"/>
      <c r="DW15" s="609"/>
      <c r="DX15" s="609"/>
      <c r="DY15" s="609"/>
      <c r="DZ15" s="609"/>
      <c r="EA15" s="609"/>
      <c r="EB15" s="609"/>
      <c r="EC15" s="645"/>
    </row>
    <row r="16" spans="2:143" ht="11.25" customHeight="1" x14ac:dyDescent="0.2">
      <c r="B16" s="605" t="s">
        <v>250</v>
      </c>
      <c r="C16" s="606"/>
      <c r="D16" s="606"/>
      <c r="E16" s="606"/>
      <c r="F16" s="606"/>
      <c r="G16" s="606"/>
      <c r="H16" s="606"/>
      <c r="I16" s="606"/>
      <c r="J16" s="606"/>
      <c r="K16" s="606"/>
      <c r="L16" s="606"/>
      <c r="M16" s="606"/>
      <c r="N16" s="606"/>
      <c r="O16" s="606"/>
      <c r="P16" s="606"/>
      <c r="Q16" s="607"/>
      <c r="R16" s="608">
        <v>930503</v>
      </c>
      <c r="S16" s="609"/>
      <c r="T16" s="609"/>
      <c r="U16" s="609"/>
      <c r="V16" s="609"/>
      <c r="W16" s="609"/>
      <c r="X16" s="609"/>
      <c r="Y16" s="610"/>
      <c r="Z16" s="646">
        <v>0.8</v>
      </c>
      <c r="AA16" s="646"/>
      <c r="AB16" s="646"/>
      <c r="AC16" s="646"/>
      <c r="AD16" s="647">
        <v>930503</v>
      </c>
      <c r="AE16" s="647"/>
      <c r="AF16" s="647"/>
      <c r="AG16" s="647"/>
      <c r="AH16" s="647"/>
      <c r="AI16" s="647"/>
      <c r="AJ16" s="647"/>
      <c r="AK16" s="647"/>
      <c r="AL16" s="611">
        <v>1.6</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t="s">
        <v>122</v>
      </c>
      <c r="CS16" s="609"/>
      <c r="CT16" s="609"/>
      <c r="CU16" s="609"/>
      <c r="CV16" s="609"/>
      <c r="CW16" s="609"/>
      <c r="CX16" s="609"/>
      <c r="CY16" s="610"/>
      <c r="CZ16" s="646" t="s">
        <v>122</v>
      </c>
      <c r="DA16" s="646"/>
      <c r="DB16" s="646"/>
      <c r="DC16" s="646"/>
      <c r="DD16" s="614" t="s">
        <v>122</v>
      </c>
      <c r="DE16" s="609"/>
      <c r="DF16" s="609"/>
      <c r="DG16" s="609"/>
      <c r="DH16" s="609"/>
      <c r="DI16" s="609"/>
      <c r="DJ16" s="609"/>
      <c r="DK16" s="609"/>
      <c r="DL16" s="609"/>
      <c r="DM16" s="609"/>
      <c r="DN16" s="609"/>
      <c r="DO16" s="609"/>
      <c r="DP16" s="610"/>
      <c r="DQ16" s="614" t="s">
        <v>122</v>
      </c>
      <c r="DR16" s="609"/>
      <c r="DS16" s="609"/>
      <c r="DT16" s="609"/>
      <c r="DU16" s="609"/>
      <c r="DV16" s="609"/>
      <c r="DW16" s="609"/>
      <c r="DX16" s="609"/>
      <c r="DY16" s="609"/>
      <c r="DZ16" s="609"/>
      <c r="EA16" s="609"/>
      <c r="EB16" s="609"/>
      <c r="EC16" s="645"/>
    </row>
    <row r="17" spans="2:133" ht="11.25" customHeight="1" x14ac:dyDescent="0.2">
      <c r="B17" s="605" t="s">
        <v>253</v>
      </c>
      <c r="C17" s="606"/>
      <c r="D17" s="606"/>
      <c r="E17" s="606"/>
      <c r="F17" s="606"/>
      <c r="G17" s="606"/>
      <c r="H17" s="606"/>
      <c r="I17" s="606"/>
      <c r="J17" s="606"/>
      <c r="K17" s="606"/>
      <c r="L17" s="606"/>
      <c r="M17" s="606"/>
      <c r="N17" s="606"/>
      <c r="O17" s="606"/>
      <c r="P17" s="606"/>
      <c r="Q17" s="607"/>
      <c r="R17" s="608">
        <v>1355530</v>
      </c>
      <c r="S17" s="609"/>
      <c r="T17" s="609"/>
      <c r="U17" s="609"/>
      <c r="V17" s="609"/>
      <c r="W17" s="609"/>
      <c r="X17" s="609"/>
      <c r="Y17" s="610"/>
      <c r="Z17" s="646">
        <v>1.2</v>
      </c>
      <c r="AA17" s="646"/>
      <c r="AB17" s="646"/>
      <c r="AC17" s="646"/>
      <c r="AD17" s="647">
        <v>1355530</v>
      </c>
      <c r="AE17" s="647"/>
      <c r="AF17" s="647"/>
      <c r="AG17" s="647"/>
      <c r="AH17" s="647"/>
      <c r="AI17" s="647"/>
      <c r="AJ17" s="647"/>
      <c r="AK17" s="647"/>
      <c r="AL17" s="611">
        <v>2.2999999999999998</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3914232</v>
      </c>
      <c r="CS17" s="609"/>
      <c r="CT17" s="609"/>
      <c r="CU17" s="609"/>
      <c r="CV17" s="609"/>
      <c r="CW17" s="609"/>
      <c r="CX17" s="609"/>
      <c r="CY17" s="610"/>
      <c r="CZ17" s="646">
        <v>3.6</v>
      </c>
      <c r="DA17" s="646"/>
      <c r="DB17" s="646"/>
      <c r="DC17" s="646"/>
      <c r="DD17" s="614" t="s">
        <v>122</v>
      </c>
      <c r="DE17" s="609"/>
      <c r="DF17" s="609"/>
      <c r="DG17" s="609"/>
      <c r="DH17" s="609"/>
      <c r="DI17" s="609"/>
      <c r="DJ17" s="609"/>
      <c r="DK17" s="609"/>
      <c r="DL17" s="609"/>
      <c r="DM17" s="609"/>
      <c r="DN17" s="609"/>
      <c r="DO17" s="609"/>
      <c r="DP17" s="610"/>
      <c r="DQ17" s="614">
        <v>3902814</v>
      </c>
      <c r="DR17" s="609"/>
      <c r="DS17" s="609"/>
      <c r="DT17" s="609"/>
      <c r="DU17" s="609"/>
      <c r="DV17" s="609"/>
      <c r="DW17" s="609"/>
      <c r="DX17" s="609"/>
      <c r="DY17" s="609"/>
      <c r="DZ17" s="609"/>
      <c r="EA17" s="609"/>
      <c r="EB17" s="609"/>
      <c r="EC17" s="645"/>
    </row>
    <row r="18" spans="2:133" ht="11.25" customHeight="1" x14ac:dyDescent="0.2">
      <c r="B18" s="605" t="s">
        <v>256</v>
      </c>
      <c r="C18" s="606"/>
      <c r="D18" s="606"/>
      <c r="E18" s="606"/>
      <c r="F18" s="606"/>
      <c r="G18" s="606"/>
      <c r="H18" s="606"/>
      <c r="I18" s="606"/>
      <c r="J18" s="606"/>
      <c r="K18" s="606"/>
      <c r="L18" s="606"/>
      <c r="M18" s="606"/>
      <c r="N18" s="606"/>
      <c r="O18" s="606"/>
      <c r="P18" s="606"/>
      <c r="Q18" s="607"/>
      <c r="R18" s="608">
        <v>221394</v>
      </c>
      <c r="S18" s="609"/>
      <c r="T18" s="609"/>
      <c r="U18" s="609"/>
      <c r="V18" s="609"/>
      <c r="W18" s="609"/>
      <c r="X18" s="609"/>
      <c r="Y18" s="610"/>
      <c r="Z18" s="646">
        <v>0.2</v>
      </c>
      <c r="AA18" s="646"/>
      <c r="AB18" s="646"/>
      <c r="AC18" s="646"/>
      <c r="AD18" s="647">
        <v>221394</v>
      </c>
      <c r="AE18" s="647"/>
      <c r="AF18" s="647"/>
      <c r="AG18" s="647"/>
      <c r="AH18" s="647"/>
      <c r="AI18" s="647"/>
      <c r="AJ18" s="647"/>
      <c r="AK18" s="647"/>
      <c r="AL18" s="611">
        <v>0.4</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2">
      <c r="B19" s="605" t="s">
        <v>259</v>
      </c>
      <c r="C19" s="606"/>
      <c r="D19" s="606"/>
      <c r="E19" s="606"/>
      <c r="F19" s="606"/>
      <c r="G19" s="606"/>
      <c r="H19" s="606"/>
      <c r="I19" s="606"/>
      <c r="J19" s="606"/>
      <c r="K19" s="606"/>
      <c r="L19" s="606"/>
      <c r="M19" s="606"/>
      <c r="N19" s="606"/>
      <c r="O19" s="606"/>
      <c r="P19" s="606"/>
      <c r="Q19" s="607"/>
      <c r="R19" s="608">
        <v>1132551</v>
      </c>
      <c r="S19" s="609"/>
      <c r="T19" s="609"/>
      <c r="U19" s="609"/>
      <c r="V19" s="609"/>
      <c r="W19" s="609"/>
      <c r="X19" s="609"/>
      <c r="Y19" s="610"/>
      <c r="Z19" s="646">
        <v>1</v>
      </c>
      <c r="AA19" s="646"/>
      <c r="AB19" s="646"/>
      <c r="AC19" s="646"/>
      <c r="AD19" s="647">
        <v>1132551</v>
      </c>
      <c r="AE19" s="647"/>
      <c r="AF19" s="647"/>
      <c r="AG19" s="647"/>
      <c r="AH19" s="647"/>
      <c r="AI19" s="647"/>
      <c r="AJ19" s="647"/>
      <c r="AK19" s="647"/>
      <c r="AL19" s="611">
        <v>2</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3492919</v>
      </c>
      <c r="BH19" s="609"/>
      <c r="BI19" s="609"/>
      <c r="BJ19" s="609"/>
      <c r="BK19" s="609"/>
      <c r="BL19" s="609"/>
      <c r="BM19" s="609"/>
      <c r="BN19" s="610"/>
      <c r="BO19" s="646">
        <v>6.9</v>
      </c>
      <c r="BP19" s="646"/>
      <c r="BQ19" s="646"/>
      <c r="BR19" s="646"/>
      <c r="BS19" s="647" t="s">
        <v>122</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2">
      <c r="B20" s="675" t="s">
        <v>262</v>
      </c>
      <c r="C20" s="676"/>
      <c r="D20" s="676"/>
      <c r="E20" s="676"/>
      <c r="F20" s="676"/>
      <c r="G20" s="676"/>
      <c r="H20" s="676"/>
      <c r="I20" s="676"/>
      <c r="J20" s="676"/>
      <c r="K20" s="676"/>
      <c r="L20" s="676"/>
      <c r="M20" s="676"/>
      <c r="N20" s="676"/>
      <c r="O20" s="676"/>
      <c r="P20" s="676"/>
      <c r="Q20" s="677"/>
      <c r="R20" s="608">
        <v>1585</v>
      </c>
      <c r="S20" s="609"/>
      <c r="T20" s="609"/>
      <c r="U20" s="609"/>
      <c r="V20" s="609"/>
      <c r="W20" s="609"/>
      <c r="X20" s="609"/>
      <c r="Y20" s="610"/>
      <c r="Z20" s="646">
        <v>0</v>
      </c>
      <c r="AA20" s="646"/>
      <c r="AB20" s="646"/>
      <c r="AC20" s="646"/>
      <c r="AD20" s="647">
        <v>1585</v>
      </c>
      <c r="AE20" s="647"/>
      <c r="AF20" s="647"/>
      <c r="AG20" s="647"/>
      <c r="AH20" s="647"/>
      <c r="AI20" s="647"/>
      <c r="AJ20" s="647"/>
      <c r="AK20" s="647"/>
      <c r="AL20" s="611">
        <v>0</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3492919</v>
      </c>
      <c r="BH20" s="609"/>
      <c r="BI20" s="609"/>
      <c r="BJ20" s="609"/>
      <c r="BK20" s="609"/>
      <c r="BL20" s="609"/>
      <c r="BM20" s="609"/>
      <c r="BN20" s="610"/>
      <c r="BO20" s="646">
        <v>6.9</v>
      </c>
      <c r="BP20" s="646"/>
      <c r="BQ20" s="646"/>
      <c r="BR20" s="646"/>
      <c r="BS20" s="647" t="s">
        <v>122</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107946214</v>
      </c>
      <c r="CS20" s="609"/>
      <c r="CT20" s="609"/>
      <c r="CU20" s="609"/>
      <c r="CV20" s="609"/>
      <c r="CW20" s="609"/>
      <c r="CX20" s="609"/>
      <c r="CY20" s="610"/>
      <c r="CZ20" s="646">
        <v>100</v>
      </c>
      <c r="DA20" s="646"/>
      <c r="DB20" s="646"/>
      <c r="DC20" s="646"/>
      <c r="DD20" s="614">
        <v>7049677</v>
      </c>
      <c r="DE20" s="609"/>
      <c r="DF20" s="609"/>
      <c r="DG20" s="609"/>
      <c r="DH20" s="609"/>
      <c r="DI20" s="609"/>
      <c r="DJ20" s="609"/>
      <c r="DK20" s="609"/>
      <c r="DL20" s="609"/>
      <c r="DM20" s="609"/>
      <c r="DN20" s="609"/>
      <c r="DO20" s="609"/>
      <c r="DP20" s="610"/>
      <c r="DQ20" s="614">
        <v>66219708</v>
      </c>
      <c r="DR20" s="609"/>
      <c r="DS20" s="609"/>
      <c r="DT20" s="609"/>
      <c r="DU20" s="609"/>
      <c r="DV20" s="609"/>
      <c r="DW20" s="609"/>
      <c r="DX20" s="609"/>
      <c r="DY20" s="609"/>
      <c r="DZ20" s="609"/>
      <c r="EA20" s="609"/>
      <c r="EB20" s="609"/>
      <c r="EC20" s="645"/>
    </row>
    <row r="21" spans="2:133" ht="11.25" customHeight="1" x14ac:dyDescent="0.2">
      <c r="B21" s="605" t="s">
        <v>265</v>
      </c>
      <c r="C21" s="606"/>
      <c r="D21" s="606"/>
      <c r="E21" s="606"/>
      <c r="F21" s="606"/>
      <c r="G21" s="606"/>
      <c r="H21" s="606"/>
      <c r="I21" s="606"/>
      <c r="J21" s="606"/>
      <c r="K21" s="606"/>
      <c r="L21" s="606"/>
      <c r="M21" s="606"/>
      <c r="N21" s="606"/>
      <c r="O21" s="606"/>
      <c r="P21" s="606"/>
      <c r="Q21" s="607"/>
      <c r="R21" s="608">
        <v>58974</v>
      </c>
      <c r="S21" s="609"/>
      <c r="T21" s="609"/>
      <c r="U21" s="609"/>
      <c r="V21" s="609"/>
      <c r="W21" s="609"/>
      <c r="X21" s="609"/>
      <c r="Y21" s="610"/>
      <c r="Z21" s="646">
        <v>0.1</v>
      </c>
      <c r="AA21" s="646"/>
      <c r="AB21" s="646"/>
      <c r="AC21" s="646"/>
      <c r="AD21" s="647" t="s">
        <v>122</v>
      </c>
      <c r="AE21" s="647"/>
      <c r="AF21" s="647"/>
      <c r="AG21" s="647"/>
      <c r="AH21" s="647"/>
      <c r="AI21" s="647"/>
      <c r="AJ21" s="647"/>
      <c r="AK21" s="647"/>
      <c r="AL21" s="611" t="s">
        <v>122</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t="s">
        <v>122</v>
      </c>
      <c r="BH21" s="609"/>
      <c r="BI21" s="609"/>
      <c r="BJ21" s="609"/>
      <c r="BK21" s="609"/>
      <c r="BL21" s="609"/>
      <c r="BM21" s="609"/>
      <c r="BN21" s="610"/>
      <c r="BO21" s="646" t="s">
        <v>122</v>
      </c>
      <c r="BP21" s="646"/>
      <c r="BQ21" s="646"/>
      <c r="BR21" s="646"/>
      <c r="BS21" s="647" t="s">
        <v>122</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2">
      <c r="B22" s="605" t="s">
        <v>267</v>
      </c>
      <c r="C22" s="606"/>
      <c r="D22" s="606"/>
      <c r="E22" s="606"/>
      <c r="F22" s="606"/>
      <c r="G22" s="606"/>
      <c r="H22" s="606"/>
      <c r="I22" s="606"/>
      <c r="J22" s="606"/>
      <c r="K22" s="606"/>
      <c r="L22" s="606"/>
      <c r="M22" s="606"/>
      <c r="N22" s="606"/>
      <c r="O22" s="606"/>
      <c r="P22" s="606"/>
      <c r="Q22" s="607"/>
      <c r="R22" s="608" t="s">
        <v>122</v>
      </c>
      <c r="S22" s="609"/>
      <c r="T22" s="609"/>
      <c r="U22" s="609"/>
      <c r="V22" s="609"/>
      <c r="W22" s="609"/>
      <c r="X22" s="609"/>
      <c r="Y22" s="610"/>
      <c r="Z22" s="646" t="s">
        <v>122</v>
      </c>
      <c r="AA22" s="646"/>
      <c r="AB22" s="646"/>
      <c r="AC22" s="646"/>
      <c r="AD22" s="647" t="s">
        <v>122</v>
      </c>
      <c r="AE22" s="647"/>
      <c r="AF22" s="647"/>
      <c r="AG22" s="647"/>
      <c r="AH22" s="647"/>
      <c r="AI22" s="647"/>
      <c r="AJ22" s="647"/>
      <c r="AK22" s="647"/>
      <c r="AL22" s="611" t="s">
        <v>122</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2">
      <c r="B23" s="605" t="s">
        <v>270</v>
      </c>
      <c r="C23" s="606"/>
      <c r="D23" s="606"/>
      <c r="E23" s="606"/>
      <c r="F23" s="606"/>
      <c r="G23" s="606"/>
      <c r="H23" s="606"/>
      <c r="I23" s="606"/>
      <c r="J23" s="606"/>
      <c r="K23" s="606"/>
      <c r="L23" s="606"/>
      <c r="M23" s="606"/>
      <c r="N23" s="606"/>
      <c r="O23" s="606"/>
      <c r="P23" s="606"/>
      <c r="Q23" s="607"/>
      <c r="R23" s="608">
        <v>58836</v>
      </c>
      <c r="S23" s="609"/>
      <c r="T23" s="609"/>
      <c r="U23" s="609"/>
      <c r="V23" s="609"/>
      <c r="W23" s="609"/>
      <c r="X23" s="609"/>
      <c r="Y23" s="610"/>
      <c r="Z23" s="646">
        <v>0.1</v>
      </c>
      <c r="AA23" s="646"/>
      <c r="AB23" s="646"/>
      <c r="AC23" s="646"/>
      <c r="AD23" s="647" t="s">
        <v>122</v>
      </c>
      <c r="AE23" s="647"/>
      <c r="AF23" s="647"/>
      <c r="AG23" s="647"/>
      <c r="AH23" s="647"/>
      <c r="AI23" s="647"/>
      <c r="AJ23" s="647"/>
      <c r="AK23" s="647"/>
      <c r="AL23" s="611" t="s">
        <v>122</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v>3492919</v>
      </c>
      <c r="BH23" s="609"/>
      <c r="BI23" s="609"/>
      <c r="BJ23" s="609"/>
      <c r="BK23" s="609"/>
      <c r="BL23" s="609"/>
      <c r="BM23" s="609"/>
      <c r="BN23" s="610"/>
      <c r="BO23" s="646">
        <v>6.9</v>
      </c>
      <c r="BP23" s="646"/>
      <c r="BQ23" s="646"/>
      <c r="BR23" s="646"/>
      <c r="BS23" s="647" t="s">
        <v>122</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2">
      <c r="B24" s="605" t="s">
        <v>277</v>
      </c>
      <c r="C24" s="606"/>
      <c r="D24" s="606"/>
      <c r="E24" s="606"/>
      <c r="F24" s="606"/>
      <c r="G24" s="606"/>
      <c r="H24" s="606"/>
      <c r="I24" s="606"/>
      <c r="J24" s="606"/>
      <c r="K24" s="606"/>
      <c r="L24" s="606"/>
      <c r="M24" s="606"/>
      <c r="N24" s="606"/>
      <c r="O24" s="606"/>
      <c r="P24" s="606"/>
      <c r="Q24" s="607"/>
      <c r="R24" s="608">
        <v>138</v>
      </c>
      <c r="S24" s="609"/>
      <c r="T24" s="609"/>
      <c r="U24" s="609"/>
      <c r="V24" s="609"/>
      <c r="W24" s="609"/>
      <c r="X24" s="609"/>
      <c r="Y24" s="610"/>
      <c r="Z24" s="646">
        <v>0</v>
      </c>
      <c r="AA24" s="646"/>
      <c r="AB24" s="646"/>
      <c r="AC24" s="646"/>
      <c r="AD24" s="647" t="s">
        <v>122</v>
      </c>
      <c r="AE24" s="647"/>
      <c r="AF24" s="647"/>
      <c r="AG24" s="647"/>
      <c r="AH24" s="647"/>
      <c r="AI24" s="647"/>
      <c r="AJ24" s="647"/>
      <c r="AK24" s="647"/>
      <c r="AL24" s="611" t="s">
        <v>122</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50689007</v>
      </c>
      <c r="CS24" s="664"/>
      <c r="CT24" s="664"/>
      <c r="CU24" s="664"/>
      <c r="CV24" s="664"/>
      <c r="CW24" s="664"/>
      <c r="CX24" s="664"/>
      <c r="CY24" s="689"/>
      <c r="CZ24" s="690">
        <v>47</v>
      </c>
      <c r="DA24" s="672"/>
      <c r="DB24" s="672"/>
      <c r="DC24" s="692"/>
      <c r="DD24" s="688">
        <v>26455011</v>
      </c>
      <c r="DE24" s="664"/>
      <c r="DF24" s="664"/>
      <c r="DG24" s="664"/>
      <c r="DH24" s="664"/>
      <c r="DI24" s="664"/>
      <c r="DJ24" s="664"/>
      <c r="DK24" s="689"/>
      <c r="DL24" s="688">
        <v>23902073</v>
      </c>
      <c r="DM24" s="664"/>
      <c r="DN24" s="664"/>
      <c r="DO24" s="664"/>
      <c r="DP24" s="664"/>
      <c r="DQ24" s="664"/>
      <c r="DR24" s="664"/>
      <c r="DS24" s="664"/>
      <c r="DT24" s="664"/>
      <c r="DU24" s="664"/>
      <c r="DV24" s="689"/>
      <c r="DW24" s="690">
        <v>41.2</v>
      </c>
      <c r="DX24" s="672"/>
      <c r="DY24" s="672"/>
      <c r="DZ24" s="672"/>
      <c r="EA24" s="672"/>
      <c r="EB24" s="672"/>
      <c r="EC24" s="691"/>
    </row>
    <row r="25" spans="2:133" ht="11.25" customHeight="1" x14ac:dyDescent="0.2">
      <c r="B25" s="605" t="s">
        <v>280</v>
      </c>
      <c r="C25" s="606"/>
      <c r="D25" s="606"/>
      <c r="E25" s="606"/>
      <c r="F25" s="606"/>
      <c r="G25" s="606"/>
      <c r="H25" s="606"/>
      <c r="I25" s="606"/>
      <c r="J25" s="606"/>
      <c r="K25" s="606"/>
      <c r="L25" s="606"/>
      <c r="M25" s="606"/>
      <c r="N25" s="606"/>
      <c r="O25" s="606"/>
      <c r="P25" s="606"/>
      <c r="Q25" s="607"/>
      <c r="R25" s="608">
        <v>61256587</v>
      </c>
      <c r="S25" s="609"/>
      <c r="T25" s="609"/>
      <c r="U25" s="609"/>
      <c r="V25" s="609"/>
      <c r="W25" s="609"/>
      <c r="X25" s="609"/>
      <c r="Y25" s="610"/>
      <c r="Z25" s="646">
        <v>54.5</v>
      </c>
      <c r="AA25" s="646"/>
      <c r="AB25" s="646"/>
      <c r="AC25" s="646"/>
      <c r="AD25" s="647">
        <v>57704693</v>
      </c>
      <c r="AE25" s="647"/>
      <c r="AF25" s="647"/>
      <c r="AG25" s="647"/>
      <c r="AH25" s="647"/>
      <c r="AI25" s="647"/>
      <c r="AJ25" s="647"/>
      <c r="AK25" s="647"/>
      <c r="AL25" s="611">
        <v>99.4</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14585484</v>
      </c>
      <c r="CS25" s="621"/>
      <c r="CT25" s="621"/>
      <c r="CU25" s="621"/>
      <c r="CV25" s="621"/>
      <c r="CW25" s="621"/>
      <c r="CX25" s="621"/>
      <c r="CY25" s="622"/>
      <c r="CZ25" s="611">
        <v>13.5</v>
      </c>
      <c r="DA25" s="623"/>
      <c r="DB25" s="623"/>
      <c r="DC25" s="624"/>
      <c r="DD25" s="614">
        <v>13237916</v>
      </c>
      <c r="DE25" s="621"/>
      <c r="DF25" s="621"/>
      <c r="DG25" s="621"/>
      <c r="DH25" s="621"/>
      <c r="DI25" s="621"/>
      <c r="DJ25" s="621"/>
      <c r="DK25" s="622"/>
      <c r="DL25" s="614">
        <v>13049493</v>
      </c>
      <c r="DM25" s="621"/>
      <c r="DN25" s="621"/>
      <c r="DO25" s="621"/>
      <c r="DP25" s="621"/>
      <c r="DQ25" s="621"/>
      <c r="DR25" s="621"/>
      <c r="DS25" s="621"/>
      <c r="DT25" s="621"/>
      <c r="DU25" s="621"/>
      <c r="DV25" s="622"/>
      <c r="DW25" s="611">
        <v>22.5</v>
      </c>
      <c r="DX25" s="623"/>
      <c r="DY25" s="623"/>
      <c r="DZ25" s="623"/>
      <c r="EA25" s="623"/>
      <c r="EB25" s="623"/>
      <c r="EC25" s="635"/>
    </row>
    <row r="26" spans="2:133" ht="11.25" customHeight="1" x14ac:dyDescent="0.2">
      <c r="B26" s="605" t="s">
        <v>283</v>
      </c>
      <c r="C26" s="606"/>
      <c r="D26" s="606"/>
      <c r="E26" s="606"/>
      <c r="F26" s="606"/>
      <c r="G26" s="606"/>
      <c r="H26" s="606"/>
      <c r="I26" s="606"/>
      <c r="J26" s="606"/>
      <c r="K26" s="606"/>
      <c r="L26" s="606"/>
      <c r="M26" s="606"/>
      <c r="N26" s="606"/>
      <c r="O26" s="606"/>
      <c r="P26" s="606"/>
      <c r="Q26" s="607"/>
      <c r="R26" s="608">
        <v>21179</v>
      </c>
      <c r="S26" s="609"/>
      <c r="T26" s="609"/>
      <c r="U26" s="609"/>
      <c r="V26" s="609"/>
      <c r="W26" s="609"/>
      <c r="X26" s="609"/>
      <c r="Y26" s="610"/>
      <c r="Z26" s="646">
        <v>0</v>
      </c>
      <c r="AA26" s="646"/>
      <c r="AB26" s="646"/>
      <c r="AC26" s="646"/>
      <c r="AD26" s="647">
        <v>21179</v>
      </c>
      <c r="AE26" s="647"/>
      <c r="AF26" s="647"/>
      <c r="AG26" s="647"/>
      <c r="AH26" s="647"/>
      <c r="AI26" s="647"/>
      <c r="AJ26" s="647"/>
      <c r="AK26" s="647"/>
      <c r="AL26" s="611">
        <v>0</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8253537</v>
      </c>
      <c r="CS26" s="609"/>
      <c r="CT26" s="609"/>
      <c r="CU26" s="609"/>
      <c r="CV26" s="609"/>
      <c r="CW26" s="609"/>
      <c r="CX26" s="609"/>
      <c r="CY26" s="610"/>
      <c r="CZ26" s="611">
        <v>7.6</v>
      </c>
      <c r="DA26" s="623"/>
      <c r="DB26" s="623"/>
      <c r="DC26" s="624"/>
      <c r="DD26" s="614">
        <v>7529781</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2">
      <c r="B27" s="605" t="s">
        <v>286</v>
      </c>
      <c r="C27" s="606"/>
      <c r="D27" s="606"/>
      <c r="E27" s="606"/>
      <c r="F27" s="606"/>
      <c r="G27" s="606"/>
      <c r="H27" s="606"/>
      <c r="I27" s="606"/>
      <c r="J27" s="606"/>
      <c r="K27" s="606"/>
      <c r="L27" s="606"/>
      <c r="M27" s="606"/>
      <c r="N27" s="606"/>
      <c r="O27" s="606"/>
      <c r="P27" s="606"/>
      <c r="Q27" s="607"/>
      <c r="R27" s="608">
        <v>1095159</v>
      </c>
      <c r="S27" s="609"/>
      <c r="T27" s="609"/>
      <c r="U27" s="609"/>
      <c r="V27" s="609"/>
      <c r="W27" s="609"/>
      <c r="X27" s="609"/>
      <c r="Y27" s="610"/>
      <c r="Z27" s="646">
        <v>1</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50741318</v>
      </c>
      <c r="BH27" s="609"/>
      <c r="BI27" s="609"/>
      <c r="BJ27" s="609"/>
      <c r="BK27" s="609"/>
      <c r="BL27" s="609"/>
      <c r="BM27" s="609"/>
      <c r="BN27" s="610"/>
      <c r="BO27" s="646">
        <v>100</v>
      </c>
      <c r="BP27" s="646"/>
      <c r="BQ27" s="646"/>
      <c r="BR27" s="646"/>
      <c r="BS27" s="647">
        <v>1306760</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32189291</v>
      </c>
      <c r="CS27" s="621"/>
      <c r="CT27" s="621"/>
      <c r="CU27" s="621"/>
      <c r="CV27" s="621"/>
      <c r="CW27" s="621"/>
      <c r="CX27" s="621"/>
      <c r="CY27" s="622"/>
      <c r="CZ27" s="611">
        <v>29.8</v>
      </c>
      <c r="DA27" s="623"/>
      <c r="DB27" s="623"/>
      <c r="DC27" s="624"/>
      <c r="DD27" s="614">
        <v>9314281</v>
      </c>
      <c r="DE27" s="621"/>
      <c r="DF27" s="621"/>
      <c r="DG27" s="621"/>
      <c r="DH27" s="621"/>
      <c r="DI27" s="621"/>
      <c r="DJ27" s="621"/>
      <c r="DK27" s="622"/>
      <c r="DL27" s="614">
        <v>6949766</v>
      </c>
      <c r="DM27" s="621"/>
      <c r="DN27" s="621"/>
      <c r="DO27" s="621"/>
      <c r="DP27" s="621"/>
      <c r="DQ27" s="621"/>
      <c r="DR27" s="621"/>
      <c r="DS27" s="621"/>
      <c r="DT27" s="621"/>
      <c r="DU27" s="621"/>
      <c r="DV27" s="622"/>
      <c r="DW27" s="611">
        <v>12</v>
      </c>
      <c r="DX27" s="623"/>
      <c r="DY27" s="623"/>
      <c r="DZ27" s="623"/>
      <c r="EA27" s="623"/>
      <c r="EB27" s="623"/>
      <c r="EC27" s="635"/>
    </row>
    <row r="28" spans="2:133" ht="11.25" customHeight="1" x14ac:dyDescent="0.2">
      <c r="B28" s="605" t="s">
        <v>289</v>
      </c>
      <c r="C28" s="606"/>
      <c r="D28" s="606"/>
      <c r="E28" s="606"/>
      <c r="F28" s="606"/>
      <c r="G28" s="606"/>
      <c r="H28" s="606"/>
      <c r="I28" s="606"/>
      <c r="J28" s="606"/>
      <c r="K28" s="606"/>
      <c r="L28" s="606"/>
      <c r="M28" s="606"/>
      <c r="N28" s="606"/>
      <c r="O28" s="606"/>
      <c r="P28" s="606"/>
      <c r="Q28" s="607"/>
      <c r="R28" s="608">
        <v>1025787</v>
      </c>
      <c r="S28" s="609"/>
      <c r="T28" s="609"/>
      <c r="U28" s="609"/>
      <c r="V28" s="609"/>
      <c r="W28" s="609"/>
      <c r="X28" s="609"/>
      <c r="Y28" s="610"/>
      <c r="Z28" s="646">
        <v>0.9</v>
      </c>
      <c r="AA28" s="646"/>
      <c r="AB28" s="646"/>
      <c r="AC28" s="646"/>
      <c r="AD28" s="647">
        <v>258113</v>
      </c>
      <c r="AE28" s="647"/>
      <c r="AF28" s="647"/>
      <c r="AG28" s="647"/>
      <c r="AH28" s="647"/>
      <c r="AI28" s="647"/>
      <c r="AJ28" s="647"/>
      <c r="AK28" s="647"/>
      <c r="AL28" s="611">
        <v>0.4</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3914232</v>
      </c>
      <c r="CS28" s="609"/>
      <c r="CT28" s="609"/>
      <c r="CU28" s="609"/>
      <c r="CV28" s="609"/>
      <c r="CW28" s="609"/>
      <c r="CX28" s="609"/>
      <c r="CY28" s="610"/>
      <c r="CZ28" s="611">
        <v>3.6</v>
      </c>
      <c r="DA28" s="623"/>
      <c r="DB28" s="623"/>
      <c r="DC28" s="624"/>
      <c r="DD28" s="614">
        <v>3902814</v>
      </c>
      <c r="DE28" s="609"/>
      <c r="DF28" s="609"/>
      <c r="DG28" s="609"/>
      <c r="DH28" s="609"/>
      <c r="DI28" s="609"/>
      <c r="DJ28" s="609"/>
      <c r="DK28" s="610"/>
      <c r="DL28" s="614">
        <v>3902814</v>
      </c>
      <c r="DM28" s="609"/>
      <c r="DN28" s="609"/>
      <c r="DO28" s="609"/>
      <c r="DP28" s="609"/>
      <c r="DQ28" s="609"/>
      <c r="DR28" s="609"/>
      <c r="DS28" s="609"/>
      <c r="DT28" s="609"/>
      <c r="DU28" s="609"/>
      <c r="DV28" s="610"/>
      <c r="DW28" s="611">
        <v>6.7</v>
      </c>
      <c r="DX28" s="623"/>
      <c r="DY28" s="623"/>
      <c r="DZ28" s="623"/>
      <c r="EA28" s="623"/>
      <c r="EB28" s="623"/>
      <c r="EC28" s="635"/>
    </row>
    <row r="29" spans="2:133" ht="11.25" customHeight="1" x14ac:dyDescent="0.2">
      <c r="B29" s="605" t="s">
        <v>291</v>
      </c>
      <c r="C29" s="606"/>
      <c r="D29" s="606"/>
      <c r="E29" s="606"/>
      <c r="F29" s="606"/>
      <c r="G29" s="606"/>
      <c r="H29" s="606"/>
      <c r="I29" s="606"/>
      <c r="J29" s="606"/>
      <c r="K29" s="606"/>
      <c r="L29" s="606"/>
      <c r="M29" s="606"/>
      <c r="N29" s="606"/>
      <c r="O29" s="606"/>
      <c r="P29" s="606"/>
      <c r="Q29" s="607"/>
      <c r="R29" s="608">
        <v>668923</v>
      </c>
      <c r="S29" s="609"/>
      <c r="T29" s="609"/>
      <c r="U29" s="609"/>
      <c r="V29" s="609"/>
      <c r="W29" s="609"/>
      <c r="X29" s="609"/>
      <c r="Y29" s="610"/>
      <c r="Z29" s="646">
        <v>0.6</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3913303</v>
      </c>
      <c r="CS29" s="621"/>
      <c r="CT29" s="621"/>
      <c r="CU29" s="621"/>
      <c r="CV29" s="621"/>
      <c r="CW29" s="621"/>
      <c r="CX29" s="621"/>
      <c r="CY29" s="622"/>
      <c r="CZ29" s="611">
        <v>3.6</v>
      </c>
      <c r="DA29" s="623"/>
      <c r="DB29" s="623"/>
      <c r="DC29" s="624"/>
      <c r="DD29" s="614">
        <v>3901885</v>
      </c>
      <c r="DE29" s="621"/>
      <c r="DF29" s="621"/>
      <c r="DG29" s="621"/>
      <c r="DH29" s="621"/>
      <c r="DI29" s="621"/>
      <c r="DJ29" s="621"/>
      <c r="DK29" s="622"/>
      <c r="DL29" s="614">
        <v>3901885</v>
      </c>
      <c r="DM29" s="621"/>
      <c r="DN29" s="621"/>
      <c r="DO29" s="621"/>
      <c r="DP29" s="621"/>
      <c r="DQ29" s="621"/>
      <c r="DR29" s="621"/>
      <c r="DS29" s="621"/>
      <c r="DT29" s="621"/>
      <c r="DU29" s="621"/>
      <c r="DV29" s="622"/>
      <c r="DW29" s="611">
        <v>6.7</v>
      </c>
      <c r="DX29" s="623"/>
      <c r="DY29" s="623"/>
      <c r="DZ29" s="623"/>
      <c r="EA29" s="623"/>
      <c r="EB29" s="623"/>
      <c r="EC29" s="635"/>
    </row>
    <row r="30" spans="2:133" ht="11.25" customHeight="1" x14ac:dyDescent="0.2">
      <c r="B30" s="605" t="s">
        <v>293</v>
      </c>
      <c r="C30" s="606"/>
      <c r="D30" s="606"/>
      <c r="E30" s="606"/>
      <c r="F30" s="606"/>
      <c r="G30" s="606"/>
      <c r="H30" s="606"/>
      <c r="I30" s="606"/>
      <c r="J30" s="606"/>
      <c r="K30" s="606"/>
      <c r="L30" s="606"/>
      <c r="M30" s="606"/>
      <c r="N30" s="606"/>
      <c r="O30" s="606"/>
      <c r="P30" s="606"/>
      <c r="Q30" s="607"/>
      <c r="R30" s="608">
        <v>20301666</v>
      </c>
      <c r="S30" s="609"/>
      <c r="T30" s="609"/>
      <c r="U30" s="609"/>
      <c r="V30" s="609"/>
      <c r="W30" s="609"/>
      <c r="X30" s="609"/>
      <c r="Y30" s="610"/>
      <c r="Z30" s="646">
        <v>18.100000000000001</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78"/>
      <c r="BI30" s="678"/>
      <c r="BJ30" s="678"/>
      <c r="BK30" s="678"/>
      <c r="BL30" s="678"/>
      <c r="BM30" s="678"/>
      <c r="BN30" s="678"/>
      <c r="BO30" s="678"/>
      <c r="BP30" s="678"/>
      <c r="BQ30" s="679"/>
      <c r="BR30" s="660" t="s">
        <v>295</v>
      </c>
      <c r="BS30" s="678"/>
      <c r="BT30" s="678"/>
      <c r="BU30" s="678"/>
      <c r="BV30" s="678"/>
      <c r="BW30" s="678"/>
      <c r="BX30" s="678"/>
      <c r="BY30" s="678"/>
      <c r="BZ30" s="678"/>
      <c r="CA30" s="678"/>
      <c r="CB30" s="679"/>
      <c r="CD30" s="629"/>
      <c r="CE30" s="630"/>
      <c r="CF30" s="605" t="s">
        <v>296</v>
      </c>
      <c r="CG30" s="606"/>
      <c r="CH30" s="606"/>
      <c r="CI30" s="606"/>
      <c r="CJ30" s="606"/>
      <c r="CK30" s="606"/>
      <c r="CL30" s="606"/>
      <c r="CM30" s="606"/>
      <c r="CN30" s="606"/>
      <c r="CO30" s="606"/>
      <c r="CP30" s="606"/>
      <c r="CQ30" s="607"/>
      <c r="CR30" s="608">
        <v>3720921</v>
      </c>
      <c r="CS30" s="609"/>
      <c r="CT30" s="609"/>
      <c r="CU30" s="609"/>
      <c r="CV30" s="609"/>
      <c r="CW30" s="609"/>
      <c r="CX30" s="609"/>
      <c r="CY30" s="610"/>
      <c r="CZ30" s="611">
        <v>3.4</v>
      </c>
      <c r="DA30" s="623"/>
      <c r="DB30" s="623"/>
      <c r="DC30" s="624"/>
      <c r="DD30" s="614">
        <v>3709503</v>
      </c>
      <c r="DE30" s="609"/>
      <c r="DF30" s="609"/>
      <c r="DG30" s="609"/>
      <c r="DH30" s="609"/>
      <c r="DI30" s="609"/>
      <c r="DJ30" s="609"/>
      <c r="DK30" s="610"/>
      <c r="DL30" s="614">
        <v>3709503</v>
      </c>
      <c r="DM30" s="609"/>
      <c r="DN30" s="609"/>
      <c r="DO30" s="609"/>
      <c r="DP30" s="609"/>
      <c r="DQ30" s="609"/>
      <c r="DR30" s="609"/>
      <c r="DS30" s="609"/>
      <c r="DT30" s="609"/>
      <c r="DU30" s="609"/>
      <c r="DV30" s="610"/>
      <c r="DW30" s="611">
        <v>6.4</v>
      </c>
      <c r="DX30" s="623"/>
      <c r="DY30" s="623"/>
      <c r="DZ30" s="623"/>
      <c r="EA30" s="623"/>
      <c r="EB30" s="623"/>
      <c r="EC30" s="635"/>
    </row>
    <row r="31" spans="2:133" ht="11.25" customHeight="1" x14ac:dyDescent="0.2">
      <c r="B31" s="675" t="s">
        <v>297</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80" t="s">
        <v>298</v>
      </c>
      <c r="AQ31" s="681"/>
      <c r="AR31" s="681"/>
      <c r="AS31" s="681"/>
      <c r="AT31" s="682" t="s">
        <v>299</v>
      </c>
      <c r="AU31" s="195"/>
      <c r="AV31" s="195"/>
      <c r="AW31" s="195"/>
      <c r="AX31" s="666" t="s">
        <v>177</v>
      </c>
      <c r="AY31" s="667"/>
      <c r="AZ31" s="667"/>
      <c r="BA31" s="667"/>
      <c r="BB31" s="667"/>
      <c r="BC31" s="667"/>
      <c r="BD31" s="667"/>
      <c r="BE31" s="667"/>
      <c r="BF31" s="668"/>
      <c r="BG31" s="670">
        <v>99.4</v>
      </c>
      <c r="BH31" s="671"/>
      <c r="BI31" s="671"/>
      <c r="BJ31" s="671"/>
      <c r="BK31" s="671"/>
      <c r="BL31" s="671"/>
      <c r="BM31" s="672">
        <v>99.2</v>
      </c>
      <c r="BN31" s="671"/>
      <c r="BO31" s="671"/>
      <c r="BP31" s="671"/>
      <c r="BQ31" s="673"/>
      <c r="BR31" s="670">
        <v>99.4</v>
      </c>
      <c r="BS31" s="671"/>
      <c r="BT31" s="671"/>
      <c r="BU31" s="671"/>
      <c r="BV31" s="671"/>
      <c r="BW31" s="671"/>
      <c r="BX31" s="672">
        <v>99</v>
      </c>
      <c r="BY31" s="671"/>
      <c r="BZ31" s="671"/>
      <c r="CA31" s="671"/>
      <c r="CB31" s="673"/>
      <c r="CD31" s="629"/>
      <c r="CE31" s="630"/>
      <c r="CF31" s="605" t="s">
        <v>300</v>
      </c>
      <c r="CG31" s="606"/>
      <c r="CH31" s="606"/>
      <c r="CI31" s="606"/>
      <c r="CJ31" s="606"/>
      <c r="CK31" s="606"/>
      <c r="CL31" s="606"/>
      <c r="CM31" s="606"/>
      <c r="CN31" s="606"/>
      <c r="CO31" s="606"/>
      <c r="CP31" s="606"/>
      <c r="CQ31" s="607"/>
      <c r="CR31" s="608">
        <v>192382</v>
      </c>
      <c r="CS31" s="621"/>
      <c r="CT31" s="621"/>
      <c r="CU31" s="621"/>
      <c r="CV31" s="621"/>
      <c r="CW31" s="621"/>
      <c r="CX31" s="621"/>
      <c r="CY31" s="622"/>
      <c r="CZ31" s="611">
        <v>0.2</v>
      </c>
      <c r="DA31" s="623"/>
      <c r="DB31" s="623"/>
      <c r="DC31" s="624"/>
      <c r="DD31" s="614">
        <v>192382</v>
      </c>
      <c r="DE31" s="621"/>
      <c r="DF31" s="621"/>
      <c r="DG31" s="621"/>
      <c r="DH31" s="621"/>
      <c r="DI31" s="621"/>
      <c r="DJ31" s="621"/>
      <c r="DK31" s="622"/>
      <c r="DL31" s="614">
        <v>192382</v>
      </c>
      <c r="DM31" s="621"/>
      <c r="DN31" s="621"/>
      <c r="DO31" s="621"/>
      <c r="DP31" s="621"/>
      <c r="DQ31" s="621"/>
      <c r="DR31" s="621"/>
      <c r="DS31" s="621"/>
      <c r="DT31" s="621"/>
      <c r="DU31" s="621"/>
      <c r="DV31" s="622"/>
      <c r="DW31" s="611">
        <v>0.3</v>
      </c>
      <c r="DX31" s="623"/>
      <c r="DY31" s="623"/>
      <c r="DZ31" s="623"/>
      <c r="EA31" s="623"/>
      <c r="EB31" s="623"/>
      <c r="EC31" s="635"/>
    </row>
    <row r="32" spans="2:133" ht="11.25" customHeight="1" x14ac:dyDescent="0.2">
      <c r="B32" s="605" t="s">
        <v>301</v>
      </c>
      <c r="C32" s="606"/>
      <c r="D32" s="606"/>
      <c r="E32" s="606"/>
      <c r="F32" s="606"/>
      <c r="G32" s="606"/>
      <c r="H32" s="606"/>
      <c r="I32" s="606"/>
      <c r="J32" s="606"/>
      <c r="K32" s="606"/>
      <c r="L32" s="606"/>
      <c r="M32" s="606"/>
      <c r="N32" s="606"/>
      <c r="O32" s="606"/>
      <c r="P32" s="606"/>
      <c r="Q32" s="607"/>
      <c r="R32" s="608">
        <v>15745965</v>
      </c>
      <c r="S32" s="609"/>
      <c r="T32" s="609"/>
      <c r="U32" s="609"/>
      <c r="V32" s="609"/>
      <c r="W32" s="609"/>
      <c r="X32" s="609"/>
      <c r="Y32" s="610"/>
      <c r="Z32" s="646">
        <v>14</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3"/>
      <c r="AU32" s="191" t="s">
        <v>302</v>
      </c>
      <c r="AX32" s="605" t="s">
        <v>303</v>
      </c>
      <c r="AY32" s="606"/>
      <c r="AZ32" s="606"/>
      <c r="BA32" s="606"/>
      <c r="BB32" s="606"/>
      <c r="BC32" s="606"/>
      <c r="BD32" s="606"/>
      <c r="BE32" s="606"/>
      <c r="BF32" s="607"/>
      <c r="BG32" s="674">
        <v>99.3</v>
      </c>
      <c r="BH32" s="621"/>
      <c r="BI32" s="621"/>
      <c r="BJ32" s="621"/>
      <c r="BK32" s="621"/>
      <c r="BL32" s="621"/>
      <c r="BM32" s="612">
        <v>99</v>
      </c>
      <c r="BN32" s="621"/>
      <c r="BO32" s="621"/>
      <c r="BP32" s="621"/>
      <c r="BQ32" s="644"/>
      <c r="BR32" s="674">
        <v>99.2</v>
      </c>
      <c r="BS32" s="621"/>
      <c r="BT32" s="621"/>
      <c r="BU32" s="621"/>
      <c r="BV32" s="621"/>
      <c r="BW32" s="621"/>
      <c r="BX32" s="612">
        <v>98.8</v>
      </c>
      <c r="BY32" s="621"/>
      <c r="BZ32" s="621"/>
      <c r="CA32" s="621"/>
      <c r="CB32" s="644"/>
      <c r="CD32" s="631"/>
      <c r="CE32" s="632"/>
      <c r="CF32" s="605" t="s">
        <v>304</v>
      </c>
      <c r="CG32" s="606"/>
      <c r="CH32" s="606"/>
      <c r="CI32" s="606"/>
      <c r="CJ32" s="606"/>
      <c r="CK32" s="606"/>
      <c r="CL32" s="606"/>
      <c r="CM32" s="606"/>
      <c r="CN32" s="606"/>
      <c r="CO32" s="606"/>
      <c r="CP32" s="606"/>
      <c r="CQ32" s="607"/>
      <c r="CR32" s="608">
        <v>929</v>
      </c>
      <c r="CS32" s="609"/>
      <c r="CT32" s="609"/>
      <c r="CU32" s="609"/>
      <c r="CV32" s="609"/>
      <c r="CW32" s="609"/>
      <c r="CX32" s="609"/>
      <c r="CY32" s="610"/>
      <c r="CZ32" s="611">
        <v>0</v>
      </c>
      <c r="DA32" s="623"/>
      <c r="DB32" s="623"/>
      <c r="DC32" s="624"/>
      <c r="DD32" s="614">
        <v>929</v>
      </c>
      <c r="DE32" s="609"/>
      <c r="DF32" s="609"/>
      <c r="DG32" s="609"/>
      <c r="DH32" s="609"/>
      <c r="DI32" s="609"/>
      <c r="DJ32" s="609"/>
      <c r="DK32" s="610"/>
      <c r="DL32" s="614">
        <v>929</v>
      </c>
      <c r="DM32" s="609"/>
      <c r="DN32" s="609"/>
      <c r="DO32" s="609"/>
      <c r="DP32" s="609"/>
      <c r="DQ32" s="609"/>
      <c r="DR32" s="609"/>
      <c r="DS32" s="609"/>
      <c r="DT32" s="609"/>
      <c r="DU32" s="609"/>
      <c r="DV32" s="610"/>
      <c r="DW32" s="611">
        <v>0</v>
      </c>
      <c r="DX32" s="623"/>
      <c r="DY32" s="623"/>
      <c r="DZ32" s="623"/>
      <c r="EA32" s="623"/>
      <c r="EB32" s="623"/>
      <c r="EC32" s="635"/>
    </row>
    <row r="33" spans="2:133" ht="11.25" customHeight="1" x14ac:dyDescent="0.2">
      <c r="B33" s="605" t="s">
        <v>305</v>
      </c>
      <c r="C33" s="606"/>
      <c r="D33" s="606"/>
      <c r="E33" s="606"/>
      <c r="F33" s="606"/>
      <c r="G33" s="606"/>
      <c r="H33" s="606"/>
      <c r="I33" s="606"/>
      <c r="J33" s="606"/>
      <c r="K33" s="606"/>
      <c r="L33" s="606"/>
      <c r="M33" s="606"/>
      <c r="N33" s="606"/>
      <c r="O33" s="606"/>
      <c r="P33" s="606"/>
      <c r="Q33" s="607"/>
      <c r="R33" s="608">
        <v>265302</v>
      </c>
      <c r="S33" s="609"/>
      <c r="T33" s="609"/>
      <c r="U33" s="609"/>
      <c r="V33" s="609"/>
      <c r="W33" s="609"/>
      <c r="X33" s="609"/>
      <c r="Y33" s="610"/>
      <c r="Z33" s="646">
        <v>0.2</v>
      </c>
      <c r="AA33" s="646"/>
      <c r="AB33" s="646"/>
      <c r="AC33" s="646"/>
      <c r="AD33" s="647">
        <v>32886</v>
      </c>
      <c r="AE33" s="647"/>
      <c r="AF33" s="647"/>
      <c r="AG33" s="647"/>
      <c r="AH33" s="647"/>
      <c r="AI33" s="647"/>
      <c r="AJ33" s="647"/>
      <c r="AK33" s="647"/>
      <c r="AL33" s="611">
        <v>0.1</v>
      </c>
      <c r="AM33" s="612"/>
      <c r="AN33" s="612"/>
      <c r="AO33" s="648"/>
      <c r="AP33" s="651"/>
      <c r="AQ33" s="652"/>
      <c r="AR33" s="652"/>
      <c r="AS33" s="652"/>
      <c r="AT33" s="684"/>
      <c r="AU33" s="196"/>
      <c r="AV33" s="196"/>
      <c r="AW33" s="196"/>
      <c r="AX33" s="589" t="s">
        <v>306</v>
      </c>
      <c r="AY33" s="590"/>
      <c r="AZ33" s="590"/>
      <c r="BA33" s="590"/>
      <c r="BB33" s="590"/>
      <c r="BC33" s="590"/>
      <c r="BD33" s="590"/>
      <c r="BE33" s="590"/>
      <c r="BF33" s="591"/>
      <c r="BG33" s="669">
        <v>99.6</v>
      </c>
      <c r="BH33" s="593"/>
      <c r="BI33" s="593"/>
      <c r="BJ33" s="593"/>
      <c r="BK33" s="593"/>
      <c r="BL33" s="593"/>
      <c r="BM33" s="639">
        <v>99.4</v>
      </c>
      <c r="BN33" s="593"/>
      <c r="BO33" s="593"/>
      <c r="BP33" s="593"/>
      <c r="BQ33" s="656"/>
      <c r="BR33" s="669">
        <v>99.6</v>
      </c>
      <c r="BS33" s="593"/>
      <c r="BT33" s="593"/>
      <c r="BU33" s="593"/>
      <c r="BV33" s="593"/>
      <c r="BW33" s="593"/>
      <c r="BX33" s="639">
        <v>99.4</v>
      </c>
      <c r="BY33" s="593"/>
      <c r="BZ33" s="593"/>
      <c r="CA33" s="593"/>
      <c r="CB33" s="656"/>
      <c r="CD33" s="605" t="s">
        <v>307</v>
      </c>
      <c r="CE33" s="606"/>
      <c r="CF33" s="606"/>
      <c r="CG33" s="606"/>
      <c r="CH33" s="606"/>
      <c r="CI33" s="606"/>
      <c r="CJ33" s="606"/>
      <c r="CK33" s="606"/>
      <c r="CL33" s="606"/>
      <c r="CM33" s="606"/>
      <c r="CN33" s="606"/>
      <c r="CO33" s="606"/>
      <c r="CP33" s="606"/>
      <c r="CQ33" s="607"/>
      <c r="CR33" s="608">
        <v>50207530</v>
      </c>
      <c r="CS33" s="621"/>
      <c r="CT33" s="621"/>
      <c r="CU33" s="621"/>
      <c r="CV33" s="621"/>
      <c r="CW33" s="621"/>
      <c r="CX33" s="621"/>
      <c r="CY33" s="622"/>
      <c r="CZ33" s="611">
        <v>46.5</v>
      </c>
      <c r="DA33" s="623"/>
      <c r="DB33" s="623"/>
      <c r="DC33" s="624"/>
      <c r="DD33" s="614">
        <v>38855669</v>
      </c>
      <c r="DE33" s="621"/>
      <c r="DF33" s="621"/>
      <c r="DG33" s="621"/>
      <c r="DH33" s="621"/>
      <c r="DI33" s="621"/>
      <c r="DJ33" s="621"/>
      <c r="DK33" s="622"/>
      <c r="DL33" s="614">
        <v>29503708</v>
      </c>
      <c r="DM33" s="621"/>
      <c r="DN33" s="621"/>
      <c r="DO33" s="621"/>
      <c r="DP33" s="621"/>
      <c r="DQ33" s="621"/>
      <c r="DR33" s="621"/>
      <c r="DS33" s="621"/>
      <c r="DT33" s="621"/>
      <c r="DU33" s="621"/>
      <c r="DV33" s="622"/>
      <c r="DW33" s="611">
        <v>50.8</v>
      </c>
      <c r="DX33" s="623"/>
      <c r="DY33" s="623"/>
      <c r="DZ33" s="623"/>
      <c r="EA33" s="623"/>
      <c r="EB33" s="623"/>
      <c r="EC33" s="635"/>
    </row>
    <row r="34" spans="2:133" ht="11.25" customHeight="1" x14ac:dyDescent="0.2">
      <c r="B34" s="605" t="s">
        <v>308</v>
      </c>
      <c r="C34" s="606"/>
      <c r="D34" s="606"/>
      <c r="E34" s="606"/>
      <c r="F34" s="606"/>
      <c r="G34" s="606"/>
      <c r="H34" s="606"/>
      <c r="I34" s="606"/>
      <c r="J34" s="606"/>
      <c r="K34" s="606"/>
      <c r="L34" s="606"/>
      <c r="M34" s="606"/>
      <c r="N34" s="606"/>
      <c r="O34" s="606"/>
      <c r="P34" s="606"/>
      <c r="Q34" s="607"/>
      <c r="R34" s="608">
        <v>164795</v>
      </c>
      <c r="S34" s="609"/>
      <c r="T34" s="609"/>
      <c r="U34" s="609"/>
      <c r="V34" s="609"/>
      <c r="W34" s="609"/>
      <c r="X34" s="609"/>
      <c r="Y34" s="610"/>
      <c r="Z34" s="646">
        <v>0.1</v>
      </c>
      <c r="AA34" s="646"/>
      <c r="AB34" s="646"/>
      <c r="AC34" s="646"/>
      <c r="AD34" s="647" t="s">
        <v>122</v>
      </c>
      <c r="AE34" s="647"/>
      <c r="AF34" s="647"/>
      <c r="AG34" s="647"/>
      <c r="AH34" s="647"/>
      <c r="AI34" s="647"/>
      <c r="AJ34" s="647"/>
      <c r="AK34" s="647"/>
      <c r="AL34" s="611" t="s">
        <v>122</v>
      </c>
      <c r="AM34" s="612"/>
      <c r="AN34" s="612"/>
      <c r="AO34" s="648"/>
      <c r="AP34" s="197"/>
      <c r="AQ34" s="198"/>
      <c r="AS34" s="195"/>
      <c r="AT34" s="195"/>
      <c r="AU34" s="195"/>
      <c r="AV34" s="195"/>
      <c r="AW34" s="195"/>
      <c r="AX34" s="195"/>
      <c r="AY34" s="195"/>
      <c r="AZ34" s="195"/>
      <c r="BA34" s="195"/>
      <c r="BB34" s="195"/>
      <c r="BC34" s="195"/>
      <c r="BD34" s="195"/>
      <c r="BE34" s="195"/>
      <c r="BF34" s="195"/>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D34" s="605" t="s">
        <v>309</v>
      </c>
      <c r="CE34" s="606"/>
      <c r="CF34" s="606"/>
      <c r="CG34" s="606"/>
      <c r="CH34" s="606"/>
      <c r="CI34" s="606"/>
      <c r="CJ34" s="606"/>
      <c r="CK34" s="606"/>
      <c r="CL34" s="606"/>
      <c r="CM34" s="606"/>
      <c r="CN34" s="606"/>
      <c r="CO34" s="606"/>
      <c r="CP34" s="606"/>
      <c r="CQ34" s="607"/>
      <c r="CR34" s="608">
        <v>20353518</v>
      </c>
      <c r="CS34" s="609"/>
      <c r="CT34" s="609"/>
      <c r="CU34" s="609"/>
      <c r="CV34" s="609"/>
      <c r="CW34" s="609"/>
      <c r="CX34" s="609"/>
      <c r="CY34" s="610"/>
      <c r="CZ34" s="611">
        <v>18.899999999999999</v>
      </c>
      <c r="DA34" s="623"/>
      <c r="DB34" s="623"/>
      <c r="DC34" s="624"/>
      <c r="DD34" s="614">
        <v>14370159</v>
      </c>
      <c r="DE34" s="609"/>
      <c r="DF34" s="609"/>
      <c r="DG34" s="609"/>
      <c r="DH34" s="609"/>
      <c r="DI34" s="609"/>
      <c r="DJ34" s="609"/>
      <c r="DK34" s="610"/>
      <c r="DL34" s="614">
        <v>13206478</v>
      </c>
      <c r="DM34" s="609"/>
      <c r="DN34" s="609"/>
      <c r="DO34" s="609"/>
      <c r="DP34" s="609"/>
      <c r="DQ34" s="609"/>
      <c r="DR34" s="609"/>
      <c r="DS34" s="609"/>
      <c r="DT34" s="609"/>
      <c r="DU34" s="609"/>
      <c r="DV34" s="610"/>
      <c r="DW34" s="611">
        <v>22.8</v>
      </c>
      <c r="DX34" s="623"/>
      <c r="DY34" s="623"/>
      <c r="DZ34" s="623"/>
      <c r="EA34" s="623"/>
      <c r="EB34" s="623"/>
      <c r="EC34" s="635"/>
    </row>
    <row r="35" spans="2:133" ht="11.25" customHeight="1" x14ac:dyDescent="0.2">
      <c r="B35" s="605" t="s">
        <v>310</v>
      </c>
      <c r="C35" s="606"/>
      <c r="D35" s="606"/>
      <c r="E35" s="606"/>
      <c r="F35" s="606"/>
      <c r="G35" s="606"/>
      <c r="H35" s="606"/>
      <c r="I35" s="606"/>
      <c r="J35" s="606"/>
      <c r="K35" s="606"/>
      <c r="L35" s="606"/>
      <c r="M35" s="606"/>
      <c r="N35" s="606"/>
      <c r="O35" s="606"/>
      <c r="P35" s="606"/>
      <c r="Q35" s="607"/>
      <c r="R35" s="608">
        <v>3241542</v>
      </c>
      <c r="S35" s="609"/>
      <c r="T35" s="609"/>
      <c r="U35" s="609"/>
      <c r="V35" s="609"/>
      <c r="W35" s="609"/>
      <c r="X35" s="609"/>
      <c r="Y35" s="610"/>
      <c r="Z35" s="646">
        <v>2.9</v>
      </c>
      <c r="AA35" s="646"/>
      <c r="AB35" s="646"/>
      <c r="AC35" s="646"/>
      <c r="AD35" s="647" t="s">
        <v>122</v>
      </c>
      <c r="AE35" s="647"/>
      <c r="AF35" s="647"/>
      <c r="AG35" s="647"/>
      <c r="AH35" s="647"/>
      <c r="AI35" s="647"/>
      <c r="AJ35" s="647"/>
      <c r="AK35" s="647"/>
      <c r="AL35" s="611" t="s">
        <v>122</v>
      </c>
      <c r="AM35" s="612"/>
      <c r="AN35" s="612"/>
      <c r="AO35" s="648"/>
      <c r="AP35" s="199"/>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902838</v>
      </c>
      <c r="CS35" s="621"/>
      <c r="CT35" s="621"/>
      <c r="CU35" s="621"/>
      <c r="CV35" s="621"/>
      <c r="CW35" s="621"/>
      <c r="CX35" s="621"/>
      <c r="CY35" s="622"/>
      <c r="CZ35" s="611">
        <v>0.8</v>
      </c>
      <c r="DA35" s="623"/>
      <c r="DB35" s="623"/>
      <c r="DC35" s="624"/>
      <c r="DD35" s="614">
        <v>592766</v>
      </c>
      <c r="DE35" s="621"/>
      <c r="DF35" s="621"/>
      <c r="DG35" s="621"/>
      <c r="DH35" s="621"/>
      <c r="DI35" s="621"/>
      <c r="DJ35" s="621"/>
      <c r="DK35" s="622"/>
      <c r="DL35" s="614">
        <v>591561</v>
      </c>
      <c r="DM35" s="621"/>
      <c r="DN35" s="621"/>
      <c r="DO35" s="621"/>
      <c r="DP35" s="621"/>
      <c r="DQ35" s="621"/>
      <c r="DR35" s="621"/>
      <c r="DS35" s="621"/>
      <c r="DT35" s="621"/>
      <c r="DU35" s="621"/>
      <c r="DV35" s="622"/>
      <c r="DW35" s="611">
        <v>1</v>
      </c>
      <c r="DX35" s="623"/>
      <c r="DY35" s="623"/>
      <c r="DZ35" s="623"/>
      <c r="EA35" s="623"/>
      <c r="EB35" s="623"/>
      <c r="EC35" s="635"/>
    </row>
    <row r="36" spans="2:133" ht="11.25" customHeight="1" x14ac:dyDescent="0.2">
      <c r="B36" s="605" t="s">
        <v>314</v>
      </c>
      <c r="C36" s="606"/>
      <c r="D36" s="606"/>
      <c r="E36" s="606"/>
      <c r="F36" s="606"/>
      <c r="G36" s="606"/>
      <c r="H36" s="606"/>
      <c r="I36" s="606"/>
      <c r="J36" s="606"/>
      <c r="K36" s="606"/>
      <c r="L36" s="606"/>
      <c r="M36" s="606"/>
      <c r="N36" s="606"/>
      <c r="O36" s="606"/>
      <c r="P36" s="606"/>
      <c r="Q36" s="607"/>
      <c r="R36" s="608">
        <v>5260091</v>
      </c>
      <c r="S36" s="609"/>
      <c r="T36" s="609"/>
      <c r="U36" s="609"/>
      <c r="V36" s="609"/>
      <c r="W36" s="609"/>
      <c r="X36" s="609"/>
      <c r="Y36" s="610"/>
      <c r="Z36" s="646">
        <v>4.7</v>
      </c>
      <c r="AA36" s="646"/>
      <c r="AB36" s="646"/>
      <c r="AC36" s="646"/>
      <c r="AD36" s="647" t="s">
        <v>122</v>
      </c>
      <c r="AE36" s="647"/>
      <c r="AF36" s="647"/>
      <c r="AG36" s="647"/>
      <c r="AH36" s="647"/>
      <c r="AI36" s="647"/>
      <c r="AJ36" s="647"/>
      <c r="AK36" s="647"/>
      <c r="AL36" s="611" t="s">
        <v>122</v>
      </c>
      <c r="AM36" s="612"/>
      <c r="AN36" s="612"/>
      <c r="AO36" s="648"/>
      <c r="AP36" s="199"/>
      <c r="AQ36" s="657" t="s">
        <v>315</v>
      </c>
      <c r="AR36" s="658"/>
      <c r="AS36" s="658"/>
      <c r="AT36" s="658"/>
      <c r="AU36" s="658"/>
      <c r="AV36" s="658"/>
      <c r="AW36" s="658"/>
      <c r="AX36" s="658"/>
      <c r="AY36" s="659"/>
      <c r="AZ36" s="663">
        <v>11301068</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67359</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15512973</v>
      </c>
      <c r="CS36" s="609"/>
      <c r="CT36" s="609"/>
      <c r="CU36" s="609"/>
      <c r="CV36" s="609"/>
      <c r="CW36" s="609"/>
      <c r="CX36" s="609"/>
      <c r="CY36" s="610"/>
      <c r="CZ36" s="611">
        <v>14.4</v>
      </c>
      <c r="DA36" s="623"/>
      <c r="DB36" s="623"/>
      <c r="DC36" s="624"/>
      <c r="DD36" s="614">
        <v>11851323</v>
      </c>
      <c r="DE36" s="609"/>
      <c r="DF36" s="609"/>
      <c r="DG36" s="609"/>
      <c r="DH36" s="609"/>
      <c r="DI36" s="609"/>
      <c r="DJ36" s="609"/>
      <c r="DK36" s="610"/>
      <c r="DL36" s="614">
        <v>10234702</v>
      </c>
      <c r="DM36" s="609"/>
      <c r="DN36" s="609"/>
      <c r="DO36" s="609"/>
      <c r="DP36" s="609"/>
      <c r="DQ36" s="609"/>
      <c r="DR36" s="609"/>
      <c r="DS36" s="609"/>
      <c r="DT36" s="609"/>
      <c r="DU36" s="609"/>
      <c r="DV36" s="610"/>
      <c r="DW36" s="611">
        <v>17.600000000000001</v>
      </c>
      <c r="DX36" s="623"/>
      <c r="DY36" s="623"/>
      <c r="DZ36" s="623"/>
      <c r="EA36" s="623"/>
      <c r="EB36" s="623"/>
      <c r="EC36" s="635"/>
    </row>
    <row r="37" spans="2:133" ht="11.25" customHeight="1" x14ac:dyDescent="0.2">
      <c r="B37" s="605" t="s">
        <v>318</v>
      </c>
      <c r="C37" s="606"/>
      <c r="D37" s="606"/>
      <c r="E37" s="606"/>
      <c r="F37" s="606"/>
      <c r="G37" s="606"/>
      <c r="H37" s="606"/>
      <c r="I37" s="606"/>
      <c r="J37" s="606"/>
      <c r="K37" s="606"/>
      <c r="L37" s="606"/>
      <c r="M37" s="606"/>
      <c r="N37" s="606"/>
      <c r="O37" s="606"/>
      <c r="P37" s="606"/>
      <c r="Q37" s="607"/>
      <c r="R37" s="608">
        <v>774146</v>
      </c>
      <c r="S37" s="609"/>
      <c r="T37" s="609"/>
      <c r="U37" s="609"/>
      <c r="V37" s="609"/>
      <c r="W37" s="609"/>
      <c r="X37" s="609"/>
      <c r="Y37" s="610"/>
      <c r="Z37" s="646">
        <v>0.7</v>
      </c>
      <c r="AA37" s="646"/>
      <c r="AB37" s="646"/>
      <c r="AC37" s="646"/>
      <c r="AD37" s="647">
        <v>10931</v>
      </c>
      <c r="AE37" s="647"/>
      <c r="AF37" s="647"/>
      <c r="AG37" s="647"/>
      <c r="AH37" s="647"/>
      <c r="AI37" s="647"/>
      <c r="AJ37" s="647"/>
      <c r="AK37" s="647"/>
      <c r="AL37" s="611">
        <v>0</v>
      </c>
      <c r="AM37" s="612"/>
      <c r="AN37" s="612"/>
      <c r="AO37" s="648"/>
      <c r="AQ37" s="641" t="s">
        <v>319</v>
      </c>
      <c r="AR37" s="642"/>
      <c r="AS37" s="642"/>
      <c r="AT37" s="642"/>
      <c r="AU37" s="642"/>
      <c r="AV37" s="642"/>
      <c r="AW37" s="642"/>
      <c r="AX37" s="642"/>
      <c r="AY37" s="643"/>
      <c r="AZ37" s="608">
        <v>1403301</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-2612170</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1049140</v>
      </c>
      <c r="CS37" s="621"/>
      <c r="CT37" s="621"/>
      <c r="CU37" s="621"/>
      <c r="CV37" s="621"/>
      <c r="CW37" s="621"/>
      <c r="CX37" s="621"/>
      <c r="CY37" s="622"/>
      <c r="CZ37" s="611">
        <v>1</v>
      </c>
      <c r="DA37" s="623"/>
      <c r="DB37" s="623"/>
      <c r="DC37" s="624"/>
      <c r="DD37" s="614">
        <v>1049140</v>
      </c>
      <c r="DE37" s="621"/>
      <c r="DF37" s="621"/>
      <c r="DG37" s="621"/>
      <c r="DH37" s="621"/>
      <c r="DI37" s="621"/>
      <c r="DJ37" s="621"/>
      <c r="DK37" s="622"/>
      <c r="DL37" s="614">
        <v>910683</v>
      </c>
      <c r="DM37" s="621"/>
      <c r="DN37" s="621"/>
      <c r="DO37" s="621"/>
      <c r="DP37" s="621"/>
      <c r="DQ37" s="621"/>
      <c r="DR37" s="621"/>
      <c r="DS37" s="621"/>
      <c r="DT37" s="621"/>
      <c r="DU37" s="621"/>
      <c r="DV37" s="622"/>
      <c r="DW37" s="611">
        <v>1.6</v>
      </c>
      <c r="DX37" s="623"/>
      <c r="DY37" s="623"/>
      <c r="DZ37" s="623"/>
      <c r="EA37" s="623"/>
      <c r="EB37" s="623"/>
      <c r="EC37" s="635"/>
    </row>
    <row r="38" spans="2:133" ht="11.25" customHeight="1" x14ac:dyDescent="0.2">
      <c r="B38" s="605" t="s">
        <v>322</v>
      </c>
      <c r="C38" s="606"/>
      <c r="D38" s="606"/>
      <c r="E38" s="606"/>
      <c r="F38" s="606"/>
      <c r="G38" s="606"/>
      <c r="H38" s="606"/>
      <c r="I38" s="606"/>
      <c r="J38" s="606"/>
      <c r="K38" s="606"/>
      <c r="L38" s="606"/>
      <c r="M38" s="606"/>
      <c r="N38" s="606"/>
      <c r="O38" s="606"/>
      <c r="P38" s="606"/>
      <c r="Q38" s="607"/>
      <c r="R38" s="608">
        <v>2615000</v>
      </c>
      <c r="S38" s="609"/>
      <c r="T38" s="609"/>
      <c r="U38" s="609"/>
      <c r="V38" s="609"/>
      <c r="W38" s="609"/>
      <c r="X38" s="609"/>
      <c r="Y38" s="610"/>
      <c r="Z38" s="646">
        <v>2.2999999999999998</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500229</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29436</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9897767</v>
      </c>
      <c r="CS38" s="609"/>
      <c r="CT38" s="609"/>
      <c r="CU38" s="609"/>
      <c r="CV38" s="609"/>
      <c r="CW38" s="609"/>
      <c r="CX38" s="609"/>
      <c r="CY38" s="610"/>
      <c r="CZ38" s="611">
        <v>9.1999999999999993</v>
      </c>
      <c r="DA38" s="623"/>
      <c r="DB38" s="623"/>
      <c r="DC38" s="624"/>
      <c r="DD38" s="614">
        <v>8843636</v>
      </c>
      <c r="DE38" s="609"/>
      <c r="DF38" s="609"/>
      <c r="DG38" s="609"/>
      <c r="DH38" s="609"/>
      <c r="DI38" s="609"/>
      <c r="DJ38" s="609"/>
      <c r="DK38" s="610"/>
      <c r="DL38" s="614">
        <v>5470967</v>
      </c>
      <c r="DM38" s="609"/>
      <c r="DN38" s="609"/>
      <c r="DO38" s="609"/>
      <c r="DP38" s="609"/>
      <c r="DQ38" s="609"/>
      <c r="DR38" s="609"/>
      <c r="DS38" s="609"/>
      <c r="DT38" s="609"/>
      <c r="DU38" s="609"/>
      <c r="DV38" s="610"/>
      <c r="DW38" s="611">
        <v>9.4</v>
      </c>
      <c r="DX38" s="623"/>
      <c r="DY38" s="623"/>
      <c r="DZ38" s="623"/>
      <c r="EA38" s="623"/>
      <c r="EB38" s="623"/>
      <c r="EC38" s="635"/>
    </row>
    <row r="39" spans="2:133" ht="11.25" customHeight="1" x14ac:dyDescent="0.2">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t="s">
        <v>122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40042</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3282910</v>
      </c>
      <c r="CS39" s="621"/>
      <c r="CT39" s="621"/>
      <c r="CU39" s="621"/>
      <c r="CV39" s="621"/>
      <c r="CW39" s="621"/>
      <c r="CX39" s="621"/>
      <c r="CY39" s="622"/>
      <c r="CZ39" s="611">
        <v>3</v>
      </c>
      <c r="DA39" s="623"/>
      <c r="DB39" s="623"/>
      <c r="DC39" s="624"/>
      <c r="DD39" s="614">
        <v>3147687</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2">
      <c r="B40" s="605" t="s">
        <v>330</v>
      </c>
      <c r="C40" s="606"/>
      <c r="D40" s="606"/>
      <c r="E40" s="606"/>
      <c r="F40" s="606"/>
      <c r="G40" s="606"/>
      <c r="H40" s="606"/>
      <c r="I40" s="606"/>
      <c r="J40" s="606"/>
      <c r="K40" s="606"/>
      <c r="L40" s="606"/>
      <c r="M40" s="606"/>
      <c r="N40" s="606"/>
      <c r="O40" s="606"/>
      <c r="P40" s="606"/>
      <c r="Q40" s="607"/>
      <c r="R40" s="608" t="s">
        <v>122</v>
      </c>
      <c r="S40" s="609"/>
      <c r="T40" s="609"/>
      <c r="U40" s="609"/>
      <c r="V40" s="609"/>
      <c r="W40" s="609"/>
      <c r="X40" s="609"/>
      <c r="Y40" s="610"/>
      <c r="Z40" s="646" t="s">
        <v>122</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t="s">
        <v>122</v>
      </c>
      <c r="BA40" s="609"/>
      <c r="BB40" s="609"/>
      <c r="BC40" s="609"/>
      <c r="BD40" s="621"/>
      <c r="BE40" s="621"/>
      <c r="BF40" s="644"/>
      <c r="BG40" s="649" t="s">
        <v>332</v>
      </c>
      <c r="BH40" s="650"/>
      <c r="BI40" s="650"/>
      <c r="BJ40" s="650"/>
      <c r="BK40" s="650"/>
      <c r="BL40" s="200"/>
      <c r="BM40" s="606" t="s">
        <v>333</v>
      </c>
      <c r="BN40" s="606"/>
      <c r="BO40" s="606"/>
      <c r="BP40" s="606"/>
      <c r="BQ40" s="606"/>
      <c r="BR40" s="606"/>
      <c r="BS40" s="606"/>
      <c r="BT40" s="606"/>
      <c r="BU40" s="607"/>
      <c r="BV40" s="608">
        <v>111</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257524</v>
      </c>
      <c r="CS40" s="609"/>
      <c r="CT40" s="609"/>
      <c r="CU40" s="609"/>
      <c r="CV40" s="609"/>
      <c r="CW40" s="609"/>
      <c r="CX40" s="609"/>
      <c r="CY40" s="610"/>
      <c r="CZ40" s="611">
        <v>0.2</v>
      </c>
      <c r="DA40" s="623"/>
      <c r="DB40" s="623"/>
      <c r="DC40" s="624"/>
      <c r="DD40" s="614">
        <v>50098</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2">
      <c r="B41" s="589" t="s">
        <v>335</v>
      </c>
      <c r="C41" s="590"/>
      <c r="D41" s="590"/>
      <c r="E41" s="590"/>
      <c r="F41" s="590"/>
      <c r="G41" s="590"/>
      <c r="H41" s="590"/>
      <c r="I41" s="590"/>
      <c r="J41" s="590"/>
      <c r="K41" s="590"/>
      <c r="L41" s="590"/>
      <c r="M41" s="590"/>
      <c r="N41" s="590"/>
      <c r="O41" s="590"/>
      <c r="P41" s="590"/>
      <c r="Q41" s="591"/>
      <c r="R41" s="592">
        <v>112436142</v>
      </c>
      <c r="S41" s="633"/>
      <c r="T41" s="633"/>
      <c r="U41" s="633"/>
      <c r="V41" s="633"/>
      <c r="W41" s="633"/>
      <c r="X41" s="633"/>
      <c r="Y41" s="636"/>
      <c r="Z41" s="637">
        <v>100</v>
      </c>
      <c r="AA41" s="637"/>
      <c r="AB41" s="637"/>
      <c r="AC41" s="637"/>
      <c r="AD41" s="638">
        <v>58027802</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3722007</v>
      </c>
      <c r="BA41" s="609"/>
      <c r="BB41" s="609"/>
      <c r="BC41" s="609"/>
      <c r="BD41" s="621"/>
      <c r="BE41" s="621"/>
      <c r="BF41" s="644"/>
      <c r="BG41" s="649"/>
      <c r="BH41" s="650"/>
      <c r="BI41" s="650"/>
      <c r="BJ41" s="650"/>
      <c r="BK41" s="650"/>
      <c r="BL41" s="200"/>
      <c r="BM41" s="606" t="s">
        <v>337</v>
      </c>
      <c r="BN41" s="606"/>
      <c r="BO41" s="606"/>
      <c r="BP41" s="606"/>
      <c r="BQ41" s="606"/>
      <c r="BR41" s="606"/>
      <c r="BS41" s="606"/>
      <c r="BT41" s="606"/>
      <c r="BU41" s="607"/>
      <c r="BV41" s="608">
        <v>1</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2">
      <c r="AQ42" s="653" t="s">
        <v>339</v>
      </c>
      <c r="AR42" s="654"/>
      <c r="AS42" s="654"/>
      <c r="AT42" s="654"/>
      <c r="AU42" s="654"/>
      <c r="AV42" s="654"/>
      <c r="AW42" s="654"/>
      <c r="AX42" s="654"/>
      <c r="AY42" s="655"/>
      <c r="AZ42" s="592">
        <v>5675531</v>
      </c>
      <c r="BA42" s="633"/>
      <c r="BB42" s="633"/>
      <c r="BC42" s="633"/>
      <c r="BD42" s="593"/>
      <c r="BE42" s="593"/>
      <c r="BF42" s="656"/>
      <c r="BG42" s="651"/>
      <c r="BH42" s="652"/>
      <c r="BI42" s="652"/>
      <c r="BJ42" s="652"/>
      <c r="BK42" s="652"/>
      <c r="BL42" s="201"/>
      <c r="BM42" s="590" t="s">
        <v>340</v>
      </c>
      <c r="BN42" s="590"/>
      <c r="BO42" s="590"/>
      <c r="BP42" s="590"/>
      <c r="BQ42" s="590"/>
      <c r="BR42" s="590"/>
      <c r="BS42" s="590"/>
      <c r="BT42" s="590"/>
      <c r="BU42" s="591"/>
      <c r="BV42" s="592">
        <v>311</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7049677</v>
      </c>
      <c r="CS42" s="621"/>
      <c r="CT42" s="621"/>
      <c r="CU42" s="621"/>
      <c r="CV42" s="621"/>
      <c r="CW42" s="621"/>
      <c r="CX42" s="621"/>
      <c r="CY42" s="622"/>
      <c r="CZ42" s="611">
        <v>6.5</v>
      </c>
      <c r="DA42" s="623"/>
      <c r="DB42" s="623"/>
      <c r="DC42" s="624"/>
      <c r="DD42" s="614">
        <v>909028</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2">
      <c r="B43" s="191" t="s">
        <v>342</v>
      </c>
      <c r="CD43" s="605" t="s">
        <v>343</v>
      </c>
      <c r="CE43" s="606"/>
      <c r="CF43" s="606"/>
      <c r="CG43" s="606"/>
      <c r="CH43" s="606"/>
      <c r="CI43" s="606"/>
      <c r="CJ43" s="606"/>
      <c r="CK43" s="606"/>
      <c r="CL43" s="606"/>
      <c r="CM43" s="606"/>
      <c r="CN43" s="606"/>
      <c r="CO43" s="606"/>
      <c r="CP43" s="606"/>
      <c r="CQ43" s="607"/>
      <c r="CR43" s="608">
        <v>408540</v>
      </c>
      <c r="CS43" s="621"/>
      <c r="CT43" s="621"/>
      <c r="CU43" s="621"/>
      <c r="CV43" s="621"/>
      <c r="CW43" s="621"/>
      <c r="CX43" s="621"/>
      <c r="CY43" s="622"/>
      <c r="CZ43" s="611">
        <v>0.4</v>
      </c>
      <c r="DA43" s="623"/>
      <c r="DB43" s="623"/>
      <c r="DC43" s="624"/>
      <c r="DD43" s="614">
        <v>408540</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2">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7049677</v>
      </c>
      <c r="CS44" s="609"/>
      <c r="CT44" s="609"/>
      <c r="CU44" s="609"/>
      <c r="CV44" s="609"/>
      <c r="CW44" s="609"/>
      <c r="CX44" s="609"/>
      <c r="CY44" s="610"/>
      <c r="CZ44" s="611">
        <v>6.5</v>
      </c>
      <c r="DA44" s="612"/>
      <c r="DB44" s="612"/>
      <c r="DC44" s="613"/>
      <c r="DD44" s="614">
        <v>909028</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2">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1687172</v>
      </c>
      <c r="CS45" s="621"/>
      <c r="CT45" s="621"/>
      <c r="CU45" s="621"/>
      <c r="CV45" s="621"/>
      <c r="CW45" s="621"/>
      <c r="CX45" s="621"/>
      <c r="CY45" s="622"/>
      <c r="CZ45" s="611">
        <v>1.6</v>
      </c>
      <c r="DA45" s="623"/>
      <c r="DB45" s="623"/>
      <c r="DC45" s="624"/>
      <c r="DD45" s="614">
        <v>264750</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2">
      <c r="B46" s="202"/>
      <c r="CD46" s="629"/>
      <c r="CE46" s="630"/>
      <c r="CF46" s="605" t="s">
        <v>348</v>
      </c>
      <c r="CG46" s="606"/>
      <c r="CH46" s="606"/>
      <c r="CI46" s="606"/>
      <c r="CJ46" s="606"/>
      <c r="CK46" s="606"/>
      <c r="CL46" s="606"/>
      <c r="CM46" s="606"/>
      <c r="CN46" s="606"/>
      <c r="CO46" s="606"/>
      <c r="CP46" s="606"/>
      <c r="CQ46" s="607"/>
      <c r="CR46" s="608">
        <v>5362505</v>
      </c>
      <c r="CS46" s="609"/>
      <c r="CT46" s="609"/>
      <c r="CU46" s="609"/>
      <c r="CV46" s="609"/>
      <c r="CW46" s="609"/>
      <c r="CX46" s="609"/>
      <c r="CY46" s="610"/>
      <c r="CZ46" s="611">
        <v>5</v>
      </c>
      <c r="DA46" s="612"/>
      <c r="DB46" s="612"/>
      <c r="DC46" s="613"/>
      <c r="DD46" s="614">
        <v>644278</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2">
      <c r="B47" s="202"/>
      <c r="CD47" s="629"/>
      <c r="CE47" s="630"/>
      <c r="CF47" s="605" t="s">
        <v>349</v>
      </c>
      <c r="CG47" s="606"/>
      <c r="CH47" s="606"/>
      <c r="CI47" s="606"/>
      <c r="CJ47" s="606"/>
      <c r="CK47" s="606"/>
      <c r="CL47" s="606"/>
      <c r="CM47" s="606"/>
      <c r="CN47" s="606"/>
      <c r="CO47" s="606"/>
      <c r="CP47" s="606"/>
      <c r="CQ47" s="607"/>
      <c r="CR47" s="608" t="s">
        <v>122</v>
      </c>
      <c r="CS47" s="621"/>
      <c r="CT47" s="621"/>
      <c r="CU47" s="621"/>
      <c r="CV47" s="621"/>
      <c r="CW47" s="621"/>
      <c r="CX47" s="621"/>
      <c r="CY47" s="622"/>
      <c r="CZ47" s="611" t="s">
        <v>122</v>
      </c>
      <c r="DA47" s="623"/>
      <c r="DB47" s="623"/>
      <c r="DC47" s="624"/>
      <c r="DD47" s="614" t="s">
        <v>122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ht="10.8" x14ac:dyDescent="0.2">
      <c r="B48" s="202"/>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2">
      <c r="B49" s="202"/>
      <c r="CD49" s="589" t="s">
        <v>351</v>
      </c>
      <c r="CE49" s="590"/>
      <c r="CF49" s="590"/>
      <c r="CG49" s="590"/>
      <c r="CH49" s="590"/>
      <c r="CI49" s="590"/>
      <c r="CJ49" s="590"/>
      <c r="CK49" s="590"/>
      <c r="CL49" s="590"/>
      <c r="CM49" s="590"/>
      <c r="CN49" s="590"/>
      <c r="CO49" s="590"/>
      <c r="CP49" s="590"/>
      <c r="CQ49" s="591"/>
      <c r="CR49" s="592">
        <v>107946214</v>
      </c>
      <c r="CS49" s="593"/>
      <c r="CT49" s="593"/>
      <c r="CU49" s="593"/>
      <c r="CV49" s="593"/>
      <c r="CW49" s="593"/>
      <c r="CX49" s="593"/>
      <c r="CY49" s="594"/>
      <c r="CZ49" s="595">
        <v>100</v>
      </c>
      <c r="DA49" s="596"/>
      <c r="DB49" s="596"/>
      <c r="DC49" s="597"/>
      <c r="DD49" s="598">
        <v>66219708</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WOkObBpSForZCAjqlOZVctdJV8xLG+7i6934WJG6Qnfr2CINba7cxgpKykbtemTopzC/leqnp7Lyi7Rpy1yA7A==" saltValue="8bGn917xt9Q8R8CTQ7sMa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2" zeroHeight="1" x14ac:dyDescent="0.2"/>
  <cols>
    <col min="1" max="130" width="2.77734375" style="208" customWidth="1"/>
    <col min="131" max="131" width="1.6640625" style="208" customWidth="1"/>
    <col min="132" max="16384" width="9" style="208" hidden="1"/>
  </cols>
  <sheetData>
    <row r="1" spans="1:131" ht="11.25" customHeight="1" thickBot="1" x14ac:dyDescent="0.25">
      <c r="A1" s="204"/>
      <c r="B1" s="204"/>
      <c r="C1" s="204"/>
      <c r="D1" s="204"/>
      <c r="E1" s="204"/>
      <c r="F1" s="204"/>
      <c r="G1" s="204"/>
      <c r="H1" s="204"/>
      <c r="I1" s="204"/>
      <c r="J1" s="204"/>
      <c r="K1" s="204"/>
      <c r="L1" s="204"/>
      <c r="M1" s="204"/>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205"/>
      <c r="CD1" s="205"/>
      <c r="CE1" s="205"/>
      <c r="CF1" s="205"/>
      <c r="CG1" s="205"/>
      <c r="CH1" s="205"/>
      <c r="CI1" s="205"/>
      <c r="CJ1" s="205"/>
      <c r="CK1" s="205"/>
      <c r="CL1" s="205"/>
      <c r="CM1" s="205"/>
      <c r="CN1" s="205"/>
      <c r="CO1" s="205"/>
      <c r="CP1" s="205"/>
      <c r="CQ1" s="205"/>
      <c r="CR1" s="205"/>
      <c r="CS1" s="205"/>
      <c r="CT1" s="205"/>
      <c r="CU1" s="205"/>
      <c r="CV1" s="205"/>
      <c r="CW1" s="205"/>
      <c r="CX1" s="205"/>
      <c r="CY1" s="205"/>
      <c r="CZ1" s="205"/>
      <c r="DA1" s="205"/>
      <c r="DB1" s="205"/>
      <c r="DC1" s="205"/>
      <c r="DD1" s="205"/>
      <c r="DE1" s="205"/>
      <c r="DF1" s="205"/>
      <c r="DG1" s="205"/>
      <c r="DH1" s="205"/>
      <c r="DI1" s="205"/>
      <c r="DJ1" s="205"/>
      <c r="DK1" s="205"/>
      <c r="DL1" s="205"/>
      <c r="DM1" s="205"/>
      <c r="DN1" s="205"/>
      <c r="DO1" s="205"/>
      <c r="DP1" s="205"/>
      <c r="DQ1" s="206"/>
      <c r="DR1" s="206"/>
      <c r="DS1" s="206"/>
      <c r="DT1" s="206"/>
      <c r="DU1" s="206"/>
      <c r="DV1" s="206"/>
      <c r="DW1" s="206"/>
      <c r="DX1" s="206"/>
      <c r="DY1" s="206"/>
      <c r="DZ1" s="206"/>
      <c r="EA1" s="207"/>
    </row>
    <row r="2" spans="1:131" ht="26.25" customHeight="1" thickBot="1" x14ac:dyDescent="0.25">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1078" t="s">
        <v>353</v>
      </c>
      <c r="DK2" s="1079"/>
      <c r="DL2" s="1079"/>
      <c r="DM2" s="1079"/>
      <c r="DN2" s="1079"/>
      <c r="DO2" s="1080"/>
      <c r="DP2" s="205"/>
      <c r="DQ2" s="1078" t="s">
        <v>354</v>
      </c>
      <c r="DR2" s="1079"/>
      <c r="DS2" s="1079"/>
      <c r="DT2" s="1079"/>
      <c r="DU2" s="1079"/>
      <c r="DV2" s="1079"/>
      <c r="DW2" s="1079"/>
      <c r="DX2" s="1079"/>
      <c r="DY2" s="1079"/>
      <c r="DZ2" s="1080"/>
      <c r="EA2" s="207"/>
    </row>
    <row r="3" spans="1:131" ht="11.25" customHeight="1" x14ac:dyDescent="0.2">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7"/>
    </row>
    <row r="4" spans="1:131" s="212" customFormat="1" ht="26.25" customHeight="1" thickBot="1" x14ac:dyDescent="0.25">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09"/>
      <c r="BA4" s="209"/>
      <c r="BB4" s="209"/>
      <c r="BC4" s="209"/>
      <c r="BD4" s="209"/>
      <c r="BE4" s="210"/>
      <c r="BF4" s="210"/>
      <c r="BG4" s="210"/>
      <c r="BH4" s="210"/>
      <c r="BI4" s="210"/>
      <c r="BJ4" s="210"/>
      <c r="BK4" s="210"/>
      <c r="BL4" s="210"/>
      <c r="BM4" s="210"/>
      <c r="BN4" s="210"/>
      <c r="BO4" s="210"/>
      <c r="BP4" s="210"/>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1"/>
    </row>
    <row r="5" spans="1:131" s="212" customFormat="1" ht="26.25" customHeight="1" x14ac:dyDescent="0.2">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09"/>
      <c r="BA5" s="209"/>
      <c r="BB5" s="209"/>
      <c r="BC5" s="209"/>
      <c r="BD5" s="209"/>
      <c r="BE5" s="210"/>
      <c r="BF5" s="210"/>
      <c r="BG5" s="210"/>
      <c r="BH5" s="210"/>
      <c r="BI5" s="210"/>
      <c r="BJ5" s="210"/>
      <c r="BK5" s="210"/>
      <c r="BL5" s="210"/>
      <c r="BM5" s="210"/>
      <c r="BN5" s="210"/>
      <c r="BO5" s="210"/>
      <c r="BP5" s="210"/>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1"/>
    </row>
    <row r="6" spans="1:131" s="212" customFormat="1" ht="26.25" customHeight="1" thickBot="1" x14ac:dyDescent="0.25">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09"/>
      <c r="BA6" s="209"/>
      <c r="BB6" s="209"/>
      <c r="BC6" s="209"/>
      <c r="BD6" s="209"/>
      <c r="BE6" s="210"/>
      <c r="BF6" s="210"/>
      <c r="BG6" s="210"/>
      <c r="BH6" s="210"/>
      <c r="BI6" s="210"/>
      <c r="BJ6" s="210"/>
      <c r="BK6" s="210"/>
      <c r="BL6" s="210"/>
      <c r="BM6" s="210"/>
      <c r="BN6" s="210"/>
      <c r="BO6" s="210"/>
      <c r="BP6" s="210"/>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1"/>
    </row>
    <row r="7" spans="1:131" s="212" customFormat="1" ht="26.25" customHeight="1" thickTop="1" x14ac:dyDescent="0.2">
      <c r="A7" s="213">
        <v>1</v>
      </c>
      <c r="B7" s="1034" t="s">
        <v>374</v>
      </c>
      <c r="C7" s="1035"/>
      <c r="D7" s="1035"/>
      <c r="E7" s="1035"/>
      <c r="F7" s="1035"/>
      <c r="G7" s="1035"/>
      <c r="H7" s="1035"/>
      <c r="I7" s="1035"/>
      <c r="J7" s="1035"/>
      <c r="K7" s="1035"/>
      <c r="L7" s="1035"/>
      <c r="M7" s="1035"/>
      <c r="N7" s="1035"/>
      <c r="O7" s="1035"/>
      <c r="P7" s="1036"/>
      <c r="Q7" s="1089">
        <v>113895</v>
      </c>
      <c r="R7" s="1090"/>
      <c r="S7" s="1090"/>
      <c r="T7" s="1090"/>
      <c r="U7" s="1090"/>
      <c r="V7" s="1090">
        <v>10905</v>
      </c>
      <c r="W7" s="1090"/>
      <c r="X7" s="1090"/>
      <c r="Y7" s="1090"/>
      <c r="Z7" s="1090"/>
      <c r="AA7" s="1090">
        <v>4490</v>
      </c>
      <c r="AB7" s="1090"/>
      <c r="AC7" s="1090"/>
      <c r="AD7" s="1090"/>
      <c r="AE7" s="1091"/>
      <c r="AF7" s="1092">
        <v>3907</v>
      </c>
      <c r="AG7" s="1093"/>
      <c r="AH7" s="1093"/>
      <c r="AI7" s="1093"/>
      <c r="AJ7" s="1094"/>
      <c r="AK7" s="1095">
        <v>3242</v>
      </c>
      <c r="AL7" s="1096"/>
      <c r="AM7" s="1096"/>
      <c r="AN7" s="1096"/>
      <c r="AO7" s="1096"/>
      <c r="AP7" s="1096">
        <v>37723</v>
      </c>
      <c r="AQ7" s="1096"/>
      <c r="AR7" s="1096"/>
      <c r="AS7" s="1096"/>
      <c r="AT7" s="1096"/>
      <c r="AU7" s="1097"/>
      <c r="AV7" s="1097"/>
      <c r="AW7" s="1097"/>
      <c r="AX7" s="1097"/>
      <c r="AY7" s="1098"/>
      <c r="AZ7" s="209"/>
      <c r="BA7" s="209"/>
      <c r="BB7" s="209"/>
      <c r="BC7" s="209"/>
      <c r="BD7" s="209"/>
      <c r="BE7" s="210"/>
      <c r="BF7" s="210"/>
      <c r="BG7" s="210"/>
      <c r="BH7" s="210"/>
      <c r="BI7" s="210"/>
      <c r="BJ7" s="210"/>
      <c r="BK7" s="210"/>
      <c r="BL7" s="210"/>
      <c r="BM7" s="210"/>
      <c r="BN7" s="210"/>
      <c r="BO7" s="210"/>
      <c r="BP7" s="210"/>
      <c r="BQ7" s="213">
        <v>1</v>
      </c>
      <c r="BR7" s="214"/>
      <c r="BS7" s="1086" t="s">
        <v>546</v>
      </c>
      <c r="BT7" s="1087"/>
      <c r="BU7" s="1087"/>
      <c r="BV7" s="1087"/>
      <c r="BW7" s="1087"/>
      <c r="BX7" s="1087"/>
      <c r="BY7" s="1087"/>
      <c r="BZ7" s="1087"/>
      <c r="CA7" s="1087"/>
      <c r="CB7" s="1087"/>
      <c r="CC7" s="1087"/>
      <c r="CD7" s="1087"/>
      <c r="CE7" s="1087"/>
      <c r="CF7" s="1087"/>
      <c r="CG7" s="1099"/>
      <c r="CH7" s="1083">
        <v>5</v>
      </c>
      <c r="CI7" s="1084"/>
      <c r="CJ7" s="1084"/>
      <c r="CK7" s="1084"/>
      <c r="CL7" s="1085"/>
      <c r="CM7" s="1083">
        <v>167</v>
      </c>
      <c r="CN7" s="1084"/>
      <c r="CO7" s="1084"/>
      <c r="CP7" s="1084"/>
      <c r="CQ7" s="1085"/>
      <c r="CR7" s="1083">
        <v>37</v>
      </c>
      <c r="CS7" s="1084"/>
      <c r="CT7" s="1084"/>
      <c r="CU7" s="1084"/>
      <c r="CV7" s="1085"/>
      <c r="CW7" s="1083" t="s">
        <v>486</v>
      </c>
      <c r="CX7" s="1084"/>
      <c r="CY7" s="1084"/>
      <c r="CZ7" s="1084"/>
      <c r="DA7" s="1085"/>
      <c r="DB7" s="1083" t="s">
        <v>486</v>
      </c>
      <c r="DC7" s="1084"/>
      <c r="DD7" s="1084"/>
      <c r="DE7" s="1084"/>
      <c r="DF7" s="1085"/>
      <c r="DG7" s="1083" t="s">
        <v>486</v>
      </c>
      <c r="DH7" s="1084"/>
      <c r="DI7" s="1084"/>
      <c r="DJ7" s="1084"/>
      <c r="DK7" s="1085"/>
      <c r="DL7" s="1083" t="s">
        <v>486</v>
      </c>
      <c r="DM7" s="1084"/>
      <c r="DN7" s="1084"/>
      <c r="DO7" s="1084"/>
      <c r="DP7" s="1085"/>
      <c r="DQ7" s="1083" t="s">
        <v>486</v>
      </c>
      <c r="DR7" s="1084"/>
      <c r="DS7" s="1084"/>
      <c r="DT7" s="1084"/>
      <c r="DU7" s="1085"/>
      <c r="DV7" s="1086"/>
      <c r="DW7" s="1087"/>
      <c r="DX7" s="1087"/>
      <c r="DY7" s="1087"/>
      <c r="DZ7" s="1088"/>
      <c r="EA7" s="211"/>
    </row>
    <row r="8" spans="1:131" s="212" customFormat="1" ht="26.25" customHeight="1" x14ac:dyDescent="0.2">
      <c r="A8" s="215">
        <v>2</v>
      </c>
      <c r="B8" s="1017" t="s">
        <v>375</v>
      </c>
      <c r="C8" s="1018"/>
      <c r="D8" s="1018"/>
      <c r="E8" s="1018"/>
      <c r="F8" s="1018"/>
      <c r="G8" s="1018"/>
      <c r="H8" s="1018"/>
      <c r="I8" s="1018"/>
      <c r="J8" s="1018"/>
      <c r="K8" s="1018"/>
      <c r="L8" s="1018"/>
      <c r="M8" s="1018"/>
      <c r="N8" s="1018"/>
      <c r="O8" s="1018"/>
      <c r="P8" s="1019"/>
      <c r="Q8" s="1025">
        <v>275</v>
      </c>
      <c r="R8" s="1026"/>
      <c r="S8" s="1026"/>
      <c r="T8" s="1026"/>
      <c r="U8" s="1026"/>
      <c r="V8" s="1026">
        <v>275</v>
      </c>
      <c r="W8" s="1026"/>
      <c r="X8" s="1026"/>
      <c r="Y8" s="1026"/>
      <c r="Z8" s="1026"/>
      <c r="AA8" s="1026">
        <v>0</v>
      </c>
      <c r="AB8" s="1026"/>
      <c r="AC8" s="1026"/>
      <c r="AD8" s="1026"/>
      <c r="AE8" s="1027"/>
      <c r="AF8" s="1022">
        <v>0</v>
      </c>
      <c r="AG8" s="1023"/>
      <c r="AH8" s="1023"/>
      <c r="AI8" s="1023"/>
      <c r="AJ8" s="1024"/>
      <c r="AK8" s="1067">
        <v>4</v>
      </c>
      <c r="AL8" s="1068"/>
      <c r="AM8" s="1068"/>
      <c r="AN8" s="1068"/>
      <c r="AO8" s="1068"/>
      <c r="AP8" s="1068">
        <v>0</v>
      </c>
      <c r="AQ8" s="1068"/>
      <c r="AR8" s="1068"/>
      <c r="AS8" s="1068"/>
      <c r="AT8" s="1068"/>
      <c r="AU8" s="1069"/>
      <c r="AV8" s="1069"/>
      <c r="AW8" s="1069"/>
      <c r="AX8" s="1069"/>
      <c r="AY8" s="1070"/>
      <c r="AZ8" s="209"/>
      <c r="BA8" s="209"/>
      <c r="BB8" s="209"/>
      <c r="BC8" s="209"/>
      <c r="BD8" s="209"/>
      <c r="BE8" s="210"/>
      <c r="BF8" s="210"/>
      <c r="BG8" s="210"/>
      <c r="BH8" s="210"/>
      <c r="BI8" s="210"/>
      <c r="BJ8" s="210"/>
      <c r="BK8" s="210"/>
      <c r="BL8" s="210"/>
      <c r="BM8" s="210"/>
      <c r="BN8" s="210"/>
      <c r="BO8" s="210"/>
      <c r="BP8" s="210"/>
      <c r="BQ8" s="215">
        <v>2</v>
      </c>
      <c r="BR8" s="216" t="s">
        <v>545</v>
      </c>
      <c r="BS8" s="979" t="s">
        <v>547</v>
      </c>
      <c r="BT8" s="980"/>
      <c r="BU8" s="980"/>
      <c r="BV8" s="980"/>
      <c r="BW8" s="980"/>
      <c r="BX8" s="980"/>
      <c r="BY8" s="980"/>
      <c r="BZ8" s="980"/>
      <c r="CA8" s="980"/>
      <c r="CB8" s="980"/>
      <c r="CC8" s="980"/>
      <c r="CD8" s="980"/>
      <c r="CE8" s="980"/>
      <c r="CF8" s="980"/>
      <c r="CG8" s="1001"/>
      <c r="CH8" s="976">
        <v>2</v>
      </c>
      <c r="CI8" s="977"/>
      <c r="CJ8" s="977"/>
      <c r="CK8" s="977"/>
      <c r="CL8" s="978"/>
      <c r="CM8" s="976">
        <v>151</v>
      </c>
      <c r="CN8" s="977"/>
      <c r="CO8" s="977"/>
      <c r="CP8" s="977"/>
      <c r="CQ8" s="978"/>
      <c r="CR8" s="976">
        <v>5</v>
      </c>
      <c r="CS8" s="977"/>
      <c r="CT8" s="977"/>
      <c r="CU8" s="977"/>
      <c r="CV8" s="978"/>
      <c r="CW8" s="976">
        <v>0</v>
      </c>
      <c r="CX8" s="977"/>
      <c r="CY8" s="977"/>
      <c r="CZ8" s="977"/>
      <c r="DA8" s="978"/>
      <c r="DB8" s="976" t="s">
        <v>486</v>
      </c>
      <c r="DC8" s="977"/>
      <c r="DD8" s="977"/>
      <c r="DE8" s="977"/>
      <c r="DF8" s="978"/>
      <c r="DG8" s="976">
        <v>809</v>
      </c>
      <c r="DH8" s="977"/>
      <c r="DI8" s="977"/>
      <c r="DJ8" s="977"/>
      <c r="DK8" s="978"/>
      <c r="DL8" s="976" t="s">
        <v>486</v>
      </c>
      <c r="DM8" s="977"/>
      <c r="DN8" s="977"/>
      <c r="DO8" s="977"/>
      <c r="DP8" s="978"/>
      <c r="DQ8" s="976" t="s">
        <v>486</v>
      </c>
      <c r="DR8" s="977"/>
      <c r="DS8" s="977"/>
      <c r="DT8" s="977"/>
      <c r="DU8" s="978"/>
      <c r="DV8" s="979"/>
      <c r="DW8" s="980"/>
      <c r="DX8" s="980"/>
      <c r="DY8" s="980"/>
      <c r="DZ8" s="981"/>
      <c r="EA8" s="211"/>
    </row>
    <row r="9" spans="1:131" s="212" customFormat="1" ht="26.25" customHeight="1" x14ac:dyDescent="0.2">
      <c r="A9" s="215">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09"/>
      <c r="BA9" s="209"/>
      <c r="BB9" s="209"/>
      <c r="BC9" s="209"/>
      <c r="BD9" s="209"/>
      <c r="BE9" s="210"/>
      <c r="BF9" s="210"/>
      <c r="BG9" s="210"/>
      <c r="BH9" s="210"/>
      <c r="BI9" s="210"/>
      <c r="BJ9" s="210"/>
      <c r="BK9" s="210"/>
      <c r="BL9" s="210"/>
      <c r="BM9" s="210"/>
      <c r="BN9" s="210"/>
      <c r="BO9" s="210"/>
      <c r="BP9" s="210"/>
      <c r="BQ9" s="215">
        <v>3</v>
      </c>
      <c r="BR9" s="216"/>
      <c r="BS9" s="979" t="s">
        <v>548</v>
      </c>
      <c r="BT9" s="980"/>
      <c r="BU9" s="980"/>
      <c r="BV9" s="980"/>
      <c r="BW9" s="980"/>
      <c r="BX9" s="980"/>
      <c r="BY9" s="980"/>
      <c r="BZ9" s="980"/>
      <c r="CA9" s="980"/>
      <c r="CB9" s="980"/>
      <c r="CC9" s="980"/>
      <c r="CD9" s="980"/>
      <c r="CE9" s="980"/>
      <c r="CF9" s="980"/>
      <c r="CG9" s="1001"/>
      <c r="CH9" s="976">
        <v>2</v>
      </c>
      <c r="CI9" s="977"/>
      <c r="CJ9" s="977"/>
      <c r="CK9" s="977"/>
      <c r="CL9" s="978"/>
      <c r="CM9" s="976">
        <v>576</v>
      </c>
      <c r="CN9" s="977"/>
      <c r="CO9" s="977"/>
      <c r="CP9" s="977"/>
      <c r="CQ9" s="978"/>
      <c r="CR9" s="976">
        <v>500</v>
      </c>
      <c r="CS9" s="977"/>
      <c r="CT9" s="977"/>
      <c r="CU9" s="977"/>
      <c r="CV9" s="978"/>
      <c r="CW9" s="976">
        <v>513</v>
      </c>
      <c r="CX9" s="977"/>
      <c r="CY9" s="977"/>
      <c r="CZ9" s="977"/>
      <c r="DA9" s="978"/>
      <c r="DB9" s="976" t="s">
        <v>486</v>
      </c>
      <c r="DC9" s="977"/>
      <c r="DD9" s="977"/>
      <c r="DE9" s="977"/>
      <c r="DF9" s="978"/>
      <c r="DG9" s="976" t="s">
        <v>486</v>
      </c>
      <c r="DH9" s="977"/>
      <c r="DI9" s="977"/>
      <c r="DJ9" s="977"/>
      <c r="DK9" s="978"/>
      <c r="DL9" s="976" t="s">
        <v>486</v>
      </c>
      <c r="DM9" s="977"/>
      <c r="DN9" s="977"/>
      <c r="DO9" s="977"/>
      <c r="DP9" s="978"/>
      <c r="DQ9" s="976" t="s">
        <v>486</v>
      </c>
      <c r="DR9" s="977"/>
      <c r="DS9" s="977"/>
      <c r="DT9" s="977"/>
      <c r="DU9" s="978"/>
      <c r="DV9" s="979"/>
      <c r="DW9" s="980"/>
      <c r="DX9" s="980"/>
      <c r="DY9" s="980"/>
      <c r="DZ9" s="981"/>
      <c r="EA9" s="211"/>
    </row>
    <row r="10" spans="1:131" s="212" customFormat="1" ht="26.25" customHeight="1" x14ac:dyDescent="0.2">
      <c r="A10" s="215">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09"/>
      <c r="BA10" s="209"/>
      <c r="BB10" s="209"/>
      <c r="BC10" s="209"/>
      <c r="BD10" s="209"/>
      <c r="BE10" s="210"/>
      <c r="BF10" s="210"/>
      <c r="BG10" s="210"/>
      <c r="BH10" s="210"/>
      <c r="BI10" s="210"/>
      <c r="BJ10" s="210"/>
      <c r="BK10" s="210"/>
      <c r="BL10" s="210"/>
      <c r="BM10" s="210"/>
      <c r="BN10" s="210"/>
      <c r="BO10" s="210"/>
      <c r="BP10" s="210"/>
      <c r="BQ10" s="215">
        <v>4</v>
      </c>
      <c r="BR10" s="216"/>
      <c r="BS10" s="979" t="s">
        <v>549</v>
      </c>
      <c r="BT10" s="980"/>
      <c r="BU10" s="980"/>
      <c r="BV10" s="980"/>
      <c r="BW10" s="980"/>
      <c r="BX10" s="980"/>
      <c r="BY10" s="980"/>
      <c r="BZ10" s="980"/>
      <c r="CA10" s="980"/>
      <c r="CB10" s="980"/>
      <c r="CC10" s="980"/>
      <c r="CD10" s="980"/>
      <c r="CE10" s="980"/>
      <c r="CF10" s="980"/>
      <c r="CG10" s="1001"/>
      <c r="CH10" s="976">
        <v>9</v>
      </c>
      <c r="CI10" s="977"/>
      <c r="CJ10" s="977"/>
      <c r="CK10" s="977"/>
      <c r="CL10" s="978"/>
      <c r="CM10" s="976">
        <v>410</v>
      </c>
      <c r="CN10" s="977"/>
      <c r="CO10" s="977"/>
      <c r="CP10" s="977"/>
      <c r="CQ10" s="978"/>
      <c r="CR10" s="976">
        <v>300</v>
      </c>
      <c r="CS10" s="977"/>
      <c r="CT10" s="977"/>
      <c r="CU10" s="977"/>
      <c r="CV10" s="978"/>
      <c r="CW10" s="976">
        <v>190</v>
      </c>
      <c r="CX10" s="977"/>
      <c r="CY10" s="977"/>
      <c r="CZ10" s="977"/>
      <c r="DA10" s="978"/>
      <c r="DB10" s="976" t="s">
        <v>486</v>
      </c>
      <c r="DC10" s="977"/>
      <c r="DD10" s="977"/>
      <c r="DE10" s="977"/>
      <c r="DF10" s="978"/>
      <c r="DG10" s="976" t="s">
        <v>486</v>
      </c>
      <c r="DH10" s="977"/>
      <c r="DI10" s="977"/>
      <c r="DJ10" s="977"/>
      <c r="DK10" s="978"/>
      <c r="DL10" s="976" t="s">
        <v>486</v>
      </c>
      <c r="DM10" s="977"/>
      <c r="DN10" s="977"/>
      <c r="DO10" s="977"/>
      <c r="DP10" s="978"/>
      <c r="DQ10" s="976" t="s">
        <v>486</v>
      </c>
      <c r="DR10" s="977"/>
      <c r="DS10" s="977"/>
      <c r="DT10" s="977"/>
      <c r="DU10" s="978"/>
      <c r="DV10" s="979"/>
      <c r="DW10" s="980"/>
      <c r="DX10" s="980"/>
      <c r="DY10" s="980"/>
      <c r="DZ10" s="981"/>
      <c r="EA10" s="211"/>
    </row>
    <row r="11" spans="1:131" s="212" customFormat="1" ht="26.25" customHeight="1" x14ac:dyDescent="0.2">
      <c r="A11" s="215">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09"/>
      <c r="BA11" s="209"/>
      <c r="BB11" s="209"/>
      <c r="BC11" s="209"/>
      <c r="BD11" s="209"/>
      <c r="BE11" s="210"/>
      <c r="BF11" s="210"/>
      <c r="BG11" s="210"/>
      <c r="BH11" s="210"/>
      <c r="BI11" s="210"/>
      <c r="BJ11" s="210"/>
      <c r="BK11" s="210"/>
      <c r="BL11" s="210"/>
      <c r="BM11" s="210"/>
      <c r="BN11" s="210"/>
      <c r="BO11" s="210"/>
      <c r="BP11" s="210"/>
      <c r="BQ11" s="215">
        <v>5</v>
      </c>
      <c r="BR11" s="216"/>
      <c r="BS11" s="979" t="s">
        <v>550</v>
      </c>
      <c r="BT11" s="980"/>
      <c r="BU11" s="980"/>
      <c r="BV11" s="980"/>
      <c r="BW11" s="980"/>
      <c r="BX11" s="980"/>
      <c r="BY11" s="980"/>
      <c r="BZ11" s="980"/>
      <c r="CA11" s="980"/>
      <c r="CB11" s="980"/>
      <c r="CC11" s="980"/>
      <c r="CD11" s="980"/>
      <c r="CE11" s="980"/>
      <c r="CF11" s="980"/>
      <c r="CG11" s="1001"/>
      <c r="CH11" s="976">
        <v>1</v>
      </c>
      <c r="CI11" s="977"/>
      <c r="CJ11" s="977"/>
      <c r="CK11" s="977"/>
      <c r="CL11" s="978"/>
      <c r="CM11" s="976">
        <v>70</v>
      </c>
      <c r="CN11" s="977"/>
      <c r="CO11" s="977"/>
      <c r="CP11" s="977"/>
      <c r="CQ11" s="978"/>
      <c r="CR11" s="976">
        <v>45</v>
      </c>
      <c r="CS11" s="977"/>
      <c r="CT11" s="977"/>
      <c r="CU11" s="977"/>
      <c r="CV11" s="978"/>
      <c r="CW11" s="976">
        <v>114</v>
      </c>
      <c r="CX11" s="977"/>
      <c r="CY11" s="977"/>
      <c r="CZ11" s="977"/>
      <c r="DA11" s="978"/>
      <c r="DB11" s="976" t="s">
        <v>568</v>
      </c>
      <c r="DC11" s="977"/>
      <c r="DD11" s="977"/>
      <c r="DE11" s="977"/>
      <c r="DF11" s="978"/>
      <c r="DG11" s="976" t="s">
        <v>568</v>
      </c>
      <c r="DH11" s="977"/>
      <c r="DI11" s="977"/>
      <c r="DJ11" s="977"/>
      <c r="DK11" s="978"/>
      <c r="DL11" s="976" t="s">
        <v>568</v>
      </c>
      <c r="DM11" s="977"/>
      <c r="DN11" s="977"/>
      <c r="DO11" s="977"/>
      <c r="DP11" s="978"/>
      <c r="DQ11" s="976" t="s">
        <v>568</v>
      </c>
      <c r="DR11" s="977"/>
      <c r="DS11" s="977"/>
      <c r="DT11" s="977"/>
      <c r="DU11" s="978"/>
      <c r="DV11" s="979"/>
      <c r="DW11" s="980"/>
      <c r="DX11" s="980"/>
      <c r="DY11" s="980"/>
      <c r="DZ11" s="981"/>
      <c r="EA11" s="211"/>
    </row>
    <row r="12" spans="1:131" s="212" customFormat="1" ht="26.25" customHeight="1" x14ac:dyDescent="0.2">
      <c r="A12" s="215">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09"/>
      <c r="BA12" s="209"/>
      <c r="BB12" s="209"/>
      <c r="BC12" s="209"/>
      <c r="BD12" s="209"/>
      <c r="BE12" s="210"/>
      <c r="BF12" s="210"/>
      <c r="BG12" s="210"/>
      <c r="BH12" s="210"/>
      <c r="BI12" s="210"/>
      <c r="BJ12" s="210"/>
      <c r="BK12" s="210"/>
      <c r="BL12" s="210"/>
      <c r="BM12" s="210"/>
      <c r="BN12" s="210"/>
      <c r="BO12" s="210"/>
      <c r="BP12" s="210"/>
      <c r="BQ12" s="215">
        <v>6</v>
      </c>
      <c r="BR12" s="216"/>
      <c r="BS12" s="979" t="s">
        <v>551</v>
      </c>
      <c r="BT12" s="980"/>
      <c r="BU12" s="980"/>
      <c r="BV12" s="980"/>
      <c r="BW12" s="980"/>
      <c r="BX12" s="980"/>
      <c r="BY12" s="980"/>
      <c r="BZ12" s="980"/>
      <c r="CA12" s="980"/>
      <c r="CB12" s="980"/>
      <c r="CC12" s="980"/>
      <c r="CD12" s="980"/>
      <c r="CE12" s="980"/>
      <c r="CF12" s="980"/>
      <c r="CG12" s="1001"/>
      <c r="CH12" s="976">
        <v>43</v>
      </c>
      <c r="CI12" s="977"/>
      <c r="CJ12" s="977"/>
      <c r="CK12" s="977"/>
      <c r="CL12" s="978"/>
      <c r="CM12" s="976">
        <v>365</v>
      </c>
      <c r="CN12" s="977"/>
      <c r="CO12" s="977"/>
      <c r="CP12" s="977"/>
      <c r="CQ12" s="978"/>
      <c r="CR12" s="976">
        <v>60</v>
      </c>
      <c r="CS12" s="977"/>
      <c r="CT12" s="977"/>
      <c r="CU12" s="977"/>
      <c r="CV12" s="978"/>
      <c r="CW12" s="976" t="s">
        <v>554</v>
      </c>
      <c r="CX12" s="977"/>
      <c r="CY12" s="977"/>
      <c r="CZ12" s="977"/>
      <c r="DA12" s="978"/>
      <c r="DB12" s="976">
        <v>22</v>
      </c>
      <c r="DC12" s="977"/>
      <c r="DD12" s="977"/>
      <c r="DE12" s="977"/>
      <c r="DF12" s="978"/>
      <c r="DG12" s="976" t="s">
        <v>554</v>
      </c>
      <c r="DH12" s="977"/>
      <c r="DI12" s="977"/>
      <c r="DJ12" s="977"/>
      <c r="DK12" s="978"/>
      <c r="DL12" s="976" t="s">
        <v>554</v>
      </c>
      <c r="DM12" s="977"/>
      <c r="DN12" s="977"/>
      <c r="DO12" s="977"/>
      <c r="DP12" s="978"/>
      <c r="DQ12" s="976" t="s">
        <v>554</v>
      </c>
      <c r="DR12" s="977"/>
      <c r="DS12" s="977"/>
      <c r="DT12" s="977"/>
      <c r="DU12" s="978"/>
      <c r="DV12" s="979"/>
      <c r="DW12" s="980"/>
      <c r="DX12" s="980"/>
      <c r="DY12" s="980"/>
      <c r="DZ12" s="981"/>
      <c r="EA12" s="211"/>
    </row>
    <row r="13" spans="1:131" s="212" customFormat="1" ht="26.25" customHeight="1" x14ac:dyDescent="0.2">
      <c r="A13" s="215">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09"/>
      <c r="BA13" s="209"/>
      <c r="BB13" s="209"/>
      <c r="BC13" s="209"/>
      <c r="BD13" s="209"/>
      <c r="BE13" s="210"/>
      <c r="BF13" s="210"/>
      <c r="BG13" s="210"/>
      <c r="BH13" s="210"/>
      <c r="BI13" s="210"/>
      <c r="BJ13" s="210"/>
      <c r="BK13" s="210"/>
      <c r="BL13" s="210"/>
      <c r="BM13" s="210"/>
      <c r="BN13" s="210"/>
      <c r="BO13" s="210"/>
      <c r="BP13" s="210"/>
      <c r="BQ13" s="215">
        <v>7</v>
      </c>
      <c r="BR13" s="216"/>
      <c r="BS13" s="979" t="s">
        <v>552</v>
      </c>
      <c r="BT13" s="980"/>
      <c r="BU13" s="980"/>
      <c r="BV13" s="980"/>
      <c r="BW13" s="980"/>
      <c r="BX13" s="980"/>
      <c r="BY13" s="980"/>
      <c r="BZ13" s="980"/>
      <c r="CA13" s="980"/>
      <c r="CB13" s="980"/>
      <c r="CC13" s="980"/>
      <c r="CD13" s="980"/>
      <c r="CE13" s="980"/>
      <c r="CF13" s="980"/>
      <c r="CG13" s="1001"/>
      <c r="CH13" s="976">
        <v>-1</v>
      </c>
      <c r="CI13" s="977"/>
      <c r="CJ13" s="977"/>
      <c r="CK13" s="977"/>
      <c r="CL13" s="978"/>
      <c r="CM13" s="976">
        <v>10</v>
      </c>
      <c r="CN13" s="977"/>
      <c r="CO13" s="977"/>
      <c r="CP13" s="977"/>
      <c r="CQ13" s="978"/>
      <c r="CR13" s="976">
        <v>3</v>
      </c>
      <c r="CS13" s="977"/>
      <c r="CT13" s="977"/>
      <c r="CU13" s="977"/>
      <c r="CV13" s="978"/>
      <c r="CW13" s="976">
        <v>97</v>
      </c>
      <c r="CX13" s="977"/>
      <c r="CY13" s="977"/>
      <c r="CZ13" s="977"/>
      <c r="DA13" s="978"/>
      <c r="DB13" s="976" t="s">
        <v>486</v>
      </c>
      <c r="DC13" s="977"/>
      <c r="DD13" s="977"/>
      <c r="DE13" s="977"/>
      <c r="DF13" s="978"/>
      <c r="DG13" s="976" t="s">
        <v>486</v>
      </c>
      <c r="DH13" s="977"/>
      <c r="DI13" s="977"/>
      <c r="DJ13" s="977"/>
      <c r="DK13" s="978"/>
      <c r="DL13" s="976" t="s">
        <v>486</v>
      </c>
      <c r="DM13" s="977"/>
      <c r="DN13" s="977"/>
      <c r="DO13" s="977"/>
      <c r="DP13" s="978"/>
      <c r="DQ13" s="976" t="s">
        <v>486</v>
      </c>
      <c r="DR13" s="977"/>
      <c r="DS13" s="977"/>
      <c r="DT13" s="977"/>
      <c r="DU13" s="978"/>
      <c r="DV13" s="979"/>
      <c r="DW13" s="980"/>
      <c r="DX13" s="980"/>
      <c r="DY13" s="980"/>
      <c r="DZ13" s="981"/>
      <c r="EA13" s="211"/>
    </row>
    <row r="14" spans="1:131" s="212" customFormat="1" ht="26.25" customHeight="1" x14ac:dyDescent="0.2">
      <c r="A14" s="215">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09"/>
      <c r="BA14" s="209"/>
      <c r="BB14" s="209"/>
      <c r="BC14" s="209"/>
      <c r="BD14" s="209"/>
      <c r="BE14" s="210"/>
      <c r="BF14" s="210"/>
      <c r="BG14" s="210"/>
      <c r="BH14" s="210"/>
      <c r="BI14" s="210"/>
      <c r="BJ14" s="210"/>
      <c r="BK14" s="210"/>
      <c r="BL14" s="210"/>
      <c r="BM14" s="210"/>
      <c r="BN14" s="210"/>
      <c r="BO14" s="210"/>
      <c r="BP14" s="210"/>
      <c r="BQ14" s="215">
        <v>8</v>
      </c>
      <c r="BR14" s="216"/>
      <c r="BS14" s="979" t="s">
        <v>553</v>
      </c>
      <c r="BT14" s="980"/>
      <c r="BU14" s="980"/>
      <c r="BV14" s="980"/>
      <c r="BW14" s="980"/>
      <c r="BX14" s="980"/>
      <c r="BY14" s="980"/>
      <c r="BZ14" s="980"/>
      <c r="CA14" s="980"/>
      <c r="CB14" s="980"/>
      <c r="CC14" s="980"/>
      <c r="CD14" s="980"/>
      <c r="CE14" s="980"/>
      <c r="CF14" s="980"/>
      <c r="CG14" s="1001"/>
      <c r="CH14" s="976">
        <v>3</v>
      </c>
      <c r="CI14" s="977"/>
      <c r="CJ14" s="977"/>
      <c r="CK14" s="977"/>
      <c r="CL14" s="978"/>
      <c r="CM14" s="976">
        <v>16</v>
      </c>
      <c r="CN14" s="977"/>
      <c r="CO14" s="977"/>
      <c r="CP14" s="977"/>
      <c r="CQ14" s="978"/>
      <c r="CR14" s="976">
        <v>3</v>
      </c>
      <c r="CS14" s="977"/>
      <c r="CT14" s="977"/>
      <c r="CU14" s="977"/>
      <c r="CV14" s="978"/>
      <c r="CW14" s="976">
        <v>90</v>
      </c>
      <c r="CX14" s="977"/>
      <c r="CY14" s="977"/>
      <c r="CZ14" s="977"/>
      <c r="DA14" s="978"/>
      <c r="DB14" s="976" t="s">
        <v>486</v>
      </c>
      <c r="DC14" s="977"/>
      <c r="DD14" s="977"/>
      <c r="DE14" s="977"/>
      <c r="DF14" s="978"/>
      <c r="DG14" s="976" t="s">
        <v>486</v>
      </c>
      <c r="DH14" s="977"/>
      <c r="DI14" s="977"/>
      <c r="DJ14" s="977"/>
      <c r="DK14" s="978"/>
      <c r="DL14" s="976" t="s">
        <v>486</v>
      </c>
      <c r="DM14" s="977"/>
      <c r="DN14" s="977"/>
      <c r="DO14" s="977"/>
      <c r="DP14" s="978"/>
      <c r="DQ14" s="976" t="s">
        <v>486</v>
      </c>
      <c r="DR14" s="977"/>
      <c r="DS14" s="977"/>
      <c r="DT14" s="977"/>
      <c r="DU14" s="978"/>
      <c r="DV14" s="979"/>
      <c r="DW14" s="980"/>
      <c r="DX14" s="980"/>
      <c r="DY14" s="980"/>
      <c r="DZ14" s="981"/>
      <c r="EA14" s="211"/>
    </row>
    <row r="15" spans="1:131" s="212" customFormat="1" ht="26.25" customHeight="1" x14ac:dyDescent="0.2">
      <c r="A15" s="215">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09"/>
      <c r="BA15" s="209"/>
      <c r="BB15" s="209"/>
      <c r="BC15" s="209"/>
      <c r="BD15" s="209"/>
      <c r="BE15" s="210"/>
      <c r="BF15" s="210"/>
      <c r="BG15" s="210"/>
      <c r="BH15" s="210"/>
      <c r="BI15" s="210"/>
      <c r="BJ15" s="210"/>
      <c r="BK15" s="210"/>
      <c r="BL15" s="210"/>
      <c r="BM15" s="210"/>
      <c r="BN15" s="210"/>
      <c r="BO15" s="210"/>
      <c r="BP15" s="210"/>
      <c r="BQ15" s="215">
        <v>9</v>
      </c>
      <c r="BR15" s="216"/>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1"/>
    </row>
    <row r="16" spans="1:131" s="212" customFormat="1" ht="26.25" customHeight="1" x14ac:dyDescent="0.2">
      <c r="A16" s="215">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09"/>
      <c r="BA16" s="209"/>
      <c r="BB16" s="209"/>
      <c r="BC16" s="209"/>
      <c r="BD16" s="209"/>
      <c r="BE16" s="210"/>
      <c r="BF16" s="210"/>
      <c r="BG16" s="210"/>
      <c r="BH16" s="210"/>
      <c r="BI16" s="210"/>
      <c r="BJ16" s="210"/>
      <c r="BK16" s="210"/>
      <c r="BL16" s="210"/>
      <c r="BM16" s="210"/>
      <c r="BN16" s="210"/>
      <c r="BO16" s="210"/>
      <c r="BP16" s="210"/>
      <c r="BQ16" s="215">
        <v>10</v>
      </c>
      <c r="BR16" s="216"/>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1"/>
    </row>
    <row r="17" spans="1:131" s="212" customFormat="1" ht="26.25" customHeight="1" x14ac:dyDescent="0.2">
      <c r="A17" s="215">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09"/>
      <c r="BA17" s="209"/>
      <c r="BB17" s="209"/>
      <c r="BC17" s="209"/>
      <c r="BD17" s="209"/>
      <c r="BE17" s="210"/>
      <c r="BF17" s="210"/>
      <c r="BG17" s="210"/>
      <c r="BH17" s="210"/>
      <c r="BI17" s="210"/>
      <c r="BJ17" s="210"/>
      <c r="BK17" s="210"/>
      <c r="BL17" s="210"/>
      <c r="BM17" s="210"/>
      <c r="BN17" s="210"/>
      <c r="BO17" s="210"/>
      <c r="BP17" s="210"/>
      <c r="BQ17" s="215">
        <v>11</v>
      </c>
      <c r="BR17" s="216"/>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1"/>
    </row>
    <row r="18" spans="1:131" s="212" customFormat="1" ht="26.25" customHeight="1" x14ac:dyDescent="0.2">
      <c r="A18" s="215">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09"/>
      <c r="BA18" s="209"/>
      <c r="BB18" s="209"/>
      <c r="BC18" s="209"/>
      <c r="BD18" s="209"/>
      <c r="BE18" s="210"/>
      <c r="BF18" s="210"/>
      <c r="BG18" s="210"/>
      <c r="BH18" s="210"/>
      <c r="BI18" s="210"/>
      <c r="BJ18" s="210"/>
      <c r="BK18" s="210"/>
      <c r="BL18" s="210"/>
      <c r="BM18" s="210"/>
      <c r="BN18" s="210"/>
      <c r="BO18" s="210"/>
      <c r="BP18" s="210"/>
      <c r="BQ18" s="215">
        <v>12</v>
      </c>
      <c r="BR18" s="216"/>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1"/>
    </row>
    <row r="19" spans="1:131" s="212" customFormat="1" ht="26.25" customHeight="1" x14ac:dyDescent="0.2">
      <c r="A19" s="215">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09"/>
      <c r="BA19" s="209"/>
      <c r="BB19" s="209"/>
      <c r="BC19" s="209"/>
      <c r="BD19" s="209"/>
      <c r="BE19" s="210"/>
      <c r="BF19" s="210"/>
      <c r="BG19" s="210"/>
      <c r="BH19" s="210"/>
      <c r="BI19" s="210"/>
      <c r="BJ19" s="210"/>
      <c r="BK19" s="210"/>
      <c r="BL19" s="210"/>
      <c r="BM19" s="210"/>
      <c r="BN19" s="210"/>
      <c r="BO19" s="210"/>
      <c r="BP19" s="210"/>
      <c r="BQ19" s="215">
        <v>13</v>
      </c>
      <c r="BR19" s="216"/>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1"/>
    </row>
    <row r="20" spans="1:131" s="212" customFormat="1" ht="26.25" customHeight="1" x14ac:dyDescent="0.2">
      <c r="A20" s="215">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09"/>
      <c r="BA20" s="209"/>
      <c r="BB20" s="209"/>
      <c r="BC20" s="209"/>
      <c r="BD20" s="209"/>
      <c r="BE20" s="210"/>
      <c r="BF20" s="210"/>
      <c r="BG20" s="210"/>
      <c r="BH20" s="210"/>
      <c r="BI20" s="210"/>
      <c r="BJ20" s="210"/>
      <c r="BK20" s="210"/>
      <c r="BL20" s="210"/>
      <c r="BM20" s="210"/>
      <c r="BN20" s="210"/>
      <c r="BO20" s="210"/>
      <c r="BP20" s="210"/>
      <c r="BQ20" s="215">
        <v>14</v>
      </c>
      <c r="BR20" s="216"/>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1"/>
    </row>
    <row r="21" spans="1:131" s="212" customFormat="1" ht="26.25" customHeight="1" thickBot="1" x14ac:dyDescent="0.25">
      <c r="A21" s="215">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09"/>
      <c r="BA21" s="209"/>
      <c r="BB21" s="209"/>
      <c r="BC21" s="209"/>
      <c r="BD21" s="209"/>
      <c r="BE21" s="210"/>
      <c r="BF21" s="210"/>
      <c r="BG21" s="210"/>
      <c r="BH21" s="210"/>
      <c r="BI21" s="210"/>
      <c r="BJ21" s="210"/>
      <c r="BK21" s="210"/>
      <c r="BL21" s="210"/>
      <c r="BM21" s="210"/>
      <c r="BN21" s="210"/>
      <c r="BO21" s="210"/>
      <c r="BP21" s="210"/>
      <c r="BQ21" s="215">
        <v>15</v>
      </c>
      <c r="BR21" s="216"/>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1"/>
    </row>
    <row r="22" spans="1:131" s="212" customFormat="1" ht="26.25" customHeight="1" x14ac:dyDescent="0.2">
      <c r="A22" s="215">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376</v>
      </c>
      <c r="BA22" s="1015"/>
      <c r="BB22" s="1015"/>
      <c r="BC22" s="1015"/>
      <c r="BD22" s="1016"/>
      <c r="BE22" s="210"/>
      <c r="BF22" s="210"/>
      <c r="BG22" s="210"/>
      <c r="BH22" s="210"/>
      <c r="BI22" s="210"/>
      <c r="BJ22" s="210"/>
      <c r="BK22" s="210"/>
      <c r="BL22" s="210"/>
      <c r="BM22" s="210"/>
      <c r="BN22" s="210"/>
      <c r="BO22" s="210"/>
      <c r="BP22" s="210"/>
      <c r="BQ22" s="215">
        <v>16</v>
      </c>
      <c r="BR22" s="216"/>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1"/>
    </row>
    <row r="23" spans="1:131" s="212" customFormat="1" ht="26.25" customHeight="1" thickBot="1" x14ac:dyDescent="0.25">
      <c r="A23" s="217" t="s">
        <v>377</v>
      </c>
      <c r="B23" s="924" t="s">
        <v>378</v>
      </c>
      <c r="C23" s="925"/>
      <c r="D23" s="925"/>
      <c r="E23" s="925"/>
      <c r="F23" s="925"/>
      <c r="G23" s="925"/>
      <c r="H23" s="925"/>
      <c r="I23" s="925"/>
      <c r="J23" s="925"/>
      <c r="K23" s="925"/>
      <c r="L23" s="925"/>
      <c r="M23" s="925"/>
      <c r="N23" s="925"/>
      <c r="O23" s="925"/>
      <c r="P23" s="935"/>
      <c r="Q23" s="1054">
        <v>112436</v>
      </c>
      <c r="R23" s="1048"/>
      <c r="S23" s="1048"/>
      <c r="T23" s="1048"/>
      <c r="U23" s="1048"/>
      <c r="V23" s="1048">
        <v>107946</v>
      </c>
      <c r="W23" s="1048"/>
      <c r="X23" s="1048"/>
      <c r="Y23" s="1048"/>
      <c r="Z23" s="1048"/>
      <c r="AA23" s="1048">
        <v>4490</v>
      </c>
      <c r="AB23" s="1048"/>
      <c r="AC23" s="1048"/>
      <c r="AD23" s="1048"/>
      <c r="AE23" s="1055"/>
      <c r="AF23" s="1056">
        <v>3907</v>
      </c>
      <c r="AG23" s="1048"/>
      <c r="AH23" s="1048"/>
      <c r="AI23" s="1048"/>
      <c r="AJ23" s="1057"/>
      <c r="AK23" s="1058"/>
      <c r="AL23" s="1059"/>
      <c r="AM23" s="1059"/>
      <c r="AN23" s="1059"/>
      <c r="AO23" s="1059"/>
      <c r="AP23" s="1048">
        <v>37503</v>
      </c>
      <c r="AQ23" s="1048"/>
      <c r="AR23" s="1048"/>
      <c r="AS23" s="1048"/>
      <c r="AT23" s="1048"/>
      <c r="AU23" s="1049"/>
      <c r="AV23" s="1049"/>
      <c r="AW23" s="1049"/>
      <c r="AX23" s="1049"/>
      <c r="AY23" s="1050"/>
      <c r="AZ23" s="1051" t="s">
        <v>122</v>
      </c>
      <c r="BA23" s="1052"/>
      <c r="BB23" s="1052"/>
      <c r="BC23" s="1052"/>
      <c r="BD23" s="1053"/>
      <c r="BE23" s="210"/>
      <c r="BF23" s="210"/>
      <c r="BG23" s="210"/>
      <c r="BH23" s="210"/>
      <c r="BI23" s="210"/>
      <c r="BJ23" s="210"/>
      <c r="BK23" s="210"/>
      <c r="BL23" s="210"/>
      <c r="BM23" s="210"/>
      <c r="BN23" s="210"/>
      <c r="BO23" s="210"/>
      <c r="BP23" s="210"/>
      <c r="BQ23" s="215">
        <v>17</v>
      </c>
      <c r="BR23" s="216"/>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1"/>
    </row>
    <row r="24" spans="1:131" s="212" customFormat="1" ht="26.25" customHeight="1" x14ac:dyDescent="0.2">
      <c r="A24" s="1047" t="s">
        <v>379</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09"/>
      <c r="BA24" s="209"/>
      <c r="BB24" s="209"/>
      <c r="BC24" s="209"/>
      <c r="BD24" s="209"/>
      <c r="BE24" s="210"/>
      <c r="BF24" s="210"/>
      <c r="BG24" s="210"/>
      <c r="BH24" s="210"/>
      <c r="BI24" s="210"/>
      <c r="BJ24" s="210"/>
      <c r="BK24" s="210"/>
      <c r="BL24" s="210"/>
      <c r="BM24" s="210"/>
      <c r="BN24" s="210"/>
      <c r="BO24" s="210"/>
      <c r="BP24" s="210"/>
      <c r="BQ24" s="215">
        <v>18</v>
      </c>
      <c r="BR24" s="216"/>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1"/>
    </row>
    <row r="25" spans="1:131" ht="26.25" customHeight="1" thickBot="1" x14ac:dyDescent="0.25">
      <c r="A25" s="1046" t="s">
        <v>380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09"/>
      <c r="BK25" s="209"/>
      <c r="BL25" s="209"/>
      <c r="BM25" s="209"/>
      <c r="BN25" s="209"/>
      <c r="BO25" s="218"/>
      <c r="BP25" s="218"/>
      <c r="BQ25" s="215">
        <v>19</v>
      </c>
      <c r="BR25" s="216"/>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07"/>
    </row>
    <row r="26" spans="1:131" ht="26.25" customHeight="1" x14ac:dyDescent="0.2">
      <c r="A26" s="982" t="s">
        <v>357</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2" t="s">
        <v>384</v>
      </c>
      <c r="AG26" s="995"/>
      <c r="AH26" s="995"/>
      <c r="AI26" s="995"/>
      <c r="AJ26" s="1043"/>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364</v>
      </c>
      <c r="BF26" s="989"/>
      <c r="BG26" s="989"/>
      <c r="BH26" s="989"/>
      <c r="BI26" s="1002"/>
      <c r="BJ26" s="209"/>
      <c r="BK26" s="209"/>
      <c r="BL26" s="209"/>
      <c r="BM26" s="209"/>
      <c r="BN26" s="209"/>
      <c r="BO26" s="218"/>
      <c r="BP26" s="218"/>
      <c r="BQ26" s="215">
        <v>20</v>
      </c>
      <c r="BR26" s="216"/>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07"/>
    </row>
    <row r="27" spans="1:131" ht="26.25" customHeight="1" thickBot="1" x14ac:dyDescent="0.25">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09"/>
      <c r="BK27" s="209"/>
      <c r="BL27" s="209"/>
      <c r="BM27" s="209"/>
      <c r="BN27" s="209"/>
      <c r="BO27" s="218"/>
      <c r="BP27" s="218"/>
      <c r="BQ27" s="215">
        <v>21</v>
      </c>
      <c r="BR27" s="216"/>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07"/>
    </row>
    <row r="28" spans="1:131" ht="26.25" customHeight="1" thickTop="1" x14ac:dyDescent="0.2">
      <c r="A28" s="219">
        <v>1</v>
      </c>
      <c r="B28" s="1034" t="s">
        <v>389</v>
      </c>
      <c r="C28" s="1035"/>
      <c r="D28" s="1035"/>
      <c r="E28" s="1035"/>
      <c r="F28" s="1035"/>
      <c r="G28" s="1035"/>
      <c r="H28" s="1035"/>
      <c r="I28" s="1035"/>
      <c r="J28" s="1035"/>
      <c r="K28" s="1035"/>
      <c r="L28" s="1035"/>
      <c r="M28" s="1035"/>
      <c r="N28" s="1035"/>
      <c r="O28" s="1035"/>
      <c r="P28" s="1036"/>
      <c r="Q28" s="1037">
        <v>21025</v>
      </c>
      <c r="R28" s="1038"/>
      <c r="S28" s="1038"/>
      <c r="T28" s="1038"/>
      <c r="U28" s="1038"/>
      <c r="V28" s="1038">
        <v>20957</v>
      </c>
      <c r="W28" s="1038"/>
      <c r="X28" s="1038"/>
      <c r="Y28" s="1038"/>
      <c r="Z28" s="1038"/>
      <c r="AA28" s="1038">
        <v>67</v>
      </c>
      <c r="AB28" s="1038"/>
      <c r="AC28" s="1038"/>
      <c r="AD28" s="1038"/>
      <c r="AE28" s="1039"/>
      <c r="AF28" s="1040">
        <v>67</v>
      </c>
      <c r="AG28" s="1038"/>
      <c r="AH28" s="1038"/>
      <c r="AI28" s="1038"/>
      <c r="AJ28" s="1041"/>
      <c r="AK28" s="1029">
        <v>3722</v>
      </c>
      <c r="AL28" s="1030"/>
      <c r="AM28" s="1030"/>
      <c r="AN28" s="1030"/>
      <c r="AO28" s="1030"/>
      <c r="AP28" s="1030">
        <v>0</v>
      </c>
      <c r="AQ28" s="1030"/>
      <c r="AR28" s="1030"/>
      <c r="AS28" s="1030"/>
      <c r="AT28" s="1030"/>
      <c r="AU28" s="1030">
        <v>0</v>
      </c>
      <c r="AV28" s="1030"/>
      <c r="AW28" s="1030"/>
      <c r="AX28" s="1030"/>
      <c r="AY28" s="1030"/>
      <c r="AZ28" s="1031" t="s">
        <v>554</v>
      </c>
      <c r="BA28" s="1031"/>
      <c r="BB28" s="1031"/>
      <c r="BC28" s="1031"/>
      <c r="BD28" s="1031"/>
      <c r="BE28" s="1032"/>
      <c r="BF28" s="1032"/>
      <c r="BG28" s="1032"/>
      <c r="BH28" s="1032"/>
      <c r="BI28" s="1033"/>
      <c r="BJ28" s="209"/>
      <c r="BK28" s="209"/>
      <c r="BL28" s="209"/>
      <c r="BM28" s="209"/>
      <c r="BN28" s="209"/>
      <c r="BO28" s="218"/>
      <c r="BP28" s="218"/>
      <c r="BQ28" s="215">
        <v>22</v>
      </c>
      <c r="BR28" s="216"/>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07"/>
    </row>
    <row r="29" spans="1:131" ht="26.25" customHeight="1" x14ac:dyDescent="0.2">
      <c r="A29" s="219">
        <v>2</v>
      </c>
      <c r="B29" s="1017" t="s">
        <v>390</v>
      </c>
      <c r="C29" s="1018"/>
      <c r="D29" s="1018"/>
      <c r="E29" s="1018"/>
      <c r="F29" s="1018"/>
      <c r="G29" s="1018"/>
      <c r="H29" s="1018"/>
      <c r="I29" s="1018"/>
      <c r="J29" s="1018"/>
      <c r="K29" s="1018"/>
      <c r="L29" s="1018"/>
      <c r="M29" s="1018"/>
      <c r="N29" s="1018"/>
      <c r="O29" s="1018"/>
      <c r="P29" s="1019"/>
      <c r="Q29" s="1025">
        <v>18272</v>
      </c>
      <c r="R29" s="1026"/>
      <c r="S29" s="1026"/>
      <c r="T29" s="1026"/>
      <c r="U29" s="1026"/>
      <c r="V29" s="1026">
        <v>17868</v>
      </c>
      <c r="W29" s="1026"/>
      <c r="X29" s="1026"/>
      <c r="Y29" s="1026"/>
      <c r="Z29" s="1026"/>
      <c r="AA29" s="1026">
        <v>404</v>
      </c>
      <c r="AB29" s="1026"/>
      <c r="AC29" s="1026"/>
      <c r="AD29" s="1026"/>
      <c r="AE29" s="1027"/>
      <c r="AF29" s="1022">
        <v>404</v>
      </c>
      <c r="AG29" s="1023"/>
      <c r="AH29" s="1023"/>
      <c r="AI29" s="1023"/>
      <c r="AJ29" s="1024"/>
      <c r="AK29" s="967">
        <v>3138</v>
      </c>
      <c r="AL29" s="958"/>
      <c r="AM29" s="958"/>
      <c r="AN29" s="958"/>
      <c r="AO29" s="958"/>
      <c r="AP29" s="958">
        <v>0</v>
      </c>
      <c r="AQ29" s="958"/>
      <c r="AR29" s="958"/>
      <c r="AS29" s="958"/>
      <c r="AT29" s="958"/>
      <c r="AU29" s="958">
        <v>0</v>
      </c>
      <c r="AV29" s="958"/>
      <c r="AW29" s="958"/>
      <c r="AX29" s="958"/>
      <c r="AY29" s="958"/>
      <c r="AZ29" s="1028" t="s">
        <v>554</v>
      </c>
      <c r="BA29" s="1028"/>
      <c r="BB29" s="1028"/>
      <c r="BC29" s="1028"/>
      <c r="BD29" s="1028"/>
      <c r="BE29" s="959"/>
      <c r="BF29" s="959"/>
      <c r="BG29" s="959"/>
      <c r="BH29" s="959"/>
      <c r="BI29" s="960"/>
      <c r="BJ29" s="209"/>
      <c r="BK29" s="209"/>
      <c r="BL29" s="209"/>
      <c r="BM29" s="209"/>
      <c r="BN29" s="209"/>
      <c r="BO29" s="218"/>
      <c r="BP29" s="218"/>
      <c r="BQ29" s="215">
        <v>23</v>
      </c>
      <c r="BR29" s="216"/>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07"/>
    </row>
    <row r="30" spans="1:131" ht="26.25" customHeight="1" x14ac:dyDescent="0.2">
      <c r="A30" s="219">
        <v>3</v>
      </c>
      <c r="B30" s="1017" t="s">
        <v>391</v>
      </c>
      <c r="C30" s="1018"/>
      <c r="D30" s="1018"/>
      <c r="E30" s="1018"/>
      <c r="F30" s="1018"/>
      <c r="G30" s="1018"/>
      <c r="H30" s="1018"/>
      <c r="I30" s="1018"/>
      <c r="J30" s="1018"/>
      <c r="K30" s="1018"/>
      <c r="L30" s="1018"/>
      <c r="M30" s="1018"/>
      <c r="N30" s="1018"/>
      <c r="O30" s="1018"/>
      <c r="P30" s="1019"/>
      <c r="Q30" s="1025">
        <v>6433</v>
      </c>
      <c r="R30" s="1026"/>
      <c r="S30" s="1026"/>
      <c r="T30" s="1026"/>
      <c r="U30" s="1026"/>
      <c r="V30" s="1026">
        <v>6399</v>
      </c>
      <c r="W30" s="1026"/>
      <c r="X30" s="1026"/>
      <c r="Y30" s="1026"/>
      <c r="Z30" s="1026"/>
      <c r="AA30" s="1026">
        <v>34</v>
      </c>
      <c r="AB30" s="1026"/>
      <c r="AC30" s="1026"/>
      <c r="AD30" s="1026"/>
      <c r="AE30" s="1027"/>
      <c r="AF30" s="1022">
        <v>34</v>
      </c>
      <c r="AG30" s="1023"/>
      <c r="AH30" s="1023"/>
      <c r="AI30" s="1023"/>
      <c r="AJ30" s="1024"/>
      <c r="AK30" s="967">
        <v>2811</v>
      </c>
      <c r="AL30" s="958"/>
      <c r="AM30" s="958"/>
      <c r="AN30" s="958"/>
      <c r="AO30" s="958"/>
      <c r="AP30" s="958">
        <v>0</v>
      </c>
      <c r="AQ30" s="958"/>
      <c r="AR30" s="958"/>
      <c r="AS30" s="958"/>
      <c r="AT30" s="958"/>
      <c r="AU30" s="958">
        <v>0</v>
      </c>
      <c r="AV30" s="958"/>
      <c r="AW30" s="958"/>
      <c r="AX30" s="958"/>
      <c r="AY30" s="958"/>
      <c r="AZ30" s="1028" t="s">
        <v>554</v>
      </c>
      <c r="BA30" s="1028"/>
      <c r="BB30" s="1028"/>
      <c r="BC30" s="1028"/>
      <c r="BD30" s="1028"/>
      <c r="BE30" s="959"/>
      <c r="BF30" s="959"/>
      <c r="BG30" s="959"/>
      <c r="BH30" s="959"/>
      <c r="BI30" s="960"/>
      <c r="BJ30" s="209"/>
      <c r="BK30" s="209"/>
      <c r="BL30" s="209"/>
      <c r="BM30" s="209"/>
      <c r="BN30" s="209"/>
      <c r="BO30" s="218"/>
      <c r="BP30" s="218"/>
      <c r="BQ30" s="215">
        <v>24</v>
      </c>
      <c r="BR30" s="216"/>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07"/>
    </row>
    <row r="31" spans="1:131" ht="26.25" customHeight="1" x14ac:dyDescent="0.2">
      <c r="A31" s="219">
        <v>4</v>
      </c>
      <c r="B31" s="1017" t="s">
        <v>392</v>
      </c>
      <c r="C31" s="1018"/>
      <c r="D31" s="1018"/>
      <c r="E31" s="1018"/>
      <c r="F31" s="1018"/>
      <c r="G31" s="1018"/>
      <c r="H31" s="1018"/>
      <c r="I31" s="1018"/>
      <c r="J31" s="1018"/>
      <c r="K31" s="1018"/>
      <c r="L31" s="1018"/>
      <c r="M31" s="1018"/>
      <c r="N31" s="1018"/>
      <c r="O31" s="1018"/>
      <c r="P31" s="1019"/>
      <c r="Q31" s="1025">
        <v>4399</v>
      </c>
      <c r="R31" s="1026"/>
      <c r="S31" s="1026"/>
      <c r="T31" s="1026"/>
      <c r="U31" s="1026"/>
      <c r="V31" s="1026">
        <v>4365</v>
      </c>
      <c r="W31" s="1026"/>
      <c r="X31" s="1026"/>
      <c r="Y31" s="1026"/>
      <c r="Z31" s="1026"/>
      <c r="AA31" s="1026">
        <v>34</v>
      </c>
      <c r="AB31" s="1026"/>
      <c r="AC31" s="1026"/>
      <c r="AD31" s="1026"/>
      <c r="AE31" s="1027"/>
      <c r="AF31" s="1022">
        <v>1870</v>
      </c>
      <c r="AG31" s="1023"/>
      <c r="AH31" s="1023"/>
      <c r="AI31" s="1023"/>
      <c r="AJ31" s="1024"/>
      <c r="AK31" s="967">
        <v>1403</v>
      </c>
      <c r="AL31" s="958"/>
      <c r="AM31" s="958"/>
      <c r="AN31" s="958"/>
      <c r="AO31" s="958"/>
      <c r="AP31" s="958">
        <v>9530</v>
      </c>
      <c r="AQ31" s="958"/>
      <c r="AR31" s="958"/>
      <c r="AS31" s="958"/>
      <c r="AT31" s="958"/>
      <c r="AU31" s="958">
        <v>4212</v>
      </c>
      <c r="AV31" s="958"/>
      <c r="AW31" s="958"/>
      <c r="AX31" s="958"/>
      <c r="AY31" s="958"/>
      <c r="AZ31" s="1028" t="s">
        <v>554</v>
      </c>
      <c r="BA31" s="1028"/>
      <c r="BB31" s="1028"/>
      <c r="BC31" s="1028"/>
      <c r="BD31" s="1028"/>
      <c r="BE31" s="959" t="s">
        <v>393</v>
      </c>
      <c r="BF31" s="959"/>
      <c r="BG31" s="959"/>
      <c r="BH31" s="959"/>
      <c r="BI31" s="960"/>
      <c r="BJ31" s="209"/>
      <c r="BK31" s="209"/>
      <c r="BL31" s="209"/>
      <c r="BM31" s="209"/>
      <c r="BN31" s="209"/>
      <c r="BO31" s="218"/>
      <c r="BP31" s="218"/>
      <c r="BQ31" s="215">
        <v>25</v>
      </c>
      <c r="BR31" s="216"/>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07"/>
    </row>
    <row r="32" spans="1:131" ht="26.25" customHeight="1" x14ac:dyDescent="0.2">
      <c r="A32" s="219">
        <v>5</v>
      </c>
      <c r="B32" s="1017"/>
      <c r="C32" s="1018"/>
      <c r="D32" s="1018"/>
      <c r="E32" s="1018"/>
      <c r="F32" s="1018"/>
      <c r="G32" s="1018"/>
      <c r="H32" s="1018"/>
      <c r="I32" s="1018"/>
      <c r="J32" s="1018"/>
      <c r="K32" s="1018"/>
      <c r="L32" s="1018"/>
      <c r="M32" s="1018"/>
      <c r="N32" s="1018"/>
      <c r="O32" s="1018"/>
      <c r="P32" s="1019"/>
      <c r="Q32" s="1025"/>
      <c r="R32" s="1026"/>
      <c r="S32" s="1026"/>
      <c r="T32" s="1026"/>
      <c r="U32" s="1026"/>
      <c r="V32" s="1026"/>
      <c r="W32" s="1026"/>
      <c r="X32" s="1026"/>
      <c r="Y32" s="1026"/>
      <c r="Z32" s="1026"/>
      <c r="AA32" s="1026"/>
      <c r="AB32" s="1026"/>
      <c r="AC32" s="1026"/>
      <c r="AD32" s="1026"/>
      <c r="AE32" s="1027"/>
      <c r="AF32" s="1022"/>
      <c r="AG32" s="1023"/>
      <c r="AH32" s="1023"/>
      <c r="AI32" s="1023"/>
      <c r="AJ32" s="1024"/>
      <c r="AK32" s="967"/>
      <c r="AL32" s="958"/>
      <c r="AM32" s="958"/>
      <c r="AN32" s="958"/>
      <c r="AO32" s="958"/>
      <c r="AP32" s="958"/>
      <c r="AQ32" s="958"/>
      <c r="AR32" s="958"/>
      <c r="AS32" s="958"/>
      <c r="AT32" s="958"/>
      <c r="AU32" s="958"/>
      <c r="AV32" s="958"/>
      <c r="AW32" s="958"/>
      <c r="AX32" s="958"/>
      <c r="AY32" s="958"/>
      <c r="AZ32" s="1028"/>
      <c r="BA32" s="1028"/>
      <c r="BB32" s="1028"/>
      <c r="BC32" s="1028"/>
      <c r="BD32" s="1028"/>
      <c r="BE32" s="959"/>
      <c r="BF32" s="959"/>
      <c r="BG32" s="959"/>
      <c r="BH32" s="959"/>
      <c r="BI32" s="960"/>
      <c r="BJ32" s="209"/>
      <c r="BK32" s="209"/>
      <c r="BL32" s="209"/>
      <c r="BM32" s="209"/>
      <c r="BN32" s="209"/>
      <c r="BO32" s="218"/>
      <c r="BP32" s="218"/>
      <c r="BQ32" s="215">
        <v>26</v>
      </c>
      <c r="BR32" s="216"/>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07"/>
    </row>
    <row r="33" spans="1:131" ht="26.25" customHeight="1" x14ac:dyDescent="0.2">
      <c r="A33" s="219">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09"/>
      <c r="BK33" s="209"/>
      <c r="BL33" s="209"/>
      <c r="BM33" s="209"/>
      <c r="BN33" s="209"/>
      <c r="BO33" s="218"/>
      <c r="BP33" s="218"/>
      <c r="BQ33" s="215">
        <v>27</v>
      </c>
      <c r="BR33" s="216"/>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07"/>
    </row>
    <row r="34" spans="1:131" ht="26.25" customHeight="1" x14ac:dyDescent="0.2">
      <c r="A34" s="219">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09"/>
      <c r="BK34" s="209"/>
      <c r="BL34" s="209"/>
      <c r="BM34" s="209"/>
      <c r="BN34" s="209"/>
      <c r="BO34" s="218"/>
      <c r="BP34" s="218"/>
      <c r="BQ34" s="215">
        <v>28</v>
      </c>
      <c r="BR34" s="216"/>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07"/>
    </row>
    <row r="35" spans="1:131" ht="26.25" customHeight="1" x14ac:dyDescent="0.2">
      <c r="A35" s="219">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09"/>
      <c r="BK35" s="209"/>
      <c r="BL35" s="209"/>
      <c r="BM35" s="209"/>
      <c r="BN35" s="209"/>
      <c r="BO35" s="218"/>
      <c r="BP35" s="218"/>
      <c r="BQ35" s="215">
        <v>29</v>
      </c>
      <c r="BR35" s="216"/>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07"/>
    </row>
    <row r="36" spans="1:131" ht="26.25" customHeight="1" x14ac:dyDescent="0.2">
      <c r="A36" s="219">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09"/>
      <c r="BK36" s="209"/>
      <c r="BL36" s="209"/>
      <c r="BM36" s="209"/>
      <c r="BN36" s="209"/>
      <c r="BO36" s="218"/>
      <c r="BP36" s="218"/>
      <c r="BQ36" s="215">
        <v>30</v>
      </c>
      <c r="BR36" s="216"/>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07"/>
    </row>
    <row r="37" spans="1:131" ht="26.25" customHeight="1" x14ac:dyDescent="0.2">
      <c r="A37" s="219">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09"/>
      <c r="BK37" s="209"/>
      <c r="BL37" s="209"/>
      <c r="BM37" s="209"/>
      <c r="BN37" s="209"/>
      <c r="BO37" s="218"/>
      <c r="BP37" s="218"/>
      <c r="BQ37" s="215">
        <v>31</v>
      </c>
      <c r="BR37" s="216"/>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07"/>
    </row>
    <row r="38" spans="1:131" ht="26.25" customHeight="1" x14ac:dyDescent="0.2">
      <c r="A38" s="219">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09"/>
      <c r="BK38" s="209"/>
      <c r="BL38" s="209"/>
      <c r="BM38" s="209"/>
      <c r="BN38" s="209"/>
      <c r="BO38" s="218"/>
      <c r="BP38" s="218"/>
      <c r="BQ38" s="215">
        <v>32</v>
      </c>
      <c r="BR38" s="216"/>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07"/>
    </row>
    <row r="39" spans="1:131" ht="26.25" customHeight="1" x14ac:dyDescent="0.2">
      <c r="A39" s="219">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09"/>
      <c r="BK39" s="209"/>
      <c r="BL39" s="209"/>
      <c r="BM39" s="209"/>
      <c r="BN39" s="209"/>
      <c r="BO39" s="218"/>
      <c r="BP39" s="218"/>
      <c r="BQ39" s="215">
        <v>33</v>
      </c>
      <c r="BR39" s="216"/>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07"/>
    </row>
    <row r="40" spans="1:131" ht="26.25" customHeight="1" x14ac:dyDescent="0.2">
      <c r="A40" s="215">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09"/>
      <c r="BK40" s="209"/>
      <c r="BL40" s="209"/>
      <c r="BM40" s="209"/>
      <c r="BN40" s="209"/>
      <c r="BO40" s="218"/>
      <c r="BP40" s="218"/>
      <c r="BQ40" s="215">
        <v>34</v>
      </c>
      <c r="BR40" s="216"/>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07"/>
    </row>
    <row r="41" spans="1:131" ht="26.25" customHeight="1" x14ac:dyDescent="0.2">
      <c r="A41" s="215">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09"/>
      <c r="BK41" s="209"/>
      <c r="BL41" s="209"/>
      <c r="BM41" s="209"/>
      <c r="BN41" s="209"/>
      <c r="BO41" s="218"/>
      <c r="BP41" s="218"/>
      <c r="BQ41" s="215">
        <v>35</v>
      </c>
      <c r="BR41" s="216"/>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07"/>
    </row>
    <row r="42" spans="1:131" ht="26.25" customHeight="1" x14ac:dyDescent="0.2">
      <c r="A42" s="215">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09"/>
      <c r="BK42" s="209"/>
      <c r="BL42" s="209"/>
      <c r="BM42" s="209"/>
      <c r="BN42" s="209"/>
      <c r="BO42" s="218"/>
      <c r="BP42" s="218"/>
      <c r="BQ42" s="215">
        <v>36</v>
      </c>
      <c r="BR42" s="216"/>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07"/>
    </row>
    <row r="43" spans="1:131" ht="26.25" customHeight="1" x14ac:dyDescent="0.2">
      <c r="A43" s="215">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09"/>
      <c r="BK43" s="209"/>
      <c r="BL43" s="209"/>
      <c r="BM43" s="209"/>
      <c r="BN43" s="209"/>
      <c r="BO43" s="218"/>
      <c r="BP43" s="218"/>
      <c r="BQ43" s="215">
        <v>37</v>
      </c>
      <c r="BR43" s="216"/>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07"/>
    </row>
    <row r="44" spans="1:131" ht="26.25" customHeight="1" x14ac:dyDescent="0.2">
      <c r="A44" s="215">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09"/>
      <c r="BK44" s="209"/>
      <c r="BL44" s="209"/>
      <c r="BM44" s="209"/>
      <c r="BN44" s="209"/>
      <c r="BO44" s="218"/>
      <c r="BP44" s="218"/>
      <c r="BQ44" s="215">
        <v>38</v>
      </c>
      <c r="BR44" s="216"/>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07"/>
    </row>
    <row r="45" spans="1:131" ht="26.25" customHeight="1" x14ac:dyDescent="0.2">
      <c r="A45" s="215">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09"/>
      <c r="BK45" s="209"/>
      <c r="BL45" s="209"/>
      <c r="BM45" s="209"/>
      <c r="BN45" s="209"/>
      <c r="BO45" s="218"/>
      <c r="BP45" s="218"/>
      <c r="BQ45" s="215">
        <v>39</v>
      </c>
      <c r="BR45" s="216"/>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07"/>
    </row>
    <row r="46" spans="1:131" ht="26.25" customHeight="1" x14ac:dyDescent="0.2">
      <c r="A46" s="215">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09"/>
      <c r="BK46" s="209"/>
      <c r="BL46" s="209"/>
      <c r="BM46" s="209"/>
      <c r="BN46" s="209"/>
      <c r="BO46" s="218"/>
      <c r="BP46" s="218"/>
      <c r="BQ46" s="215">
        <v>40</v>
      </c>
      <c r="BR46" s="216"/>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07"/>
    </row>
    <row r="47" spans="1:131" ht="26.25" customHeight="1" x14ac:dyDescent="0.2">
      <c r="A47" s="215">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09"/>
      <c r="BK47" s="209"/>
      <c r="BL47" s="209"/>
      <c r="BM47" s="209"/>
      <c r="BN47" s="209"/>
      <c r="BO47" s="218"/>
      <c r="BP47" s="218"/>
      <c r="BQ47" s="215">
        <v>41</v>
      </c>
      <c r="BR47" s="216"/>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07"/>
    </row>
    <row r="48" spans="1:131" ht="26.25" customHeight="1" x14ac:dyDescent="0.2">
      <c r="A48" s="215">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09"/>
      <c r="BK48" s="209"/>
      <c r="BL48" s="209"/>
      <c r="BM48" s="209"/>
      <c r="BN48" s="209"/>
      <c r="BO48" s="218"/>
      <c r="BP48" s="218"/>
      <c r="BQ48" s="215">
        <v>42</v>
      </c>
      <c r="BR48" s="216"/>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07"/>
    </row>
    <row r="49" spans="1:131" ht="26.25" customHeight="1" x14ac:dyDescent="0.2">
      <c r="A49" s="215">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09"/>
      <c r="BK49" s="209"/>
      <c r="BL49" s="209"/>
      <c r="BM49" s="209"/>
      <c r="BN49" s="209"/>
      <c r="BO49" s="218"/>
      <c r="BP49" s="218"/>
      <c r="BQ49" s="215">
        <v>43</v>
      </c>
      <c r="BR49" s="216"/>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07"/>
    </row>
    <row r="50" spans="1:131" ht="26.25" customHeight="1" x14ac:dyDescent="0.2">
      <c r="A50" s="215">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09"/>
      <c r="BK50" s="209"/>
      <c r="BL50" s="209"/>
      <c r="BM50" s="209"/>
      <c r="BN50" s="209"/>
      <c r="BO50" s="218"/>
      <c r="BP50" s="218"/>
      <c r="BQ50" s="215">
        <v>44</v>
      </c>
      <c r="BR50" s="216"/>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07"/>
    </row>
    <row r="51" spans="1:131" ht="26.25" customHeight="1" x14ac:dyDescent="0.2">
      <c r="A51" s="215">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09"/>
      <c r="BK51" s="209"/>
      <c r="BL51" s="209"/>
      <c r="BM51" s="209"/>
      <c r="BN51" s="209"/>
      <c r="BO51" s="218"/>
      <c r="BP51" s="218"/>
      <c r="BQ51" s="215">
        <v>45</v>
      </c>
      <c r="BR51" s="216"/>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07"/>
    </row>
    <row r="52" spans="1:131" ht="26.25" customHeight="1" x14ac:dyDescent="0.2">
      <c r="A52" s="215">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09"/>
      <c r="BK52" s="209"/>
      <c r="BL52" s="209"/>
      <c r="BM52" s="209"/>
      <c r="BN52" s="209"/>
      <c r="BO52" s="218"/>
      <c r="BP52" s="218"/>
      <c r="BQ52" s="215">
        <v>46</v>
      </c>
      <c r="BR52" s="216"/>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07"/>
    </row>
    <row r="53" spans="1:131" ht="26.25" customHeight="1" x14ac:dyDescent="0.2">
      <c r="A53" s="215">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09"/>
      <c r="BK53" s="209"/>
      <c r="BL53" s="209"/>
      <c r="BM53" s="209"/>
      <c r="BN53" s="209"/>
      <c r="BO53" s="218"/>
      <c r="BP53" s="218"/>
      <c r="BQ53" s="215">
        <v>47</v>
      </c>
      <c r="BR53" s="216"/>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07"/>
    </row>
    <row r="54" spans="1:131" ht="26.25" customHeight="1" x14ac:dyDescent="0.2">
      <c r="A54" s="215">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09"/>
      <c r="BK54" s="209"/>
      <c r="BL54" s="209"/>
      <c r="BM54" s="209"/>
      <c r="BN54" s="209"/>
      <c r="BO54" s="218"/>
      <c r="BP54" s="218"/>
      <c r="BQ54" s="215">
        <v>48</v>
      </c>
      <c r="BR54" s="216"/>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07"/>
    </row>
    <row r="55" spans="1:131" ht="26.25" customHeight="1" x14ac:dyDescent="0.2">
      <c r="A55" s="215">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09"/>
      <c r="BK55" s="209"/>
      <c r="BL55" s="209"/>
      <c r="BM55" s="209"/>
      <c r="BN55" s="209"/>
      <c r="BO55" s="218"/>
      <c r="BP55" s="218"/>
      <c r="BQ55" s="215">
        <v>49</v>
      </c>
      <c r="BR55" s="216"/>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07"/>
    </row>
    <row r="56" spans="1:131" ht="26.25" customHeight="1" x14ac:dyDescent="0.2">
      <c r="A56" s="215">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09"/>
      <c r="BK56" s="209"/>
      <c r="BL56" s="209"/>
      <c r="BM56" s="209"/>
      <c r="BN56" s="209"/>
      <c r="BO56" s="218"/>
      <c r="BP56" s="218"/>
      <c r="BQ56" s="215">
        <v>50</v>
      </c>
      <c r="BR56" s="216"/>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07"/>
    </row>
    <row r="57" spans="1:131" ht="26.25" customHeight="1" x14ac:dyDescent="0.2">
      <c r="A57" s="215">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09"/>
      <c r="BK57" s="209"/>
      <c r="BL57" s="209"/>
      <c r="BM57" s="209"/>
      <c r="BN57" s="209"/>
      <c r="BO57" s="218"/>
      <c r="BP57" s="218"/>
      <c r="BQ57" s="215">
        <v>51</v>
      </c>
      <c r="BR57" s="216"/>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07"/>
    </row>
    <row r="58" spans="1:131" ht="26.25" customHeight="1" x14ac:dyDescent="0.2">
      <c r="A58" s="215">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09"/>
      <c r="BK58" s="209"/>
      <c r="BL58" s="209"/>
      <c r="BM58" s="209"/>
      <c r="BN58" s="209"/>
      <c r="BO58" s="218"/>
      <c r="BP58" s="218"/>
      <c r="BQ58" s="215">
        <v>52</v>
      </c>
      <c r="BR58" s="216"/>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07"/>
    </row>
    <row r="59" spans="1:131" ht="26.25" customHeight="1" x14ac:dyDescent="0.2">
      <c r="A59" s="215">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09"/>
      <c r="BK59" s="209"/>
      <c r="BL59" s="209"/>
      <c r="BM59" s="209"/>
      <c r="BN59" s="209"/>
      <c r="BO59" s="218"/>
      <c r="BP59" s="218"/>
      <c r="BQ59" s="215">
        <v>53</v>
      </c>
      <c r="BR59" s="216"/>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07"/>
    </row>
    <row r="60" spans="1:131" ht="26.25" customHeight="1" x14ac:dyDescent="0.2">
      <c r="A60" s="215">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09"/>
      <c r="BK60" s="209"/>
      <c r="BL60" s="209"/>
      <c r="BM60" s="209"/>
      <c r="BN60" s="209"/>
      <c r="BO60" s="218"/>
      <c r="BP60" s="218"/>
      <c r="BQ60" s="215">
        <v>54</v>
      </c>
      <c r="BR60" s="216"/>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07"/>
    </row>
    <row r="61" spans="1:131" ht="26.25" customHeight="1" thickBot="1" x14ac:dyDescent="0.25">
      <c r="A61" s="215">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09"/>
      <c r="BK61" s="209"/>
      <c r="BL61" s="209"/>
      <c r="BM61" s="209"/>
      <c r="BN61" s="209"/>
      <c r="BO61" s="218"/>
      <c r="BP61" s="218"/>
      <c r="BQ61" s="215">
        <v>55</v>
      </c>
      <c r="BR61" s="216"/>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07"/>
    </row>
    <row r="62" spans="1:131" ht="26.25" customHeight="1" x14ac:dyDescent="0.2">
      <c r="A62" s="215">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394</v>
      </c>
      <c r="BK62" s="1015"/>
      <c r="BL62" s="1015"/>
      <c r="BM62" s="1015"/>
      <c r="BN62" s="1016"/>
      <c r="BO62" s="218"/>
      <c r="BP62" s="218"/>
      <c r="BQ62" s="215">
        <v>56</v>
      </c>
      <c r="BR62" s="216"/>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07"/>
    </row>
    <row r="63" spans="1:131" ht="26.25" customHeight="1" thickBot="1" x14ac:dyDescent="0.25">
      <c r="A63" s="217" t="s">
        <v>377</v>
      </c>
      <c r="B63" s="924" t="s">
        <v>395</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2374</v>
      </c>
      <c r="AG63" s="946"/>
      <c r="AH63" s="946"/>
      <c r="AI63" s="946"/>
      <c r="AJ63" s="1009"/>
      <c r="AK63" s="1010"/>
      <c r="AL63" s="950"/>
      <c r="AM63" s="950"/>
      <c r="AN63" s="950"/>
      <c r="AO63" s="950"/>
      <c r="AP63" s="946">
        <v>9530</v>
      </c>
      <c r="AQ63" s="946"/>
      <c r="AR63" s="946"/>
      <c r="AS63" s="946"/>
      <c r="AT63" s="946"/>
      <c r="AU63" s="946">
        <v>4212</v>
      </c>
      <c r="AV63" s="946"/>
      <c r="AW63" s="946"/>
      <c r="AX63" s="946"/>
      <c r="AY63" s="946"/>
      <c r="AZ63" s="1004"/>
      <c r="BA63" s="1004"/>
      <c r="BB63" s="1004"/>
      <c r="BC63" s="1004"/>
      <c r="BD63" s="1004"/>
      <c r="BE63" s="947"/>
      <c r="BF63" s="947"/>
      <c r="BG63" s="947"/>
      <c r="BH63" s="947"/>
      <c r="BI63" s="948"/>
      <c r="BJ63" s="1005" t="s">
        <v>122</v>
      </c>
      <c r="BK63" s="940"/>
      <c r="BL63" s="940"/>
      <c r="BM63" s="940"/>
      <c r="BN63" s="1006"/>
      <c r="BO63" s="218"/>
      <c r="BP63" s="218"/>
      <c r="BQ63" s="215">
        <v>57</v>
      </c>
      <c r="BR63" s="216"/>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07"/>
    </row>
    <row r="64" spans="1:131" ht="26.25" customHeight="1" x14ac:dyDescent="0.2">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07"/>
    </row>
    <row r="65" spans="1:131" ht="26.25" customHeight="1" thickBot="1" x14ac:dyDescent="0.25">
      <c r="A65" s="209" t="s">
        <v>396</v>
      </c>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09"/>
      <c r="BE65" s="218"/>
      <c r="BF65" s="218"/>
      <c r="BG65" s="218"/>
      <c r="BH65" s="218"/>
      <c r="BI65" s="218"/>
      <c r="BJ65" s="218"/>
      <c r="BK65" s="218"/>
      <c r="BL65" s="218"/>
      <c r="BM65" s="218"/>
      <c r="BN65" s="218"/>
      <c r="BO65" s="218"/>
      <c r="BP65" s="218"/>
      <c r="BQ65" s="215">
        <v>59</v>
      </c>
      <c r="BR65" s="216"/>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07"/>
    </row>
    <row r="66" spans="1:131" ht="26.25" customHeight="1" x14ac:dyDescent="0.2">
      <c r="A66" s="982" t="s">
        <v>397</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398</v>
      </c>
      <c r="AV66" s="989"/>
      <c r="AW66" s="989"/>
      <c r="AX66" s="989"/>
      <c r="AY66" s="990"/>
      <c r="AZ66" s="988" t="s">
        <v>364</v>
      </c>
      <c r="BA66" s="989"/>
      <c r="BB66" s="989"/>
      <c r="BC66" s="989"/>
      <c r="BD66" s="1002"/>
      <c r="BE66" s="218"/>
      <c r="BF66" s="218"/>
      <c r="BG66" s="218"/>
      <c r="BH66" s="218"/>
      <c r="BI66" s="218"/>
      <c r="BJ66" s="218"/>
      <c r="BK66" s="218"/>
      <c r="BL66" s="218"/>
      <c r="BM66" s="218"/>
      <c r="BN66" s="218"/>
      <c r="BO66" s="218"/>
      <c r="BP66" s="218"/>
      <c r="BQ66" s="215">
        <v>60</v>
      </c>
      <c r="BR66" s="220"/>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07"/>
    </row>
    <row r="67" spans="1:131" ht="26.25" customHeight="1" thickBot="1" x14ac:dyDescent="0.25">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18"/>
      <c r="BF67" s="218"/>
      <c r="BG67" s="218"/>
      <c r="BH67" s="218"/>
      <c r="BI67" s="218"/>
      <c r="BJ67" s="218"/>
      <c r="BK67" s="218"/>
      <c r="BL67" s="218"/>
      <c r="BM67" s="218"/>
      <c r="BN67" s="218"/>
      <c r="BO67" s="218"/>
      <c r="BP67" s="218"/>
      <c r="BQ67" s="215">
        <v>61</v>
      </c>
      <c r="BR67" s="220"/>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07"/>
    </row>
    <row r="68" spans="1:131" ht="26.25" customHeight="1" thickTop="1" x14ac:dyDescent="0.2">
      <c r="A68" s="213">
        <v>1</v>
      </c>
      <c r="B68" s="972" t="s">
        <v>560</v>
      </c>
      <c r="C68" s="973"/>
      <c r="D68" s="973"/>
      <c r="E68" s="973"/>
      <c r="F68" s="973"/>
      <c r="G68" s="973"/>
      <c r="H68" s="973"/>
      <c r="I68" s="973"/>
      <c r="J68" s="973"/>
      <c r="K68" s="973"/>
      <c r="L68" s="973"/>
      <c r="M68" s="973"/>
      <c r="N68" s="973"/>
      <c r="O68" s="973"/>
      <c r="P68" s="974"/>
      <c r="Q68" s="975">
        <v>9388</v>
      </c>
      <c r="R68" s="969"/>
      <c r="S68" s="969"/>
      <c r="T68" s="969"/>
      <c r="U68" s="969"/>
      <c r="V68" s="969">
        <v>9097</v>
      </c>
      <c r="W68" s="969"/>
      <c r="X68" s="969"/>
      <c r="Y68" s="969"/>
      <c r="Z68" s="969"/>
      <c r="AA68" s="969">
        <v>291</v>
      </c>
      <c r="AB68" s="969"/>
      <c r="AC68" s="969"/>
      <c r="AD68" s="969"/>
      <c r="AE68" s="969"/>
      <c r="AF68" s="969">
        <v>291</v>
      </c>
      <c r="AG68" s="969"/>
      <c r="AH68" s="969"/>
      <c r="AI68" s="969"/>
      <c r="AJ68" s="969"/>
      <c r="AK68" s="969" t="s">
        <v>486</v>
      </c>
      <c r="AL68" s="969"/>
      <c r="AM68" s="969"/>
      <c r="AN68" s="969"/>
      <c r="AO68" s="969"/>
      <c r="AP68" s="969">
        <v>125</v>
      </c>
      <c r="AQ68" s="969"/>
      <c r="AR68" s="969"/>
      <c r="AS68" s="969"/>
      <c r="AT68" s="969"/>
      <c r="AU68" s="969">
        <v>7</v>
      </c>
      <c r="AV68" s="969"/>
      <c r="AW68" s="969"/>
      <c r="AX68" s="969"/>
      <c r="AY68" s="969"/>
      <c r="AZ68" s="970"/>
      <c r="BA68" s="970"/>
      <c r="BB68" s="970"/>
      <c r="BC68" s="970"/>
      <c r="BD68" s="971"/>
      <c r="BE68" s="218"/>
      <c r="BF68" s="218"/>
      <c r="BG68" s="218"/>
      <c r="BH68" s="218"/>
      <c r="BI68" s="218"/>
      <c r="BJ68" s="218"/>
      <c r="BK68" s="218"/>
      <c r="BL68" s="218"/>
      <c r="BM68" s="218"/>
      <c r="BN68" s="218"/>
      <c r="BO68" s="218"/>
      <c r="BP68" s="218"/>
      <c r="BQ68" s="215">
        <v>62</v>
      </c>
      <c r="BR68" s="220"/>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07"/>
    </row>
    <row r="69" spans="1:131" ht="26.25" customHeight="1" x14ac:dyDescent="0.2">
      <c r="A69" s="215">
        <v>2</v>
      </c>
      <c r="B69" s="961" t="s">
        <v>561</v>
      </c>
      <c r="C69" s="962"/>
      <c r="D69" s="962"/>
      <c r="E69" s="962"/>
      <c r="F69" s="962"/>
      <c r="G69" s="962"/>
      <c r="H69" s="962"/>
      <c r="I69" s="962"/>
      <c r="J69" s="962"/>
      <c r="K69" s="962"/>
      <c r="L69" s="962"/>
      <c r="M69" s="962"/>
      <c r="N69" s="962"/>
      <c r="O69" s="962"/>
      <c r="P69" s="963"/>
      <c r="Q69" s="964">
        <v>34078</v>
      </c>
      <c r="R69" s="958"/>
      <c r="S69" s="958"/>
      <c r="T69" s="958"/>
      <c r="U69" s="958"/>
      <c r="V69" s="958">
        <v>33928</v>
      </c>
      <c r="W69" s="958"/>
      <c r="X69" s="958"/>
      <c r="Y69" s="958"/>
      <c r="Z69" s="958"/>
      <c r="AA69" s="958">
        <v>150</v>
      </c>
      <c r="AB69" s="958"/>
      <c r="AC69" s="958"/>
      <c r="AD69" s="958"/>
      <c r="AE69" s="958"/>
      <c r="AF69" s="958">
        <v>150</v>
      </c>
      <c r="AG69" s="958"/>
      <c r="AH69" s="958"/>
      <c r="AI69" s="958"/>
      <c r="AJ69" s="958"/>
      <c r="AK69" s="958">
        <v>330</v>
      </c>
      <c r="AL69" s="958"/>
      <c r="AM69" s="958"/>
      <c r="AN69" s="958"/>
      <c r="AO69" s="958"/>
      <c r="AP69" s="958" t="s">
        <v>486</v>
      </c>
      <c r="AQ69" s="958"/>
      <c r="AR69" s="958"/>
      <c r="AS69" s="958"/>
      <c r="AT69" s="958"/>
      <c r="AU69" s="958" t="s">
        <v>486</v>
      </c>
      <c r="AV69" s="958"/>
      <c r="AW69" s="958"/>
      <c r="AX69" s="958"/>
      <c r="AY69" s="958"/>
      <c r="AZ69" s="959"/>
      <c r="BA69" s="959"/>
      <c r="BB69" s="959"/>
      <c r="BC69" s="959"/>
      <c r="BD69" s="960"/>
      <c r="BE69" s="218"/>
      <c r="BF69" s="218"/>
      <c r="BG69" s="218"/>
      <c r="BH69" s="218"/>
      <c r="BI69" s="218"/>
      <c r="BJ69" s="218"/>
      <c r="BK69" s="218"/>
      <c r="BL69" s="218"/>
      <c r="BM69" s="218"/>
      <c r="BN69" s="218"/>
      <c r="BO69" s="218"/>
      <c r="BP69" s="218"/>
      <c r="BQ69" s="215">
        <v>63</v>
      </c>
      <c r="BR69" s="220"/>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07"/>
    </row>
    <row r="70" spans="1:131" ht="26.25" customHeight="1" x14ac:dyDescent="0.2">
      <c r="A70" s="215">
        <v>3</v>
      </c>
      <c r="B70" s="961" t="s">
        <v>562</v>
      </c>
      <c r="C70" s="962"/>
      <c r="D70" s="962"/>
      <c r="E70" s="962"/>
      <c r="F70" s="962"/>
      <c r="G70" s="962"/>
      <c r="H70" s="962"/>
      <c r="I70" s="962"/>
      <c r="J70" s="962"/>
      <c r="K70" s="962"/>
      <c r="L70" s="962"/>
      <c r="M70" s="962"/>
      <c r="N70" s="962"/>
      <c r="O70" s="962"/>
      <c r="P70" s="963"/>
      <c r="Q70" s="964">
        <v>49270</v>
      </c>
      <c r="R70" s="958"/>
      <c r="S70" s="958"/>
      <c r="T70" s="958"/>
      <c r="U70" s="958"/>
      <c r="V70" s="958">
        <v>48378</v>
      </c>
      <c r="W70" s="958"/>
      <c r="X70" s="958"/>
      <c r="Y70" s="958"/>
      <c r="Z70" s="958"/>
      <c r="AA70" s="958">
        <v>892</v>
      </c>
      <c r="AB70" s="958"/>
      <c r="AC70" s="958"/>
      <c r="AD70" s="958"/>
      <c r="AE70" s="958"/>
      <c r="AF70" s="958">
        <v>835</v>
      </c>
      <c r="AG70" s="958"/>
      <c r="AH70" s="958"/>
      <c r="AI70" s="958"/>
      <c r="AJ70" s="958"/>
      <c r="AK70" s="958" t="s">
        <v>486</v>
      </c>
      <c r="AL70" s="958"/>
      <c r="AM70" s="958"/>
      <c r="AN70" s="958"/>
      <c r="AO70" s="958"/>
      <c r="AP70" s="958" t="s">
        <v>486</v>
      </c>
      <c r="AQ70" s="958"/>
      <c r="AR70" s="958"/>
      <c r="AS70" s="958"/>
      <c r="AT70" s="958"/>
      <c r="AU70" s="958" t="s">
        <v>486</v>
      </c>
      <c r="AV70" s="958"/>
      <c r="AW70" s="958"/>
      <c r="AX70" s="958"/>
      <c r="AY70" s="958"/>
      <c r="AZ70" s="959"/>
      <c r="BA70" s="959"/>
      <c r="BB70" s="959"/>
      <c r="BC70" s="959"/>
      <c r="BD70" s="960"/>
      <c r="BE70" s="218"/>
      <c r="BF70" s="218"/>
      <c r="BG70" s="218"/>
      <c r="BH70" s="218"/>
      <c r="BI70" s="218"/>
      <c r="BJ70" s="218"/>
      <c r="BK70" s="218"/>
      <c r="BL70" s="218"/>
      <c r="BM70" s="218"/>
      <c r="BN70" s="218"/>
      <c r="BO70" s="218"/>
      <c r="BP70" s="218"/>
      <c r="BQ70" s="215">
        <v>64</v>
      </c>
      <c r="BR70" s="220"/>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07"/>
    </row>
    <row r="71" spans="1:131" ht="26.25" customHeight="1" x14ac:dyDescent="0.2">
      <c r="A71" s="215">
        <v>4</v>
      </c>
      <c r="B71" s="961" t="s">
        <v>563</v>
      </c>
      <c r="C71" s="962"/>
      <c r="D71" s="962"/>
      <c r="E71" s="962"/>
      <c r="F71" s="962"/>
      <c r="G71" s="962"/>
      <c r="H71" s="962"/>
      <c r="I71" s="962"/>
      <c r="J71" s="962"/>
      <c r="K71" s="962"/>
      <c r="L71" s="962"/>
      <c r="M71" s="962"/>
      <c r="N71" s="962"/>
      <c r="O71" s="962"/>
      <c r="P71" s="963"/>
      <c r="Q71" s="964">
        <v>1238</v>
      </c>
      <c r="R71" s="958"/>
      <c r="S71" s="958"/>
      <c r="T71" s="958"/>
      <c r="U71" s="958"/>
      <c r="V71" s="958">
        <v>1207</v>
      </c>
      <c r="W71" s="958"/>
      <c r="X71" s="958"/>
      <c r="Y71" s="958"/>
      <c r="Z71" s="958"/>
      <c r="AA71" s="958">
        <v>31</v>
      </c>
      <c r="AB71" s="958"/>
      <c r="AC71" s="958"/>
      <c r="AD71" s="958"/>
      <c r="AE71" s="958"/>
      <c r="AF71" s="958">
        <v>31</v>
      </c>
      <c r="AG71" s="958"/>
      <c r="AH71" s="958"/>
      <c r="AI71" s="958"/>
      <c r="AJ71" s="958"/>
      <c r="AK71" s="958">
        <v>76</v>
      </c>
      <c r="AL71" s="958"/>
      <c r="AM71" s="958"/>
      <c r="AN71" s="958"/>
      <c r="AO71" s="958"/>
      <c r="AP71" s="958" t="s">
        <v>486</v>
      </c>
      <c r="AQ71" s="958"/>
      <c r="AR71" s="958"/>
      <c r="AS71" s="958"/>
      <c r="AT71" s="958"/>
      <c r="AU71" s="958" t="s">
        <v>486</v>
      </c>
      <c r="AV71" s="958"/>
      <c r="AW71" s="958"/>
      <c r="AX71" s="958"/>
      <c r="AY71" s="958"/>
      <c r="AZ71" s="959"/>
      <c r="BA71" s="959"/>
      <c r="BB71" s="959"/>
      <c r="BC71" s="959"/>
      <c r="BD71" s="960"/>
      <c r="BE71" s="218"/>
      <c r="BF71" s="218"/>
      <c r="BG71" s="218"/>
      <c r="BH71" s="218"/>
      <c r="BI71" s="218"/>
      <c r="BJ71" s="218"/>
      <c r="BK71" s="218"/>
      <c r="BL71" s="218"/>
      <c r="BM71" s="218"/>
      <c r="BN71" s="218"/>
      <c r="BO71" s="218"/>
      <c r="BP71" s="218"/>
      <c r="BQ71" s="215">
        <v>65</v>
      </c>
      <c r="BR71" s="220"/>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07"/>
    </row>
    <row r="72" spans="1:131" ht="26.25" customHeight="1" x14ac:dyDescent="0.2">
      <c r="A72" s="215">
        <v>5</v>
      </c>
      <c r="B72" s="961" t="s">
        <v>564</v>
      </c>
      <c r="C72" s="962"/>
      <c r="D72" s="962"/>
      <c r="E72" s="962"/>
      <c r="F72" s="962"/>
      <c r="G72" s="962"/>
      <c r="H72" s="962"/>
      <c r="I72" s="962"/>
      <c r="J72" s="962"/>
      <c r="K72" s="962"/>
      <c r="L72" s="962"/>
      <c r="M72" s="962"/>
      <c r="N72" s="962"/>
      <c r="O72" s="962"/>
      <c r="P72" s="963"/>
      <c r="Q72" s="964">
        <v>271</v>
      </c>
      <c r="R72" s="958"/>
      <c r="S72" s="958"/>
      <c r="T72" s="958"/>
      <c r="U72" s="958"/>
      <c r="V72" s="958">
        <v>194</v>
      </c>
      <c r="W72" s="958"/>
      <c r="X72" s="958"/>
      <c r="Y72" s="958"/>
      <c r="Z72" s="958"/>
      <c r="AA72" s="958">
        <v>76</v>
      </c>
      <c r="AB72" s="958"/>
      <c r="AC72" s="958"/>
      <c r="AD72" s="958"/>
      <c r="AE72" s="958"/>
      <c r="AF72" s="958">
        <v>76</v>
      </c>
      <c r="AG72" s="958"/>
      <c r="AH72" s="958"/>
      <c r="AI72" s="958"/>
      <c r="AJ72" s="958"/>
      <c r="AK72" s="958">
        <v>70</v>
      </c>
      <c r="AL72" s="958"/>
      <c r="AM72" s="958"/>
      <c r="AN72" s="958"/>
      <c r="AO72" s="958"/>
      <c r="AP72" s="958" t="s">
        <v>486</v>
      </c>
      <c r="AQ72" s="958"/>
      <c r="AR72" s="958"/>
      <c r="AS72" s="958"/>
      <c r="AT72" s="958"/>
      <c r="AU72" s="958" t="s">
        <v>486</v>
      </c>
      <c r="AV72" s="958"/>
      <c r="AW72" s="958"/>
      <c r="AX72" s="958"/>
      <c r="AY72" s="958"/>
      <c r="AZ72" s="959"/>
      <c r="BA72" s="959"/>
      <c r="BB72" s="959"/>
      <c r="BC72" s="959"/>
      <c r="BD72" s="960"/>
      <c r="BE72" s="218"/>
      <c r="BF72" s="218"/>
      <c r="BG72" s="218"/>
      <c r="BH72" s="218"/>
      <c r="BI72" s="218"/>
      <c r="BJ72" s="218"/>
      <c r="BK72" s="218"/>
      <c r="BL72" s="218"/>
      <c r="BM72" s="218"/>
      <c r="BN72" s="218"/>
      <c r="BO72" s="218"/>
      <c r="BP72" s="218"/>
      <c r="BQ72" s="215">
        <v>66</v>
      </c>
      <c r="BR72" s="220"/>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07"/>
    </row>
    <row r="73" spans="1:131" ht="26.25" customHeight="1" x14ac:dyDescent="0.2">
      <c r="A73" s="215">
        <v>6</v>
      </c>
      <c r="B73" s="961" t="s">
        <v>565</v>
      </c>
      <c r="C73" s="962"/>
      <c r="D73" s="962"/>
      <c r="E73" s="962"/>
      <c r="F73" s="962"/>
      <c r="G73" s="962"/>
      <c r="H73" s="962"/>
      <c r="I73" s="962"/>
      <c r="J73" s="962"/>
      <c r="K73" s="962"/>
      <c r="L73" s="962"/>
      <c r="M73" s="962"/>
      <c r="N73" s="962"/>
      <c r="O73" s="962"/>
      <c r="P73" s="963"/>
      <c r="Q73" s="964">
        <v>11048</v>
      </c>
      <c r="R73" s="958">
        <v>6933</v>
      </c>
      <c r="S73" s="958">
        <v>6933</v>
      </c>
      <c r="T73" s="958">
        <v>6933</v>
      </c>
      <c r="U73" s="958">
        <v>6933</v>
      </c>
      <c r="V73" s="958">
        <v>10962</v>
      </c>
      <c r="W73" s="958">
        <v>6850</v>
      </c>
      <c r="X73" s="958">
        <v>6850</v>
      </c>
      <c r="Y73" s="958">
        <v>6850</v>
      </c>
      <c r="Z73" s="958">
        <v>6850</v>
      </c>
      <c r="AA73" s="958">
        <v>86</v>
      </c>
      <c r="AB73" s="958">
        <v>82</v>
      </c>
      <c r="AC73" s="958">
        <v>82</v>
      </c>
      <c r="AD73" s="958">
        <v>82</v>
      </c>
      <c r="AE73" s="958">
        <v>82</v>
      </c>
      <c r="AF73" s="958">
        <v>86</v>
      </c>
      <c r="AG73" s="958">
        <v>82</v>
      </c>
      <c r="AH73" s="958">
        <v>82</v>
      </c>
      <c r="AI73" s="958">
        <v>82</v>
      </c>
      <c r="AJ73" s="958">
        <v>82</v>
      </c>
      <c r="AK73" s="958">
        <v>4624</v>
      </c>
      <c r="AL73" s="958">
        <v>2485</v>
      </c>
      <c r="AM73" s="958">
        <v>2485</v>
      </c>
      <c r="AN73" s="958">
        <v>2485</v>
      </c>
      <c r="AO73" s="958">
        <v>2485</v>
      </c>
      <c r="AP73" s="958" t="s">
        <v>486</v>
      </c>
      <c r="AQ73" s="958"/>
      <c r="AR73" s="958"/>
      <c r="AS73" s="958"/>
      <c r="AT73" s="958"/>
      <c r="AU73" s="958" t="s">
        <v>486</v>
      </c>
      <c r="AV73" s="958"/>
      <c r="AW73" s="958"/>
      <c r="AX73" s="958"/>
      <c r="AY73" s="958"/>
      <c r="AZ73" s="959"/>
      <c r="BA73" s="959"/>
      <c r="BB73" s="959"/>
      <c r="BC73" s="959"/>
      <c r="BD73" s="960"/>
      <c r="BE73" s="218"/>
      <c r="BF73" s="218"/>
      <c r="BG73" s="218"/>
      <c r="BH73" s="218"/>
      <c r="BI73" s="218"/>
      <c r="BJ73" s="218"/>
      <c r="BK73" s="218"/>
      <c r="BL73" s="218"/>
      <c r="BM73" s="218"/>
      <c r="BN73" s="218"/>
      <c r="BO73" s="218"/>
      <c r="BP73" s="218"/>
      <c r="BQ73" s="215">
        <v>67</v>
      </c>
      <c r="BR73" s="220"/>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07"/>
    </row>
    <row r="74" spans="1:131" ht="26.25" customHeight="1" x14ac:dyDescent="0.2">
      <c r="A74" s="215">
        <v>7</v>
      </c>
      <c r="B74" s="961" t="s">
        <v>566</v>
      </c>
      <c r="C74" s="962"/>
      <c r="D74" s="962"/>
      <c r="E74" s="962"/>
      <c r="F74" s="962"/>
      <c r="G74" s="962"/>
      <c r="H74" s="962"/>
      <c r="I74" s="962"/>
      <c r="J74" s="962"/>
      <c r="K74" s="962"/>
      <c r="L74" s="962"/>
      <c r="M74" s="962"/>
      <c r="N74" s="962"/>
      <c r="O74" s="962"/>
      <c r="P74" s="963"/>
      <c r="Q74" s="964">
        <v>1656633</v>
      </c>
      <c r="R74" s="958">
        <v>1385861</v>
      </c>
      <c r="S74" s="958">
        <v>1385861</v>
      </c>
      <c r="T74" s="958">
        <v>1385861</v>
      </c>
      <c r="U74" s="958">
        <v>1385861</v>
      </c>
      <c r="V74" s="958">
        <v>1631442</v>
      </c>
      <c r="W74" s="958">
        <v>1346246</v>
      </c>
      <c r="X74" s="958">
        <v>1346246</v>
      </c>
      <c r="Y74" s="958">
        <v>1346246</v>
      </c>
      <c r="Z74" s="958">
        <v>1346246</v>
      </c>
      <c r="AA74" s="958">
        <v>25191</v>
      </c>
      <c r="AB74" s="958">
        <v>39615</v>
      </c>
      <c r="AC74" s="958">
        <v>39615</v>
      </c>
      <c r="AD74" s="958">
        <v>39615</v>
      </c>
      <c r="AE74" s="958">
        <v>39615</v>
      </c>
      <c r="AF74" s="958">
        <v>25191</v>
      </c>
      <c r="AG74" s="958">
        <v>39615</v>
      </c>
      <c r="AH74" s="958">
        <v>39615</v>
      </c>
      <c r="AI74" s="958">
        <v>39615</v>
      </c>
      <c r="AJ74" s="958">
        <v>39615</v>
      </c>
      <c r="AK74" s="958">
        <v>23240</v>
      </c>
      <c r="AL74" s="958"/>
      <c r="AM74" s="958"/>
      <c r="AN74" s="958"/>
      <c r="AO74" s="958"/>
      <c r="AP74" s="958" t="s">
        <v>486</v>
      </c>
      <c r="AQ74" s="958"/>
      <c r="AR74" s="958"/>
      <c r="AS74" s="958"/>
      <c r="AT74" s="958"/>
      <c r="AU74" s="958" t="s">
        <v>486</v>
      </c>
      <c r="AV74" s="958"/>
      <c r="AW74" s="958"/>
      <c r="AX74" s="958"/>
      <c r="AY74" s="958"/>
      <c r="AZ74" s="959"/>
      <c r="BA74" s="959"/>
      <c r="BB74" s="959"/>
      <c r="BC74" s="959"/>
      <c r="BD74" s="960"/>
      <c r="BE74" s="218"/>
      <c r="BF74" s="218"/>
      <c r="BG74" s="218"/>
      <c r="BH74" s="218"/>
      <c r="BI74" s="218"/>
      <c r="BJ74" s="218"/>
      <c r="BK74" s="218"/>
      <c r="BL74" s="218"/>
      <c r="BM74" s="218"/>
      <c r="BN74" s="218"/>
      <c r="BO74" s="218"/>
      <c r="BP74" s="218"/>
      <c r="BQ74" s="215">
        <v>68</v>
      </c>
      <c r="BR74" s="220"/>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07"/>
    </row>
    <row r="75" spans="1:131" ht="26.25" customHeight="1" x14ac:dyDescent="0.2">
      <c r="A75" s="215">
        <v>8</v>
      </c>
      <c r="B75" s="961" t="s">
        <v>567</v>
      </c>
      <c r="C75" s="962"/>
      <c r="D75" s="962"/>
      <c r="E75" s="962"/>
      <c r="F75" s="962"/>
      <c r="G75" s="962"/>
      <c r="H75" s="962"/>
      <c r="I75" s="962"/>
      <c r="J75" s="962"/>
      <c r="K75" s="962"/>
      <c r="L75" s="962"/>
      <c r="M75" s="962"/>
      <c r="N75" s="962"/>
      <c r="O75" s="962"/>
      <c r="P75" s="963"/>
      <c r="Q75" s="965">
        <v>3642</v>
      </c>
      <c r="R75" s="966"/>
      <c r="S75" s="966"/>
      <c r="T75" s="966"/>
      <c r="U75" s="967"/>
      <c r="V75" s="968">
        <v>3327</v>
      </c>
      <c r="W75" s="966"/>
      <c r="X75" s="966"/>
      <c r="Y75" s="966"/>
      <c r="Z75" s="967"/>
      <c r="AA75" s="968">
        <v>314</v>
      </c>
      <c r="AB75" s="966"/>
      <c r="AC75" s="966"/>
      <c r="AD75" s="966"/>
      <c r="AE75" s="967"/>
      <c r="AF75" s="968">
        <v>314</v>
      </c>
      <c r="AG75" s="966"/>
      <c r="AH75" s="966"/>
      <c r="AI75" s="966"/>
      <c r="AJ75" s="967"/>
      <c r="AK75" s="968">
        <v>200</v>
      </c>
      <c r="AL75" s="966"/>
      <c r="AM75" s="966"/>
      <c r="AN75" s="966"/>
      <c r="AO75" s="967"/>
      <c r="AP75" s="968">
        <v>1143</v>
      </c>
      <c r="AQ75" s="966"/>
      <c r="AR75" s="966"/>
      <c r="AS75" s="966"/>
      <c r="AT75" s="967"/>
      <c r="AU75" s="968">
        <v>626</v>
      </c>
      <c r="AV75" s="966"/>
      <c r="AW75" s="966"/>
      <c r="AX75" s="966"/>
      <c r="AY75" s="967"/>
      <c r="AZ75" s="959"/>
      <c r="BA75" s="959"/>
      <c r="BB75" s="959"/>
      <c r="BC75" s="959"/>
      <c r="BD75" s="960"/>
      <c r="BE75" s="218"/>
      <c r="BF75" s="218"/>
      <c r="BG75" s="218"/>
      <c r="BH75" s="218"/>
      <c r="BI75" s="218"/>
      <c r="BJ75" s="218"/>
      <c r="BK75" s="218"/>
      <c r="BL75" s="218"/>
      <c r="BM75" s="218"/>
      <c r="BN75" s="218"/>
      <c r="BO75" s="218"/>
      <c r="BP75" s="218"/>
      <c r="BQ75" s="215">
        <v>69</v>
      </c>
      <c r="BR75" s="220"/>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07"/>
    </row>
    <row r="76" spans="1:131" ht="26.25" customHeight="1" x14ac:dyDescent="0.2">
      <c r="A76" s="215">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18"/>
      <c r="BF76" s="218"/>
      <c r="BG76" s="218"/>
      <c r="BH76" s="218"/>
      <c r="BI76" s="218"/>
      <c r="BJ76" s="218"/>
      <c r="BK76" s="218"/>
      <c r="BL76" s="218"/>
      <c r="BM76" s="218"/>
      <c r="BN76" s="218"/>
      <c r="BO76" s="218"/>
      <c r="BP76" s="218"/>
      <c r="BQ76" s="215">
        <v>70</v>
      </c>
      <c r="BR76" s="220"/>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07"/>
    </row>
    <row r="77" spans="1:131" ht="26.25" customHeight="1" x14ac:dyDescent="0.2">
      <c r="A77" s="215">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18"/>
      <c r="BF77" s="218"/>
      <c r="BG77" s="218"/>
      <c r="BH77" s="218"/>
      <c r="BI77" s="218"/>
      <c r="BJ77" s="218"/>
      <c r="BK77" s="218"/>
      <c r="BL77" s="218"/>
      <c r="BM77" s="218"/>
      <c r="BN77" s="218"/>
      <c r="BO77" s="218"/>
      <c r="BP77" s="218"/>
      <c r="BQ77" s="215">
        <v>71</v>
      </c>
      <c r="BR77" s="220"/>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07"/>
    </row>
    <row r="78" spans="1:131" ht="26.25" customHeight="1" x14ac:dyDescent="0.2">
      <c r="A78" s="215">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18"/>
      <c r="BF78" s="218"/>
      <c r="BG78" s="218"/>
      <c r="BH78" s="218"/>
      <c r="BI78" s="218"/>
      <c r="BJ78" s="207"/>
      <c r="BK78" s="207"/>
      <c r="BL78" s="207"/>
      <c r="BM78" s="207"/>
      <c r="BN78" s="207"/>
      <c r="BO78" s="218"/>
      <c r="BP78" s="218"/>
      <c r="BQ78" s="215">
        <v>72</v>
      </c>
      <c r="BR78" s="220"/>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07"/>
    </row>
    <row r="79" spans="1:131" ht="26.25" customHeight="1" x14ac:dyDescent="0.2">
      <c r="A79" s="215">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18"/>
      <c r="BF79" s="218"/>
      <c r="BG79" s="218"/>
      <c r="BH79" s="218"/>
      <c r="BI79" s="218"/>
      <c r="BJ79" s="207"/>
      <c r="BK79" s="207"/>
      <c r="BL79" s="207"/>
      <c r="BM79" s="207"/>
      <c r="BN79" s="207"/>
      <c r="BO79" s="218"/>
      <c r="BP79" s="218"/>
      <c r="BQ79" s="215">
        <v>73</v>
      </c>
      <c r="BR79" s="220"/>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07"/>
    </row>
    <row r="80" spans="1:131" ht="26.25" customHeight="1" x14ac:dyDescent="0.2">
      <c r="A80" s="215">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18"/>
      <c r="BF80" s="218"/>
      <c r="BG80" s="218"/>
      <c r="BH80" s="218"/>
      <c r="BI80" s="218"/>
      <c r="BJ80" s="218"/>
      <c r="BK80" s="218"/>
      <c r="BL80" s="218"/>
      <c r="BM80" s="218"/>
      <c r="BN80" s="218"/>
      <c r="BO80" s="218"/>
      <c r="BP80" s="218"/>
      <c r="BQ80" s="215">
        <v>74</v>
      </c>
      <c r="BR80" s="220"/>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07"/>
    </row>
    <row r="81" spans="1:131" ht="26.25" customHeight="1" x14ac:dyDescent="0.2">
      <c r="A81" s="215">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18"/>
      <c r="BF81" s="218"/>
      <c r="BG81" s="218"/>
      <c r="BH81" s="218"/>
      <c r="BI81" s="218"/>
      <c r="BJ81" s="218"/>
      <c r="BK81" s="218"/>
      <c r="BL81" s="218"/>
      <c r="BM81" s="218"/>
      <c r="BN81" s="218"/>
      <c r="BO81" s="218"/>
      <c r="BP81" s="218"/>
      <c r="BQ81" s="215">
        <v>75</v>
      </c>
      <c r="BR81" s="220"/>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07"/>
    </row>
    <row r="82" spans="1:131" ht="26.25" customHeight="1" x14ac:dyDescent="0.2">
      <c r="A82" s="215">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18"/>
      <c r="BF82" s="218"/>
      <c r="BG82" s="218"/>
      <c r="BH82" s="218"/>
      <c r="BI82" s="218"/>
      <c r="BJ82" s="218"/>
      <c r="BK82" s="218"/>
      <c r="BL82" s="218"/>
      <c r="BM82" s="218"/>
      <c r="BN82" s="218"/>
      <c r="BO82" s="218"/>
      <c r="BP82" s="218"/>
      <c r="BQ82" s="215">
        <v>76</v>
      </c>
      <c r="BR82" s="220"/>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07"/>
    </row>
    <row r="83" spans="1:131" ht="26.25" customHeight="1" x14ac:dyDescent="0.2">
      <c r="A83" s="215">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18"/>
      <c r="BF83" s="218"/>
      <c r="BG83" s="218"/>
      <c r="BH83" s="218"/>
      <c r="BI83" s="218"/>
      <c r="BJ83" s="218"/>
      <c r="BK83" s="218"/>
      <c r="BL83" s="218"/>
      <c r="BM83" s="218"/>
      <c r="BN83" s="218"/>
      <c r="BO83" s="218"/>
      <c r="BP83" s="218"/>
      <c r="BQ83" s="215">
        <v>77</v>
      </c>
      <c r="BR83" s="220"/>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07"/>
    </row>
    <row r="84" spans="1:131" ht="26.25" customHeight="1" x14ac:dyDescent="0.2">
      <c r="A84" s="215">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18"/>
      <c r="BF84" s="218"/>
      <c r="BG84" s="218"/>
      <c r="BH84" s="218"/>
      <c r="BI84" s="218"/>
      <c r="BJ84" s="218"/>
      <c r="BK84" s="218"/>
      <c r="BL84" s="218"/>
      <c r="BM84" s="218"/>
      <c r="BN84" s="218"/>
      <c r="BO84" s="218"/>
      <c r="BP84" s="218"/>
      <c r="BQ84" s="215">
        <v>78</v>
      </c>
      <c r="BR84" s="220"/>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07"/>
    </row>
    <row r="85" spans="1:131" ht="26.25" customHeight="1" x14ac:dyDescent="0.2">
      <c r="A85" s="215">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18"/>
      <c r="BF85" s="218"/>
      <c r="BG85" s="218"/>
      <c r="BH85" s="218"/>
      <c r="BI85" s="218"/>
      <c r="BJ85" s="218"/>
      <c r="BK85" s="218"/>
      <c r="BL85" s="218"/>
      <c r="BM85" s="218"/>
      <c r="BN85" s="218"/>
      <c r="BO85" s="218"/>
      <c r="BP85" s="218"/>
      <c r="BQ85" s="215">
        <v>79</v>
      </c>
      <c r="BR85" s="220"/>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07"/>
    </row>
    <row r="86" spans="1:131" ht="26.25" customHeight="1" x14ac:dyDescent="0.2">
      <c r="A86" s="215">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18"/>
      <c r="BF86" s="218"/>
      <c r="BG86" s="218"/>
      <c r="BH86" s="218"/>
      <c r="BI86" s="218"/>
      <c r="BJ86" s="218"/>
      <c r="BK86" s="218"/>
      <c r="BL86" s="218"/>
      <c r="BM86" s="218"/>
      <c r="BN86" s="218"/>
      <c r="BO86" s="218"/>
      <c r="BP86" s="218"/>
      <c r="BQ86" s="215">
        <v>80</v>
      </c>
      <c r="BR86" s="220"/>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07"/>
    </row>
    <row r="87" spans="1:131" ht="26.25" customHeight="1" x14ac:dyDescent="0.2">
      <c r="A87" s="221">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18"/>
      <c r="BF87" s="218"/>
      <c r="BG87" s="218"/>
      <c r="BH87" s="218"/>
      <c r="BI87" s="218"/>
      <c r="BJ87" s="218"/>
      <c r="BK87" s="218"/>
      <c r="BL87" s="218"/>
      <c r="BM87" s="218"/>
      <c r="BN87" s="218"/>
      <c r="BO87" s="218"/>
      <c r="BP87" s="218"/>
      <c r="BQ87" s="215">
        <v>81</v>
      </c>
      <c r="BR87" s="220"/>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07"/>
    </row>
    <row r="88" spans="1:131" ht="26.25" customHeight="1" thickBot="1" x14ac:dyDescent="0.25">
      <c r="A88" s="217" t="s">
        <v>377</v>
      </c>
      <c r="B88" s="924" t="s">
        <v>399</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185762</v>
      </c>
      <c r="AG88" s="946"/>
      <c r="AH88" s="946"/>
      <c r="AI88" s="946"/>
      <c r="AJ88" s="946"/>
      <c r="AK88" s="950"/>
      <c r="AL88" s="950"/>
      <c r="AM88" s="950"/>
      <c r="AN88" s="950"/>
      <c r="AO88" s="950"/>
      <c r="AP88" s="946">
        <v>1268</v>
      </c>
      <c r="AQ88" s="946"/>
      <c r="AR88" s="946"/>
      <c r="AS88" s="946"/>
      <c r="AT88" s="946"/>
      <c r="AU88" s="946">
        <v>633</v>
      </c>
      <c r="AV88" s="946"/>
      <c r="AW88" s="946"/>
      <c r="AX88" s="946"/>
      <c r="AY88" s="946"/>
      <c r="AZ88" s="947"/>
      <c r="BA88" s="947"/>
      <c r="BB88" s="947"/>
      <c r="BC88" s="947"/>
      <c r="BD88" s="948"/>
      <c r="BE88" s="218"/>
      <c r="BF88" s="218"/>
      <c r="BG88" s="218"/>
      <c r="BH88" s="218"/>
      <c r="BI88" s="218"/>
      <c r="BJ88" s="218"/>
      <c r="BK88" s="218"/>
      <c r="BL88" s="218"/>
      <c r="BM88" s="218"/>
      <c r="BN88" s="218"/>
      <c r="BO88" s="218"/>
      <c r="BP88" s="218"/>
      <c r="BQ88" s="215">
        <v>82</v>
      </c>
      <c r="BR88" s="220"/>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07"/>
    </row>
    <row r="89" spans="1:131" ht="26.25" hidden="1" customHeight="1" x14ac:dyDescent="0.2">
      <c r="A89" s="222"/>
      <c r="B89" s="223"/>
      <c r="C89" s="223"/>
      <c r="D89" s="223"/>
      <c r="E89" s="223"/>
      <c r="F89" s="223"/>
      <c r="G89" s="223"/>
      <c r="H89" s="223"/>
      <c r="I89" s="223"/>
      <c r="J89" s="223"/>
      <c r="K89" s="223"/>
      <c r="L89" s="223"/>
      <c r="M89" s="223"/>
      <c r="N89" s="223"/>
      <c r="O89" s="223"/>
      <c r="P89" s="223"/>
      <c r="Q89" s="224"/>
      <c r="R89" s="224"/>
      <c r="S89" s="224"/>
      <c r="T89" s="224"/>
      <c r="U89" s="224"/>
      <c r="V89" s="224"/>
      <c r="W89" s="224"/>
      <c r="X89" s="224"/>
      <c r="Y89" s="224"/>
      <c r="Z89" s="224"/>
      <c r="AA89" s="224"/>
      <c r="AB89" s="224"/>
      <c r="AC89" s="224"/>
      <c r="AD89" s="224"/>
      <c r="AE89" s="224"/>
      <c r="AF89" s="224"/>
      <c r="AG89" s="224"/>
      <c r="AH89" s="224"/>
      <c r="AI89" s="224"/>
      <c r="AJ89" s="224"/>
      <c r="AK89" s="224"/>
      <c r="AL89" s="224"/>
      <c r="AM89" s="224"/>
      <c r="AN89" s="224"/>
      <c r="AO89" s="224"/>
      <c r="AP89" s="224"/>
      <c r="AQ89" s="224"/>
      <c r="AR89" s="224"/>
      <c r="AS89" s="224"/>
      <c r="AT89" s="224"/>
      <c r="AU89" s="224"/>
      <c r="AV89" s="224"/>
      <c r="AW89" s="224"/>
      <c r="AX89" s="224"/>
      <c r="AY89" s="224"/>
      <c r="AZ89" s="225"/>
      <c r="BA89" s="225"/>
      <c r="BB89" s="225"/>
      <c r="BC89" s="225"/>
      <c r="BD89" s="225"/>
      <c r="BE89" s="218"/>
      <c r="BF89" s="218"/>
      <c r="BG89" s="218"/>
      <c r="BH89" s="218"/>
      <c r="BI89" s="218"/>
      <c r="BJ89" s="218"/>
      <c r="BK89" s="218"/>
      <c r="BL89" s="218"/>
      <c r="BM89" s="218"/>
      <c r="BN89" s="218"/>
      <c r="BO89" s="218"/>
      <c r="BP89" s="218"/>
      <c r="BQ89" s="215">
        <v>83</v>
      </c>
      <c r="BR89" s="220"/>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07"/>
    </row>
    <row r="90" spans="1:131" ht="26.25" hidden="1" customHeight="1" x14ac:dyDescent="0.2">
      <c r="A90" s="222"/>
      <c r="B90" s="223"/>
      <c r="C90" s="223"/>
      <c r="D90" s="223"/>
      <c r="E90" s="223"/>
      <c r="F90" s="223"/>
      <c r="G90" s="223"/>
      <c r="H90" s="223"/>
      <c r="I90" s="223"/>
      <c r="J90" s="223"/>
      <c r="K90" s="223"/>
      <c r="L90" s="223"/>
      <c r="M90" s="223"/>
      <c r="N90" s="223"/>
      <c r="O90" s="223"/>
      <c r="P90" s="223"/>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5"/>
      <c r="BA90" s="225"/>
      <c r="BB90" s="225"/>
      <c r="BC90" s="225"/>
      <c r="BD90" s="225"/>
      <c r="BE90" s="218"/>
      <c r="BF90" s="218"/>
      <c r="BG90" s="218"/>
      <c r="BH90" s="218"/>
      <c r="BI90" s="218"/>
      <c r="BJ90" s="218"/>
      <c r="BK90" s="218"/>
      <c r="BL90" s="218"/>
      <c r="BM90" s="218"/>
      <c r="BN90" s="218"/>
      <c r="BO90" s="218"/>
      <c r="BP90" s="218"/>
      <c r="BQ90" s="215">
        <v>84</v>
      </c>
      <c r="BR90" s="220"/>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07"/>
    </row>
    <row r="91" spans="1:131" ht="26.25" hidden="1" customHeight="1" x14ac:dyDescent="0.2">
      <c r="A91" s="222"/>
      <c r="B91" s="223"/>
      <c r="C91" s="223"/>
      <c r="D91" s="223"/>
      <c r="E91" s="223"/>
      <c r="F91" s="223"/>
      <c r="G91" s="223"/>
      <c r="H91" s="223"/>
      <c r="I91" s="223"/>
      <c r="J91" s="223"/>
      <c r="K91" s="223"/>
      <c r="L91" s="223"/>
      <c r="M91" s="223"/>
      <c r="N91" s="223"/>
      <c r="O91" s="223"/>
      <c r="P91" s="223"/>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5"/>
      <c r="BA91" s="225"/>
      <c r="BB91" s="225"/>
      <c r="BC91" s="225"/>
      <c r="BD91" s="225"/>
      <c r="BE91" s="218"/>
      <c r="BF91" s="218"/>
      <c r="BG91" s="218"/>
      <c r="BH91" s="218"/>
      <c r="BI91" s="218"/>
      <c r="BJ91" s="218"/>
      <c r="BK91" s="218"/>
      <c r="BL91" s="218"/>
      <c r="BM91" s="218"/>
      <c r="BN91" s="218"/>
      <c r="BO91" s="218"/>
      <c r="BP91" s="218"/>
      <c r="BQ91" s="215">
        <v>85</v>
      </c>
      <c r="BR91" s="220"/>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07"/>
    </row>
    <row r="92" spans="1:131" ht="26.25" hidden="1" customHeight="1" x14ac:dyDescent="0.2">
      <c r="A92" s="222"/>
      <c r="B92" s="223"/>
      <c r="C92" s="223"/>
      <c r="D92" s="223"/>
      <c r="E92" s="223"/>
      <c r="F92" s="223"/>
      <c r="G92" s="223"/>
      <c r="H92" s="223"/>
      <c r="I92" s="223"/>
      <c r="J92" s="223"/>
      <c r="K92" s="223"/>
      <c r="L92" s="223"/>
      <c r="M92" s="223"/>
      <c r="N92" s="223"/>
      <c r="O92" s="223"/>
      <c r="P92" s="223"/>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5"/>
      <c r="BA92" s="225"/>
      <c r="BB92" s="225"/>
      <c r="BC92" s="225"/>
      <c r="BD92" s="225"/>
      <c r="BE92" s="218"/>
      <c r="BF92" s="218"/>
      <c r="BG92" s="218"/>
      <c r="BH92" s="218"/>
      <c r="BI92" s="218"/>
      <c r="BJ92" s="218"/>
      <c r="BK92" s="218"/>
      <c r="BL92" s="218"/>
      <c r="BM92" s="218"/>
      <c r="BN92" s="218"/>
      <c r="BO92" s="218"/>
      <c r="BP92" s="218"/>
      <c r="BQ92" s="215">
        <v>86</v>
      </c>
      <c r="BR92" s="220"/>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07"/>
    </row>
    <row r="93" spans="1:131" ht="26.25" hidden="1" customHeight="1" x14ac:dyDescent="0.2">
      <c r="A93" s="222"/>
      <c r="B93" s="223"/>
      <c r="C93" s="223"/>
      <c r="D93" s="223"/>
      <c r="E93" s="223"/>
      <c r="F93" s="223"/>
      <c r="G93" s="223"/>
      <c r="H93" s="223"/>
      <c r="I93" s="223"/>
      <c r="J93" s="223"/>
      <c r="K93" s="223"/>
      <c r="L93" s="223"/>
      <c r="M93" s="223"/>
      <c r="N93" s="223"/>
      <c r="O93" s="223"/>
      <c r="P93" s="223"/>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5"/>
      <c r="BA93" s="225"/>
      <c r="BB93" s="225"/>
      <c r="BC93" s="225"/>
      <c r="BD93" s="225"/>
      <c r="BE93" s="218"/>
      <c r="BF93" s="218"/>
      <c r="BG93" s="218"/>
      <c r="BH93" s="218"/>
      <c r="BI93" s="218"/>
      <c r="BJ93" s="218"/>
      <c r="BK93" s="218"/>
      <c r="BL93" s="218"/>
      <c r="BM93" s="218"/>
      <c r="BN93" s="218"/>
      <c r="BO93" s="218"/>
      <c r="BP93" s="218"/>
      <c r="BQ93" s="215">
        <v>87</v>
      </c>
      <c r="BR93" s="220"/>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07"/>
    </row>
    <row r="94" spans="1:131" ht="26.25" hidden="1" customHeight="1" x14ac:dyDescent="0.2">
      <c r="A94" s="222"/>
      <c r="B94" s="223"/>
      <c r="C94" s="223"/>
      <c r="D94" s="223"/>
      <c r="E94" s="223"/>
      <c r="F94" s="223"/>
      <c r="G94" s="223"/>
      <c r="H94" s="223"/>
      <c r="I94" s="223"/>
      <c r="J94" s="223"/>
      <c r="K94" s="223"/>
      <c r="L94" s="223"/>
      <c r="M94" s="223"/>
      <c r="N94" s="223"/>
      <c r="O94" s="223"/>
      <c r="P94" s="223"/>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5"/>
      <c r="BA94" s="225"/>
      <c r="BB94" s="225"/>
      <c r="BC94" s="225"/>
      <c r="BD94" s="225"/>
      <c r="BE94" s="218"/>
      <c r="BF94" s="218"/>
      <c r="BG94" s="218"/>
      <c r="BH94" s="218"/>
      <c r="BI94" s="218"/>
      <c r="BJ94" s="218"/>
      <c r="BK94" s="218"/>
      <c r="BL94" s="218"/>
      <c r="BM94" s="218"/>
      <c r="BN94" s="218"/>
      <c r="BO94" s="218"/>
      <c r="BP94" s="218"/>
      <c r="BQ94" s="215">
        <v>88</v>
      </c>
      <c r="BR94" s="220"/>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07"/>
    </row>
    <row r="95" spans="1:131" ht="26.25" hidden="1" customHeight="1" x14ac:dyDescent="0.2">
      <c r="A95" s="222"/>
      <c r="B95" s="223"/>
      <c r="C95" s="223"/>
      <c r="D95" s="223"/>
      <c r="E95" s="223"/>
      <c r="F95" s="223"/>
      <c r="G95" s="223"/>
      <c r="H95" s="223"/>
      <c r="I95" s="223"/>
      <c r="J95" s="223"/>
      <c r="K95" s="223"/>
      <c r="L95" s="223"/>
      <c r="M95" s="223"/>
      <c r="N95" s="223"/>
      <c r="O95" s="223"/>
      <c r="P95" s="223"/>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5"/>
      <c r="BA95" s="225"/>
      <c r="BB95" s="225"/>
      <c r="BC95" s="225"/>
      <c r="BD95" s="225"/>
      <c r="BE95" s="218"/>
      <c r="BF95" s="218"/>
      <c r="BG95" s="218"/>
      <c r="BH95" s="218"/>
      <c r="BI95" s="218"/>
      <c r="BJ95" s="218"/>
      <c r="BK95" s="218"/>
      <c r="BL95" s="218"/>
      <c r="BM95" s="218"/>
      <c r="BN95" s="218"/>
      <c r="BO95" s="218"/>
      <c r="BP95" s="218"/>
      <c r="BQ95" s="215">
        <v>89</v>
      </c>
      <c r="BR95" s="220"/>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07"/>
    </row>
    <row r="96" spans="1:131" ht="26.25" hidden="1" customHeight="1" x14ac:dyDescent="0.2">
      <c r="A96" s="222"/>
      <c r="B96" s="223"/>
      <c r="C96" s="223"/>
      <c r="D96" s="223"/>
      <c r="E96" s="223"/>
      <c r="F96" s="223"/>
      <c r="G96" s="223"/>
      <c r="H96" s="223"/>
      <c r="I96" s="223"/>
      <c r="J96" s="223"/>
      <c r="K96" s="223"/>
      <c r="L96" s="223"/>
      <c r="M96" s="223"/>
      <c r="N96" s="223"/>
      <c r="O96" s="223"/>
      <c r="P96" s="223"/>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5"/>
      <c r="BA96" s="225"/>
      <c r="BB96" s="225"/>
      <c r="BC96" s="225"/>
      <c r="BD96" s="225"/>
      <c r="BE96" s="218"/>
      <c r="BF96" s="218"/>
      <c r="BG96" s="218"/>
      <c r="BH96" s="218"/>
      <c r="BI96" s="218"/>
      <c r="BJ96" s="218"/>
      <c r="BK96" s="218"/>
      <c r="BL96" s="218"/>
      <c r="BM96" s="218"/>
      <c r="BN96" s="218"/>
      <c r="BO96" s="218"/>
      <c r="BP96" s="218"/>
      <c r="BQ96" s="215">
        <v>90</v>
      </c>
      <c r="BR96" s="220"/>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07"/>
    </row>
    <row r="97" spans="1:131" ht="26.25" hidden="1" customHeight="1" x14ac:dyDescent="0.2">
      <c r="A97" s="222"/>
      <c r="B97" s="223"/>
      <c r="C97" s="223"/>
      <c r="D97" s="223"/>
      <c r="E97" s="223"/>
      <c r="F97" s="223"/>
      <c r="G97" s="223"/>
      <c r="H97" s="223"/>
      <c r="I97" s="223"/>
      <c r="J97" s="223"/>
      <c r="K97" s="223"/>
      <c r="L97" s="223"/>
      <c r="M97" s="223"/>
      <c r="N97" s="223"/>
      <c r="O97" s="223"/>
      <c r="P97" s="223"/>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5"/>
      <c r="BA97" s="225"/>
      <c r="BB97" s="225"/>
      <c r="BC97" s="225"/>
      <c r="BD97" s="225"/>
      <c r="BE97" s="218"/>
      <c r="BF97" s="218"/>
      <c r="BG97" s="218"/>
      <c r="BH97" s="218"/>
      <c r="BI97" s="218"/>
      <c r="BJ97" s="218"/>
      <c r="BK97" s="218"/>
      <c r="BL97" s="218"/>
      <c r="BM97" s="218"/>
      <c r="BN97" s="218"/>
      <c r="BO97" s="218"/>
      <c r="BP97" s="218"/>
      <c r="BQ97" s="215">
        <v>91</v>
      </c>
      <c r="BR97" s="220"/>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07"/>
    </row>
    <row r="98" spans="1:131" ht="26.25" hidden="1" customHeight="1" x14ac:dyDescent="0.2">
      <c r="A98" s="222"/>
      <c r="B98" s="223"/>
      <c r="C98" s="223"/>
      <c r="D98" s="223"/>
      <c r="E98" s="223"/>
      <c r="F98" s="223"/>
      <c r="G98" s="223"/>
      <c r="H98" s="223"/>
      <c r="I98" s="223"/>
      <c r="J98" s="223"/>
      <c r="K98" s="223"/>
      <c r="L98" s="223"/>
      <c r="M98" s="223"/>
      <c r="N98" s="223"/>
      <c r="O98" s="223"/>
      <c r="P98" s="223"/>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5"/>
      <c r="BA98" s="225"/>
      <c r="BB98" s="225"/>
      <c r="BC98" s="225"/>
      <c r="BD98" s="225"/>
      <c r="BE98" s="218"/>
      <c r="BF98" s="218"/>
      <c r="BG98" s="218"/>
      <c r="BH98" s="218"/>
      <c r="BI98" s="218"/>
      <c r="BJ98" s="218"/>
      <c r="BK98" s="218"/>
      <c r="BL98" s="218"/>
      <c r="BM98" s="218"/>
      <c r="BN98" s="218"/>
      <c r="BO98" s="218"/>
      <c r="BP98" s="218"/>
      <c r="BQ98" s="215">
        <v>92</v>
      </c>
      <c r="BR98" s="220"/>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07"/>
    </row>
    <row r="99" spans="1:131" ht="26.25" hidden="1" customHeight="1" x14ac:dyDescent="0.2">
      <c r="A99" s="222"/>
      <c r="B99" s="223"/>
      <c r="C99" s="223"/>
      <c r="D99" s="223"/>
      <c r="E99" s="223"/>
      <c r="F99" s="223"/>
      <c r="G99" s="223"/>
      <c r="H99" s="223"/>
      <c r="I99" s="223"/>
      <c r="J99" s="223"/>
      <c r="K99" s="223"/>
      <c r="L99" s="223"/>
      <c r="M99" s="223"/>
      <c r="N99" s="223"/>
      <c r="O99" s="223"/>
      <c r="P99" s="223"/>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5"/>
      <c r="BA99" s="225"/>
      <c r="BB99" s="225"/>
      <c r="BC99" s="225"/>
      <c r="BD99" s="225"/>
      <c r="BE99" s="218"/>
      <c r="BF99" s="218"/>
      <c r="BG99" s="218"/>
      <c r="BH99" s="218"/>
      <c r="BI99" s="218"/>
      <c r="BJ99" s="218"/>
      <c r="BK99" s="218"/>
      <c r="BL99" s="218"/>
      <c r="BM99" s="218"/>
      <c r="BN99" s="218"/>
      <c r="BO99" s="218"/>
      <c r="BP99" s="218"/>
      <c r="BQ99" s="215">
        <v>93</v>
      </c>
      <c r="BR99" s="220"/>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07"/>
    </row>
    <row r="100" spans="1:131" ht="26.25" hidden="1" customHeight="1" x14ac:dyDescent="0.2">
      <c r="A100" s="222"/>
      <c r="B100" s="223"/>
      <c r="C100" s="223"/>
      <c r="D100" s="223"/>
      <c r="E100" s="223"/>
      <c r="F100" s="223"/>
      <c r="G100" s="223"/>
      <c r="H100" s="223"/>
      <c r="I100" s="223"/>
      <c r="J100" s="223"/>
      <c r="K100" s="223"/>
      <c r="L100" s="223"/>
      <c r="M100" s="223"/>
      <c r="N100" s="223"/>
      <c r="O100" s="223"/>
      <c r="P100" s="223"/>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4"/>
      <c r="AV100" s="224"/>
      <c r="AW100" s="224"/>
      <c r="AX100" s="224"/>
      <c r="AY100" s="224"/>
      <c r="AZ100" s="225"/>
      <c r="BA100" s="225"/>
      <c r="BB100" s="225"/>
      <c r="BC100" s="225"/>
      <c r="BD100" s="225"/>
      <c r="BE100" s="218"/>
      <c r="BF100" s="218"/>
      <c r="BG100" s="218"/>
      <c r="BH100" s="218"/>
      <c r="BI100" s="218"/>
      <c r="BJ100" s="218"/>
      <c r="BK100" s="218"/>
      <c r="BL100" s="218"/>
      <c r="BM100" s="218"/>
      <c r="BN100" s="218"/>
      <c r="BO100" s="218"/>
      <c r="BP100" s="218"/>
      <c r="BQ100" s="215">
        <v>94</v>
      </c>
      <c r="BR100" s="220"/>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07"/>
    </row>
    <row r="101" spans="1:131" ht="26.25" hidden="1" customHeight="1" x14ac:dyDescent="0.2">
      <c r="A101" s="222"/>
      <c r="B101" s="223"/>
      <c r="C101" s="223"/>
      <c r="D101" s="223"/>
      <c r="E101" s="223"/>
      <c r="F101" s="223"/>
      <c r="G101" s="223"/>
      <c r="H101" s="223"/>
      <c r="I101" s="223"/>
      <c r="J101" s="223"/>
      <c r="K101" s="223"/>
      <c r="L101" s="223"/>
      <c r="M101" s="223"/>
      <c r="N101" s="223"/>
      <c r="O101" s="223"/>
      <c r="P101" s="223"/>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5"/>
      <c r="BA101" s="225"/>
      <c r="BB101" s="225"/>
      <c r="BC101" s="225"/>
      <c r="BD101" s="225"/>
      <c r="BE101" s="218"/>
      <c r="BF101" s="218"/>
      <c r="BG101" s="218"/>
      <c r="BH101" s="218"/>
      <c r="BI101" s="218"/>
      <c r="BJ101" s="218"/>
      <c r="BK101" s="218"/>
      <c r="BL101" s="218"/>
      <c r="BM101" s="218"/>
      <c r="BN101" s="218"/>
      <c r="BO101" s="218"/>
      <c r="BP101" s="218"/>
      <c r="BQ101" s="215">
        <v>95</v>
      </c>
      <c r="BR101" s="220"/>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07"/>
    </row>
    <row r="102" spans="1:131" ht="26.25" customHeight="1" thickBot="1" x14ac:dyDescent="0.25">
      <c r="A102" s="222"/>
      <c r="B102" s="223"/>
      <c r="C102" s="223"/>
      <c r="D102" s="223"/>
      <c r="E102" s="223"/>
      <c r="F102" s="223"/>
      <c r="G102" s="223"/>
      <c r="H102" s="223"/>
      <c r="I102" s="223"/>
      <c r="J102" s="223"/>
      <c r="K102" s="223"/>
      <c r="L102" s="223"/>
      <c r="M102" s="223"/>
      <c r="N102" s="223"/>
      <c r="O102" s="223"/>
      <c r="P102" s="223"/>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24"/>
      <c r="AW102" s="224"/>
      <c r="AX102" s="224"/>
      <c r="AY102" s="224"/>
      <c r="AZ102" s="225"/>
      <c r="BA102" s="225"/>
      <c r="BB102" s="225"/>
      <c r="BC102" s="225"/>
      <c r="BD102" s="225"/>
      <c r="BE102" s="218"/>
      <c r="BF102" s="218"/>
      <c r="BG102" s="218"/>
      <c r="BH102" s="218"/>
      <c r="BI102" s="218"/>
      <c r="BJ102" s="218"/>
      <c r="BK102" s="218"/>
      <c r="BL102" s="218"/>
      <c r="BM102" s="218"/>
      <c r="BN102" s="218"/>
      <c r="BO102" s="218"/>
      <c r="BP102" s="218"/>
      <c r="BQ102" s="217" t="s">
        <v>377</v>
      </c>
      <c r="BR102" s="924" t="s">
        <v>400</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953</v>
      </c>
      <c r="CS102" s="940"/>
      <c r="CT102" s="940"/>
      <c r="CU102" s="940"/>
      <c r="CV102" s="941"/>
      <c r="CW102" s="939">
        <v>1004</v>
      </c>
      <c r="CX102" s="940"/>
      <c r="CY102" s="940"/>
      <c r="CZ102" s="940"/>
      <c r="DA102" s="941"/>
      <c r="DB102" s="939">
        <v>22</v>
      </c>
      <c r="DC102" s="940"/>
      <c r="DD102" s="940"/>
      <c r="DE102" s="940"/>
      <c r="DF102" s="941"/>
      <c r="DG102" s="939">
        <v>909</v>
      </c>
      <c r="DH102" s="940"/>
      <c r="DI102" s="940"/>
      <c r="DJ102" s="940"/>
      <c r="DK102" s="941"/>
      <c r="DL102" s="939" t="s">
        <v>554</v>
      </c>
      <c r="DM102" s="940"/>
      <c r="DN102" s="940"/>
      <c r="DO102" s="940"/>
      <c r="DP102" s="941"/>
      <c r="DQ102" s="939" t="s">
        <v>554</v>
      </c>
      <c r="DR102" s="940"/>
      <c r="DS102" s="940"/>
      <c r="DT102" s="940"/>
      <c r="DU102" s="941"/>
      <c r="DV102" s="924"/>
      <c r="DW102" s="925"/>
      <c r="DX102" s="925"/>
      <c r="DY102" s="925"/>
      <c r="DZ102" s="926"/>
      <c r="EA102" s="207"/>
    </row>
    <row r="103" spans="1:131" ht="26.25" customHeight="1" x14ac:dyDescent="0.2">
      <c r="A103" s="222"/>
      <c r="B103" s="223"/>
      <c r="C103" s="223"/>
      <c r="D103" s="223"/>
      <c r="E103" s="223"/>
      <c r="F103" s="223"/>
      <c r="G103" s="223"/>
      <c r="H103" s="223"/>
      <c r="I103" s="223"/>
      <c r="J103" s="223"/>
      <c r="K103" s="223"/>
      <c r="L103" s="223"/>
      <c r="M103" s="223"/>
      <c r="N103" s="223"/>
      <c r="O103" s="223"/>
      <c r="P103" s="223"/>
      <c r="Q103" s="224"/>
      <c r="R103" s="224"/>
      <c r="S103" s="224"/>
      <c r="T103" s="224"/>
      <c r="U103" s="224"/>
      <c r="V103" s="224"/>
      <c r="W103" s="224"/>
      <c r="X103" s="224"/>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4"/>
      <c r="AZ103" s="225"/>
      <c r="BA103" s="225"/>
      <c r="BB103" s="225"/>
      <c r="BC103" s="225"/>
      <c r="BD103" s="225"/>
      <c r="BE103" s="218"/>
      <c r="BF103" s="218"/>
      <c r="BG103" s="218"/>
      <c r="BH103" s="218"/>
      <c r="BI103" s="218"/>
      <c r="BJ103" s="218"/>
      <c r="BK103" s="218"/>
      <c r="BL103" s="218"/>
      <c r="BM103" s="218"/>
      <c r="BN103" s="218"/>
      <c r="BO103" s="218"/>
      <c r="BP103" s="218"/>
      <c r="BQ103" s="927" t="s">
        <v>401</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07"/>
    </row>
    <row r="104" spans="1:131" ht="26.25" customHeight="1" x14ac:dyDescent="0.2">
      <c r="A104" s="222"/>
      <c r="B104" s="223"/>
      <c r="C104" s="223"/>
      <c r="D104" s="223"/>
      <c r="E104" s="223"/>
      <c r="F104" s="223"/>
      <c r="G104" s="223"/>
      <c r="H104" s="223"/>
      <c r="I104" s="223"/>
      <c r="J104" s="223"/>
      <c r="K104" s="223"/>
      <c r="L104" s="223"/>
      <c r="M104" s="223"/>
      <c r="N104" s="223"/>
      <c r="O104" s="223"/>
      <c r="P104" s="223"/>
      <c r="Q104" s="224"/>
      <c r="R104" s="224"/>
      <c r="S104" s="224"/>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4"/>
      <c r="AQ104" s="224"/>
      <c r="AR104" s="224"/>
      <c r="AS104" s="224"/>
      <c r="AT104" s="224"/>
      <c r="AU104" s="224"/>
      <c r="AV104" s="224"/>
      <c r="AW104" s="224"/>
      <c r="AX104" s="224"/>
      <c r="AY104" s="224"/>
      <c r="AZ104" s="225"/>
      <c r="BA104" s="225"/>
      <c r="BB104" s="225"/>
      <c r="BC104" s="225"/>
      <c r="BD104" s="225"/>
      <c r="BE104" s="218"/>
      <c r="BF104" s="218"/>
      <c r="BG104" s="218"/>
      <c r="BH104" s="218"/>
      <c r="BI104" s="218"/>
      <c r="BJ104" s="218"/>
      <c r="BK104" s="218"/>
      <c r="BL104" s="218"/>
      <c r="BM104" s="218"/>
      <c r="BN104" s="218"/>
      <c r="BO104" s="218"/>
      <c r="BP104" s="218"/>
      <c r="BQ104" s="928" t="s">
        <v>402</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07"/>
    </row>
    <row r="105" spans="1:131" ht="11.25" customHeight="1" x14ac:dyDescent="0.2">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row>
    <row r="106" spans="1:131" ht="11.25" customHeight="1" x14ac:dyDescent="0.2">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18"/>
      <c r="AP106" s="218"/>
      <c r="AQ106" s="218"/>
      <c r="AR106" s="218"/>
      <c r="AS106" s="218"/>
      <c r="AT106" s="218"/>
      <c r="AU106" s="218"/>
      <c r="AV106" s="218"/>
      <c r="AW106" s="218"/>
      <c r="AX106" s="218"/>
      <c r="AY106" s="218"/>
      <c r="AZ106" s="218"/>
      <c r="BA106" s="218"/>
      <c r="BB106" s="218"/>
      <c r="BC106" s="218"/>
      <c r="BD106" s="218"/>
      <c r="BE106" s="218"/>
      <c r="BF106" s="218"/>
      <c r="BG106" s="218"/>
      <c r="BH106" s="218"/>
      <c r="BI106" s="218"/>
      <c r="BJ106" s="218"/>
      <c r="BK106" s="218"/>
      <c r="BL106" s="218"/>
      <c r="BM106" s="218"/>
      <c r="BN106" s="218"/>
      <c r="BO106" s="218"/>
      <c r="BP106" s="218"/>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c r="CN106" s="207"/>
      <c r="CO106" s="207"/>
      <c r="CP106" s="207"/>
      <c r="CQ106" s="207"/>
      <c r="CR106" s="207"/>
      <c r="CS106" s="207"/>
      <c r="CT106" s="207"/>
      <c r="CU106" s="207"/>
      <c r="CV106" s="207"/>
      <c r="CW106" s="207"/>
      <c r="CX106" s="207"/>
      <c r="CY106" s="207"/>
      <c r="CZ106" s="207"/>
      <c r="DA106" s="207"/>
      <c r="DB106" s="207"/>
      <c r="DC106" s="207"/>
      <c r="DD106" s="207"/>
      <c r="DE106" s="207"/>
      <c r="DF106" s="207"/>
      <c r="DG106" s="207"/>
      <c r="DH106" s="207"/>
      <c r="DI106" s="207"/>
      <c r="DJ106" s="207"/>
      <c r="DK106" s="207"/>
      <c r="DL106" s="207"/>
      <c r="DM106" s="207"/>
      <c r="DN106" s="207"/>
      <c r="DO106" s="207"/>
      <c r="DP106" s="207"/>
      <c r="DQ106" s="207"/>
      <c r="DR106" s="207"/>
      <c r="DS106" s="207"/>
      <c r="DT106" s="207"/>
      <c r="DU106" s="207"/>
      <c r="DV106" s="207"/>
      <c r="DW106" s="207"/>
      <c r="DX106" s="207"/>
      <c r="DY106" s="207"/>
      <c r="DZ106" s="207"/>
      <c r="EA106" s="207"/>
    </row>
    <row r="107" spans="1:131" s="207" customFormat="1" ht="26.25" customHeight="1" thickBot="1" x14ac:dyDescent="0.25">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207" customFormat="1" ht="26.25" customHeight="1" x14ac:dyDescent="0.2">
      <c r="A108" s="929" t="s">
        <v>405</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406</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07" customFormat="1" ht="26.25" customHeight="1" x14ac:dyDescent="0.2">
      <c r="A109" s="882"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408</v>
      </c>
      <c r="AB109" s="883"/>
      <c r="AC109" s="883"/>
      <c r="AD109" s="883"/>
      <c r="AE109" s="884"/>
      <c r="AF109" s="885" t="s">
        <v>409</v>
      </c>
      <c r="AG109" s="883"/>
      <c r="AH109" s="883"/>
      <c r="AI109" s="883"/>
      <c r="AJ109" s="884"/>
      <c r="AK109" s="885" t="s">
        <v>294</v>
      </c>
      <c r="AL109" s="883"/>
      <c r="AM109" s="883"/>
      <c r="AN109" s="883"/>
      <c r="AO109" s="884"/>
      <c r="AP109" s="885" t="s">
        <v>410</v>
      </c>
      <c r="AQ109" s="883"/>
      <c r="AR109" s="883"/>
      <c r="AS109" s="883"/>
      <c r="AT109" s="916"/>
      <c r="AU109" s="882"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408</v>
      </c>
      <c r="BR109" s="883"/>
      <c r="BS109" s="883"/>
      <c r="BT109" s="883"/>
      <c r="BU109" s="884"/>
      <c r="BV109" s="885" t="s">
        <v>409</v>
      </c>
      <c r="BW109" s="883"/>
      <c r="BX109" s="883"/>
      <c r="BY109" s="883"/>
      <c r="BZ109" s="884"/>
      <c r="CA109" s="885" t="s">
        <v>294</v>
      </c>
      <c r="CB109" s="883"/>
      <c r="CC109" s="883"/>
      <c r="CD109" s="883"/>
      <c r="CE109" s="884"/>
      <c r="CF109" s="923" t="s">
        <v>410</v>
      </c>
      <c r="CG109" s="923"/>
      <c r="CH109" s="923"/>
      <c r="CI109" s="923"/>
      <c r="CJ109" s="923"/>
      <c r="CK109" s="885"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408</v>
      </c>
      <c r="DH109" s="883"/>
      <c r="DI109" s="883"/>
      <c r="DJ109" s="883"/>
      <c r="DK109" s="884"/>
      <c r="DL109" s="885" t="s">
        <v>409</v>
      </c>
      <c r="DM109" s="883"/>
      <c r="DN109" s="883"/>
      <c r="DO109" s="883"/>
      <c r="DP109" s="884"/>
      <c r="DQ109" s="885" t="s">
        <v>294</v>
      </c>
      <c r="DR109" s="883"/>
      <c r="DS109" s="883"/>
      <c r="DT109" s="883"/>
      <c r="DU109" s="884"/>
      <c r="DV109" s="885" t="s">
        <v>410</v>
      </c>
      <c r="DW109" s="883"/>
      <c r="DX109" s="883"/>
      <c r="DY109" s="883"/>
      <c r="DZ109" s="916"/>
    </row>
    <row r="110" spans="1:131" s="207" customFormat="1" ht="26.25" customHeight="1" x14ac:dyDescent="0.2">
      <c r="A110" s="794" t="s">
        <v>412</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3724516</v>
      </c>
      <c r="AB110" s="876"/>
      <c r="AC110" s="876"/>
      <c r="AD110" s="876"/>
      <c r="AE110" s="877"/>
      <c r="AF110" s="878">
        <v>3835085</v>
      </c>
      <c r="AG110" s="876"/>
      <c r="AH110" s="876"/>
      <c r="AI110" s="876"/>
      <c r="AJ110" s="877"/>
      <c r="AK110" s="878">
        <v>3934594</v>
      </c>
      <c r="AL110" s="876"/>
      <c r="AM110" s="876"/>
      <c r="AN110" s="876"/>
      <c r="AO110" s="877"/>
      <c r="AP110" s="879">
        <v>7.3</v>
      </c>
      <c r="AQ110" s="880"/>
      <c r="AR110" s="880"/>
      <c r="AS110" s="880"/>
      <c r="AT110" s="881"/>
      <c r="AU110" s="917" t="s">
        <v>69</v>
      </c>
      <c r="AV110" s="918"/>
      <c r="AW110" s="918"/>
      <c r="AX110" s="918"/>
      <c r="AY110" s="918"/>
      <c r="AZ110" s="847" t="s">
        <v>413</v>
      </c>
      <c r="BA110" s="795"/>
      <c r="BB110" s="795"/>
      <c r="BC110" s="795"/>
      <c r="BD110" s="795"/>
      <c r="BE110" s="795"/>
      <c r="BF110" s="795"/>
      <c r="BG110" s="795"/>
      <c r="BH110" s="795"/>
      <c r="BI110" s="795"/>
      <c r="BJ110" s="795"/>
      <c r="BK110" s="795"/>
      <c r="BL110" s="795"/>
      <c r="BM110" s="795"/>
      <c r="BN110" s="795"/>
      <c r="BO110" s="795"/>
      <c r="BP110" s="796"/>
      <c r="BQ110" s="848">
        <v>39457371</v>
      </c>
      <c r="BR110" s="829"/>
      <c r="BS110" s="829"/>
      <c r="BT110" s="829"/>
      <c r="BU110" s="829"/>
      <c r="BV110" s="829">
        <v>38815213</v>
      </c>
      <c r="BW110" s="829"/>
      <c r="BX110" s="829"/>
      <c r="BY110" s="829"/>
      <c r="BZ110" s="829"/>
      <c r="CA110" s="829">
        <v>37723157</v>
      </c>
      <c r="CB110" s="829"/>
      <c r="CC110" s="829"/>
      <c r="CD110" s="829"/>
      <c r="CE110" s="829"/>
      <c r="CF110" s="853">
        <v>69.599999999999994</v>
      </c>
      <c r="CG110" s="854"/>
      <c r="CH110" s="854"/>
      <c r="CI110" s="854"/>
      <c r="CJ110" s="854"/>
      <c r="CK110" s="913" t="s">
        <v>414</v>
      </c>
      <c r="CL110" s="806"/>
      <c r="CM110" s="847" t="s">
        <v>415</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v>11309184</v>
      </c>
      <c r="DR110" s="829"/>
      <c r="DS110" s="829"/>
      <c r="DT110" s="829"/>
      <c r="DU110" s="829"/>
      <c r="DV110" s="830">
        <v>20.9</v>
      </c>
      <c r="DW110" s="830"/>
      <c r="DX110" s="830"/>
      <c r="DY110" s="830"/>
      <c r="DZ110" s="831"/>
    </row>
    <row r="111" spans="1:131" s="207" customFormat="1" ht="26.25" customHeight="1" x14ac:dyDescent="0.2">
      <c r="A111" s="761" t="s">
        <v>416</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417</v>
      </c>
      <c r="BA111" s="739"/>
      <c r="BB111" s="739"/>
      <c r="BC111" s="739"/>
      <c r="BD111" s="739"/>
      <c r="BE111" s="739"/>
      <c r="BF111" s="739"/>
      <c r="BG111" s="739"/>
      <c r="BH111" s="739"/>
      <c r="BI111" s="739"/>
      <c r="BJ111" s="739"/>
      <c r="BK111" s="739"/>
      <c r="BL111" s="739"/>
      <c r="BM111" s="739"/>
      <c r="BN111" s="739"/>
      <c r="BO111" s="739"/>
      <c r="BP111" s="740"/>
      <c r="BQ111" s="803">
        <v>2044206</v>
      </c>
      <c r="BR111" s="804"/>
      <c r="BS111" s="804"/>
      <c r="BT111" s="804"/>
      <c r="BU111" s="804"/>
      <c r="BV111" s="804">
        <v>1272394</v>
      </c>
      <c r="BW111" s="804"/>
      <c r="BX111" s="804"/>
      <c r="BY111" s="804"/>
      <c r="BZ111" s="804"/>
      <c r="CA111" s="804">
        <v>12849855</v>
      </c>
      <c r="CB111" s="804"/>
      <c r="CC111" s="804"/>
      <c r="CD111" s="804"/>
      <c r="CE111" s="804"/>
      <c r="CF111" s="862">
        <v>23.7</v>
      </c>
      <c r="CG111" s="863"/>
      <c r="CH111" s="863"/>
      <c r="CI111" s="863"/>
      <c r="CJ111" s="863"/>
      <c r="CK111" s="914"/>
      <c r="CL111" s="808"/>
      <c r="CM111" s="802" t="s">
        <v>418</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07" customFormat="1" ht="26.25" customHeight="1" x14ac:dyDescent="0.2">
      <c r="A112" s="899" t="s">
        <v>419</v>
      </c>
      <c r="B112" s="900"/>
      <c r="C112" s="739" t="s">
        <v>420</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421</v>
      </c>
      <c r="BA112" s="739"/>
      <c r="BB112" s="739"/>
      <c r="BC112" s="739"/>
      <c r="BD112" s="739"/>
      <c r="BE112" s="739"/>
      <c r="BF112" s="739"/>
      <c r="BG112" s="739"/>
      <c r="BH112" s="739"/>
      <c r="BI112" s="739"/>
      <c r="BJ112" s="739"/>
      <c r="BK112" s="739"/>
      <c r="BL112" s="739"/>
      <c r="BM112" s="739"/>
      <c r="BN112" s="739"/>
      <c r="BO112" s="739"/>
      <c r="BP112" s="740"/>
      <c r="BQ112" s="803">
        <v>4612039</v>
      </c>
      <c r="BR112" s="804"/>
      <c r="BS112" s="804"/>
      <c r="BT112" s="804"/>
      <c r="BU112" s="804"/>
      <c r="BV112" s="804">
        <v>4418992</v>
      </c>
      <c r="BW112" s="804"/>
      <c r="BX112" s="804"/>
      <c r="BY112" s="804"/>
      <c r="BZ112" s="804"/>
      <c r="CA112" s="804">
        <v>4212199</v>
      </c>
      <c r="CB112" s="804"/>
      <c r="CC112" s="804"/>
      <c r="CD112" s="804"/>
      <c r="CE112" s="804"/>
      <c r="CF112" s="862">
        <v>7.8</v>
      </c>
      <c r="CG112" s="863"/>
      <c r="CH112" s="863"/>
      <c r="CI112" s="863"/>
      <c r="CJ112" s="863"/>
      <c r="CK112" s="914"/>
      <c r="CL112" s="808"/>
      <c r="CM112" s="802" t="s">
        <v>422</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07" customFormat="1" ht="26.25" customHeight="1" x14ac:dyDescent="0.2">
      <c r="A113" s="901"/>
      <c r="B113" s="902"/>
      <c r="C113" s="739" t="s">
        <v>423</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348927</v>
      </c>
      <c r="AB113" s="906"/>
      <c r="AC113" s="906"/>
      <c r="AD113" s="906"/>
      <c r="AE113" s="907"/>
      <c r="AF113" s="908">
        <v>342106</v>
      </c>
      <c r="AG113" s="906"/>
      <c r="AH113" s="906"/>
      <c r="AI113" s="906"/>
      <c r="AJ113" s="907"/>
      <c r="AK113" s="908">
        <v>341078</v>
      </c>
      <c r="AL113" s="906"/>
      <c r="AM113" s="906"/>
      <c r="AN113" s="906"/>
      <c r="AO113" s="907"/>
      <c r="AP113" s="909">
        <v>0.6</v>
      </c>
      <c r="AQ113" s="910"/>
      <c r="AR113" s="910"/>
      <c r="AS113" s="910"/>
      <c r="AT113" s="911"/>
      <c r="AU113" s="919"/>
      <c r="AV113" s="920"/>
      <c r="AW113" s="920"/>
      <c r="AX113" s="920"/>
      <c r="AY113" s="920"/>
      <c r="AZ113" s="802" t="s">
        <v>424</v>
      </c>
      <c r="BA113" s="739"/>
      <c r="BB113" s="739"/>
      <c r="BC113" s="739"/>
      <c r="BD113" s="739"/>
      <c r="BE113" s="739"/>
      <c r="BF113" s="739"/>
      <c r="BG113" s="739"/>
      <c r="BH113" s="739"/>
      <c r="BI113" s="739"/>
      <c r="BJ113" s="739"/>
      <c r="BK113" s="739"/>
      <c r="BL113" s="739"/>
      <c r="BM113" s="739"/>
      <c r="BN113" s="739"/>
      <c r="BO113" s="739"/>
      <c r="BP113" s="740"/>
      <c r="BQ113" s="803">
        <v>628273</v>
      </c>
      <c r="BR113" s="804"/>
      <c r="BS113" s="804"/>
      <c r="BT113" s="804"/>
      <c r="BU113" s="804"/>
      <c r="BV113" s="804">
        <v>481520</v>
      </c>
      <c r="BW113" s="804"/>
      <c r="BX113" s="804"/>
      <c r="BY113" s="804"/>
      <c r="BZ113" s="804"/>
      <c r="CA113" s="804">
        <v>632490</v>
      </c>
      <c r="CB113" s="804"/>
      <c r="CC113" s="804"/>
      <c r="CD113" s="804"/>
      <c r="CE113" s="804"/>
      <c r="CF113" s="862">
        <v>1.2</v>
      </c>
      <c r="CG113" s="863"/>
      <c r="CH113" s="863"/>
      <c r="CI113" s="863"/>
      <c r="CJ113" s="863"/>
      <c r="CK113" s="914"/>
      <c r="CL113" s="808"/>
      <c r="CM113" s="802" t="s">
        <v>425</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07" customFormat="1" ht="26.25" customHeight="1" x14ac:dyDescent="0.2">
      <c r="A114" s="901"/>
      <c r="B114" s="902"/>
      <c r="C114" s="739" t="s">
        <v>426</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83963</v>
      </c>
      <c r="AB114" s="767"/>
      <c r="AC114" s="767"/>
      <c r="AD114" s="767"/>
      <c r="AE114" s="768"/>
      <c r="AF114" s="769">
        <v>69999</v>
      </c>
      <c r="AG114" s="767"/>
      <c r="AH114" s="767"/>
      <c r="AI114" s="767"/>
      <c r="AJ114" s="768"/>
      <c r="AK114" s="769">
        <v>100874</v>
      </c>
      <c r="AL114" s="767"/>
      <c r="AM114" s="767"/>
      <c r="AN114" s="767"/>
      <c r="AO114" s="768"/>
      <c r="AP114" s="811">
        <v>0.2</v>
      </c>
      <c r="AQ114" s="812"/>
      <c r="AR114" s="812"/>
      <c r="AS114" s="812"/>
      <c r="AT114" s="813"/>
      <c r="AU114" s="919"/>
      <c r="AV114" s="920"/>
      <c r="AW114" s="920"/>
      <c r="AX114" s="920"/>
      <c r="AY114" s="920"/>
      <c r="AZ114" s="802" t="s">
        <v>427</v>
      </c>
      <c r="BA114" s="739"/>
      <c r="BB114" s="739"/>
      <c r="BC114" s="739"/>
      <c r="BD114" s="739"/>
      <c r="BE114" s="739"/>
      <c r="BF114" s="739"/>
      <c r="BG114" s="739"/>
      <c r="BH114" s="739"/>
      <c r="BI114" s="739"/>
      <c r="BJ114" s="739"/>
      <c r="BK114" s="739"/>
      <c r="BL114" s="739"/>
      <c r="BM114" s="739"/>
      <c r="BN114" s="739"/>
      <c r="BO114" s="739"/>
      <c r="BP114" s="740"/>
      <c r="BQ114" s="803">
        <v>8355049</v>
      </c>
      <c r="BR114" s="804"/>
      <c r="BS114" s="804"/>
      <c r="BT114" s="804"/>
      <c r="BU114" s="804"/>
      <c r="BV114" s="804">
        <v>8767458</v>
      </c>
      <c r="BW114" s="804"/>
      <c r="BX114" s="804"/>
      <c r="BY114" s="804"/>
      <c r="BZ114" s="804"/>
      <c r="CA114" s="804">
        <v>8998130</v>
      </c>
      <c r="CB114" s="804"/>
      <c r="CC114" s="804"/>
      <c r="CD114" s="804"/>
      <c r="CE114" s="804"/>
      <c r="CF114" s="862">
        <v>16.600000000000001</v>
      </c>
      <c r="CG114" s="863"/>
      <c r="CH114" s="863"/>
      <c r="CI114" s="863"/>
      <c r="CJ114" s="863"/>
      <c r="CK114" s="914"/>
      <c r="CL114" s="808"/>
      <c r="CM114" s="802" t="s">
        <v>428</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07" customFormat="1" ht="26.25" customHeight="1" x14ac:dyDescent="0.2">
      <c r="A115" s="901"/>
      <c r="B115" s="902"/>
      <c r="C115" s="739" t="s">
        <v>429</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53121</v>
      </c>
      <c r="AB115" s="906"/>
      <c r="AC115" s="906"/>
      <c r="AD115" s="906"/>
      <c r="AE115" s="907"/>
      <c r="AF115" s="908">
        <v>51373</v>
      </c>
      <c r="AG115" s="906"/>
      <c r="AH115" s="906"/>
      <c r="AI115" s="906"/>
      <c r="AJ115" s="907"/>
      <c r="AK115" s="908">
        <v>175672</v>
      </c>
      <c r="AL115" s="906"/>
      <c r="AM115" s="906"/>
      <c r="AN115" s="906"/>
      <c r="AO115" s="907"/>
      <c r="AP115" s="909">
        <v>0.3</v>
      </c>
      <c r="AQ115" s="910"/>
      <c r="AR115" s="910"/>
      <c r="AS115" s="910"/>
      <c r="AT115" s="911"/>
      <c r="AU115" s="919"/>
      <c r="AV115" s="920"/>
      <c r="AW115" s="920"/>
      <c r="AX115" s="920"/>
      <c r="AY115" s="920"/>
      <c r="AZ115" s="802" t="s">
        <v>430</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431</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v>1599664</v>
      </c>
      <c r="DH115" s="767"/>
      <c r="DI115" s="767"/>
      <c r="DJ115" s="767"/>
      <c r="DK115" s="768"/>
      <c r="DL115" s="769">
        <v>871517</v>
      </c>
      <c r="DM115" s="767"/>
      <c r="DN115" s="767"/>
      <c r="DO115" s="767"/>
      <c r="DP115" s="768"/>
      <c r="DQ115" s="769">
        <v>904371</v>
      </c>
      <c r="DR115" s="767"/>
      <c r="DS115" s="767"/>
      <c r="DT115" s="767"/>
      <c r="DU115" s="768"/>
      <c r="DV115" s="811">
        <v>1.7</v>
      </c>
      <c r="DW115" s="812"/>
      <c r="DX115" s="812"/>
      <c r="DY115" s="812"/>
      <c r="DZ115" s="813"/>
    </row>
    <row r="116" spans="1:130" s="207" customFormat="1" ht="26.25" customHeight="1" x14ac:dyDescent="0.2">
      <c r="A116" s="903"/>
      <c r="B116" s="904"/>
      <c r="C116" s="826" t="s">
        <v>432</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433</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434</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v>444542</v>
      </c>
      <c r="DH116" s="767"/>
      <c r="DI116" s="767"/>
      <c r="DJ116" s="767"/>
      <c r="DK116" s="768"/>
      <c r="DL116" s="769">
        <v>400877</v>
      </c>
      <c r="DM116" s="767"/>
      <c r="DN116" s="767"/>
      <c r="DO116" s="767"/>
      <c r="DP116" s="768"/>
      <c r="DQ116" s="769">
        <v>636300</v>
      </c>
      <c r="DR116" s="767"/>
      <c r="DS116" s="767"/>
      <c r="DT116" s="767"/>
      <c r="DU116" s="768"/>
      <c r="DV116" s="811">
        <v>1.2</v>
      </c>
      <c r="DW116" s="812"/>
      <c r="DX116" s="812"/>
      <c r="DY116" s="812"/>
      <c r="DZ116" s="813"/>
    </row>
    <row r="117" spans="1:130" s="207" customFormat="1" ht="26.25" customHeight="1" x14ac:dyDescent="0.2">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435</v>
      </c>
      <c r="Z117" s="884"/>
      <c r="AA117" s="889">
        <v>4210527</v>
      </c>
      <c r="AB117" s="890"/>
      <c r="AC117" s="890"/>
      <c r="AD117" s="890"/>
      <c r="AE117" s="891"/>
      <c r="AF117" s="892">
        <v>4298563</v>
      </c>
      <c r="AG117" s="890"/>
      <c r="AH117" s="890"/>
      <c r="AI117" s="890"/>
      <c r="AJ117" s="891"/>
      <c r="AK117" s="892">
        <v>4552218</v>
      </c>
      <c r="AL117" s="890"/>
      <c r="AM117" s="890"/>
      <c r="AN117" s="890"/>
      <c r="AO117" s="891"/>
      <c r="AP117" s="893"/>
      <c r="AQ117" s="894"/>
      <c r="AR117" s="894"/>
      <c r="AS117" s="894"/>
      <c r="AT117" s="895"/>
      <c r="AU117" s="919"/>
      <c r="AV117" s="920"/>
      <c r="AW117" s="920"/>
      <c r="AX117" s="920"/>
      <c r="AY117" s="920"/>
      <c r="AZ117" s="850" t="s">
        <v>436</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437</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07" customFormat="1" ht="26.25" customHeight="1" x14ac:dyDescent="0.2">
      <c r="A118" s="882"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408</v>
      </c>
      <c r="AB118" s="883"/>
      <c r="AC118" s="883"/>
      <c r="AD118" s="883"/>
      <c r="AE118" s="884"/>
      <c r="AF118" s="885" t="s">
        <v>409</v>
      </c>
      <c r="AG118" s="883"/>
      <c r="AH118" s="883"/>
      <c r="AI118" s="883"/>
      <c r="AJ118" s="884"/>
      <c r="AK118" s="885" t="s">
        <v>294</v>
      </c>
      <c r="AL118" s="883"/>
      <c r="AM118" s="883"/>
      <c r="AN118" s="883"/>
      <c r="AO118" s="884"/>
      <c r="AP118" s="886" t="s">
        <v>410</v>
      </c>
      <c r="AQ118" s="887"/>
      <c r="AR118" s="887"/>
      <c r="AS118" s="887"/>
      <c r="AT118" s="888"/>
      <c r="AU118" s="919"/>
      <c r="AV118" s="920"/>
      <c r="AW118" s="920"/>
      <c r="AX118" s="920"/>
      <c r="AY118" s="920"/>
      <c r="AZ118" s="825" t="s">
        <v>438</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439</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07" customFormat="1" ht="26.25" customHeight="1" x14ac:dyDescent="0.2">
      <c r="A119" s="805" t="s">
        <v>414</v>
      </c>
      <c r="B119" s="806"/>
      <c r="C119" s="847" t="s">
        <v>415</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28" t="s">
        <v>177</v>
      </c>
      <c r="BA119" s="228"/>
      <c r="BB119" s="228"/>
      <c r="BC119" s="228"/>
      <c r="BD119" s="228"/>
      <c r="BE119" s="228"/>
      <c r="BF119" s="228"/>
      <c r="BG119" s="228"/>
      <c r="BH119" s="228"/>
      <c r="BI119" s="228"/>
      <c r="BJ119" s="228"/>
      <c r="BK119" s="228"/>
      <c r="BL119" s="228"/>
      <c r="BM119" s="228"/>
      <c r="BN119" s="228"/>
      <c r="BO119" s="864" t="s">
        <v>440</v>
      </c>
      <c r="BP119" s="865"/>
      <c r="BQ119" s="866">
        <v>55096938</v>
      </c>
      <c r="BR119" s="832"/>
      <c r="BS119" s="832"/>
      <c r="BT119" s="832"/>
      <c r="BU119" s="832"/>
      <c r="BV119" s="832">
        <v>53755577</v>
      </c>
      <c r="BW119" s="832"/>
      <c r="BX119" s="832"/>
      <c r="BY119" s="832"/>
      <c r="BZ119" s="832"/>
      <c r="CA119" s="832">
        <v>64415831</v>
      </c>
      <c r="CB119" s="832"/>
      <c r="CC119" s="832"/>
      <c r="CD119" s="832"/>
      <c r="CE119" s="832"/>
      <c r="CF119" s="735"/>
      <c r="CG119" s="736"/>
      <c r="CH119" s="736"/>
      <c r="CI119" s="736"/>
      <c r="CJ119" s="821"/>
      <c r="CK119" s="915"/>
      <c r="CL119" s="810"/>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07" customFormat="1" ht="26.25" customHeight="1" x14ac:dyDescent="0.2">
      <c r="A120" s="807"/>
      <c r="B120" s="808"/>
      <c r="C120" s="802" t="s">
        <v>418</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442</v>
      </c>
      <c r="AV120" s="868"/>
      <c r="AW120" s="868"/>
      <c r="AX120" s="868"/>
      <c r="AY120" s="869"/>
      <c r="AZ120" s="847" t="s">
        <v>443</v>
      </c>
      <c r="BA120" s="795"/>
      <c r="BB120" s="795"/>
      <c r="BC120" s="795"/>
      <c r="BD120" s="795"/>
      <c r="BE120" s="795"/>
      <c r="BF120" s="795"/>
      <c r="BG120" s="795"/>
      <c r="BH120" s="795"/>
      <c r="BI120" s="795"/>
      <c r="BJ120" s="795"/>
      <c r="BK120" s="795"/>
      <c r="BL120" s="795"/>
      <c r="BM120" s="795"/>
      <c r="BN120" s="795"/>
      <c r="BO120" s="795"/>
      <c r="BP120" s="796"/>
      <c r="BQ120" s="848">
        <v>25805018</v>
      </c>
      <c r="BR120" s="829"/>
      <c r="BS120" s="829"/>
      <c r="BT120" s="829"/>
      <c r="BU120" s="829"/>
      <c r="BV120" s="829">
        <v>27763573</v>
      </c>
      <c r="BW120" s="829"/>
      <c r="BX120" s="829"/>
      <c r="BY120" s="829"/>
      <c r="BZ120" s="829"/>
      <c r="CA120" s="829">
        <v>27920209</v>
      </c>
      <c r="CB120" s="829"/>
      <c r="CC120" s="829"/>
      <c r="CD120" s="829"/>
      <c r="CE120" s="829"/>
      <c r="CF120" s="853">
        <v>51.5</v>
      </c>
      <c r="CG120" s="854"/>
      <c r="CH120" s="854"/>
      <c r="CI120" s="854"/>
      <c r="CJ120" s="854"/>
      <c r="CK120" s="855" t="s">
        <v>444</v>
      </c>
      <c r="CL120" s="839"/>
      <c r="CM120" s="839"/>
      <c r="CN120" s="839"/>
      <c r="CO120" s="840"/>
      <c r="CP120" s="859" t="s">
        <v>392</v>
      </c>
      <c r="CQ120" s="860"/>
      <c r="CR120" s="860"/>
      <c r="CS120" s="860"/>
      <c r="CT120" s="860"/>
      <c r="CU120" s="860"/>
      <c r="CV120" s="860"/>
      <c r="CW120" s="860"/>
      <c r="CX120" s="860"/>
      <c r="CY120" s="860"/>
      <c r="CZ120" s="860"/>
      <c r="DA120" s="860"/>
      <c r="DB120" s="860"/>
      <c r="DC120" s="860"/>
      <c r="DD120" s="860"/>
      <c r="DE120" s="860"/>
      <c r="DF120" s="861"/>
      <c r="DG120" s="848">
        <v>4612039</v>
      </c>
      <c r="DH120" s="829"/>
      <c r="DI120" s="829"/>
      <c r="DJ120" s="829"/>
      <c r="DK120" s="829"/>
      <c r="DL120" s="829">
        <v>4418992</v>
      </c>
      <c r="DM120" s="829"/>
      <c r="DN120" s="829"/>
      <c r="DO120" s="829"/>
      <c r="DP120" s="829"/>
      <c r="DQ120" s="829">
        <v>4212199</v>
      </c>
      <c r="DR120" s="829"/>
      <c r="DS120" s="829"/>
      <c r="DT120" s="829"/>
      <c r="DU120" s="829"/>
      <c r="DV120" s="830">
        <v>7.8</v>
      </c>
      <c r="DW120" s="830"/>
      <c r="DX120" s="830"/>
      <c r="DY120" s="830"/>
      <c r="DZ120" s="831"/>
    </row>
    <row r="121" spans="1:130" s="207" customFormat="1" ht="26.25" customHeight="1" x14ac:dyDescent="0.2">
      <c r="A121" s="807"/>
      <c r="B121" s="808"/>
      <c r="C121" s="850" t="s">
        <v>445</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446</v>
      </c>
      <c r="BA121" s="739"/>
      <c r="BB121" s="739"/>
      <c r="BC121" s="739"/>
      <c r="BD121" s="739"/>
      <c r="BE121" s="739"/>
      <c r="BF121" s="739"/>
      <c r="BG121" s="739"/>
      <c r="BH121" s="739"/>
      <c r="BI121" s="739"/>
      <c r="BJ121" s="739"/>
      <c r="BK121" s="739"/>
      <c r="BL121" s="739"/>
      <c r="BM121" s="739"/>
      <c r="BN121" s="739"/>
      <c r="BO121" s="739"/>
      <c r="BP121" s="740"/>
      <c r="BQ121" s="803">
        <v>17260228</v>
      </c>
      <c r="BR121" s="804"/>
      <c r="BS121" s="804"/>
      <c r="BT121" s="804"/>
      <c r="BU121" s="804"/>
      <c r="BV121" s="804">
        <v>16201194</v>
      </c>
      <c r="BW121" s="804"/>
      <c r="BX121" s="804"/>
      <c r="BY121" s="804"/>
      <c r="BZ121" s="804"/>
      <c r="CA121" s="804">
        <v>15001758</v>
      </c>
      <c r="CB121" s="804"/>
      <c r="CC121" s="804"/>
      <c r="CD121" s="804"/>
      <c r="CE121" s="804"/>
      <c r="CF121" s="862">
        <v>27.7</v>
      </c>
      <c r="CG121" s="863"/>
      <c r="CH121" s="863"/>
      <c r="CI121" s="863"/>
      <c r="CJ121" s="863"/>
      <c r="CK121" s="856"/>
      <c r="CL121" s="842"/>
      <c r="CM121" s="842"/>
      <c r="CN121" s="842"/>
      <c r="CO121" s="843"/>
      <c r="CP121" s="822" t="s">
        <v>390</v>
      </c>
      <c r="CQ121" s="823"/>
      <c r="CR121" s="823"/>
      <c r="CS121" s="823"/>
      <c r="CT121" s="823"/>
      <c r="CU121" s="823"/>
      <c r="CV121" s="823"/>
      <c r="CW121" s="823"/>
      <c r="CX121" s="823"/>
      <c r="CY121" s="823"/>
      <c r="CZ121" s="823"/>
      <c r="DA121" s="823"/>
      <c r="DB121" s="823"/>
      <c r="DC121" s="823"/>
      <c r="DD121" s="823"/>
      <c r="DE121" s="823"/>
      <c r="DF121" s="824"/>
      <c r="DG121" s="803" t="s">
        <v>122</v>
      </c>
      <c r="DH121" s="804"/>
      <c r="DI121" s="804"/>
      <c r="DJ121" s="804"/>
      <c r="DK121" s="804"/>
      <c r="DL121" s="804" t="s">
        <v>122</v>
      </c>
      <c r="DM121" s="804"/>
      <c r="DN121" s="804"/>
      <c r="DO121" s="804"/>
      <c r="DP121" s="804"/>
      <c r="DQ121" s="804" t="s">
        <v>122</v>
      </c>
      <c r="DR121" s="804"/>
      <c r="DS121" s="804"/>
      <c r="DT121" s="804"/>
      <c r="DU121" s="804"/>
      <c r="DV121" s="781" t="s">
        <v>122</v>
      </c>
      <c r="DW121" s="781"/>
      <c r="DX121" s="781"/>
      <c r="DY121" s="781"/>
      <c r="DZ121" s="782"/>
    </row>
    <row r="122" spans="1:130" s="207" customFormat="1" ht="26.25" customHeight="1" x14ac:dyDescent="0.2">
      <c r="A122" s="807"/>
      <c r="B122" s="808"/>
      <c r="C122" s="802" t="s">
        <v>428</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447</v>
      </c>
      <c r="BA122" s="826"/>
      <c r="BB122" s="826"/>
      <c r="BC122" s="826"/>
      <c r="BD122" s="826"/>
      <c r="BE122" s="826"/>
      <c r="BF122" s="826"/>
      <c r="BG122" s="826"/>
      <c r="BH122" s="826"/>
      <c r="BI122" s="826"/>
      <c r="BJ122" s="826"/>
      <c r="BK122" s="826"/>
      <c r="BL122" s="826"/>
      <c r="BM122" s="826"/>
      <c r="BN122" s="826"/>
      <c r="BO122" s="826"/>
      <c r="BP122" s="827"/>
      <c r="BQ122" s="866">
        <v>10051695</v>
      </c>
      <c r="BR122" s="832"/>
      <c r="BS122" s="832"/>
      <c r="BT122" s="832"/>
      <c r="BU122" s="832"/>
      <c r="BV122" s="832">
        <v>8824092</v>
      </c>
      <c r="BW122" s="832"/>
      <c r="BX122" s="832"/>
      <c r="BY122" s="832"/>
      <c r="BZ122" s="832"/>
      <c r="CA122" s="832">
        <v>7995482</v>
      </c>
      <c r="CB122" s="832"/>
      <c r="CC122" s="832"/>
      <c r="CD122" s="832"/>
      <c r="CE122" s="832"/>
      <c r="CF122" s="833">
        <v>14.8</v>
      </c>
      <c r="CG122" s="834"/>
      <c r="CH122" s="834"/>
      <c r="CI122" s="834"/>
      <c r="CJ122" s="834"/>
      <c r="CK122" s="856"/>
      <c r="CL122" s="842"/>
      <c r="CM122" s="842"/>
      <c r="CN122" s="842"/>
      <c r="CO122" s="843"/>
      <c r="CP122" s="822" t="s">
        <v>391</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t="s">
        <v>122</v>
      </c>
      <c r="DR122" s="804"/>
      <c r="DS122" s="804"/>
      <c r="DT122" s="804"/>
      <c r="DU122" s="804"/>
      <c r="DV122" s="781" t="s">
        <v>122</v>
      </c>
      <c r="DW122" s="781"/>
      <c r="DX122" s="781"/>
      <c r="DY122" s="781"/>
      <c r="DZ122" s="782"/>
    </row>
    <row r="123" spans="1:130" s="207" customFormat="1" ht="26.25" customHeight="1" x14ac:dyDescent="0.2">
      <c r="A123" s="807"/>
      <c r="B123" s="808"/>
      <c r="C123" s="802" t="s">
        <v>434</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v>28365</v>
      </c>
      <c r="AB123" s="767"/>
      <c r="AC123" s="767"/>
      <c r="AD123" s="767"/>
      <c r="AE123" s="768"/>
      <c r="AF123" s="769">
        <v>28365</v>
      </c>
      <c r="AG123" s="767"/>
      <c r="AH123" s="767"/>
      <c r="AI123" s="767"/>
      <c r="AJ123" s="768"/>
      <c r="AK123" s="769">
        <v>28365</v>
      </c>
      <c r="AL123" s="767"/>
      <c r="AM123" s="767"/>
      <c r="AN123" s="767"/>
      <c r="AO123" s="768"/>
      <c r="AP123" s="811">
        <v>0.1</v>
      </c>
      <c r="AQ123" s="812"/>
      <c r="AR123" s="812"/>
      <c r="AS123" s="812"/>
      <c r="AT123" s="813"/>
      <c r="AU123" s="873"/>
      <c r="AV123" s="874"/>
      <c r="AW123" s="874"/>
      <c r="AX123" s="874"/>
      <c r="AY123" s="874"/>
      <c r="AZ123" s="228" t="s">
        <v>177</v>
      </c>
      <c r="BA123" s="228"/>
      <c r="BB123" s="228"/>
      <c r="BC123" s="228"/>
      <c r="BD123" s="228"/>
      <c r="BE123" s="228"/>
      <c r="BF123" s="228"/>
      <c r="BG123" s="228"/>
      <c r="BH123" s="228"/>
      <c r="BI123" s="228"/>
      <c r="BJ123" s="228"/>
      <c r="BK123" s="228"/>
      <c r="BL123" s="228"/>
      <c r="BM123" s="228"/>
      <c r="BN123" s="228"/>
      <c r="BO123" s="864" t="s">
        <v>448</v>
      </c>
      <c r="BP123" s="865"/>
      <c r="BQ123" s="819">
        <v>53116941</v>
      </c>
      <c r="BR123" s="820"/>
      <c r="BS123" s="820"/>
      <c r="BT123" s="820"/>
      <c r="BU123" s="820"/>
      <c r="BV123" s="820">
        <v>52788859</v>
      </c>
      <c r="BW123" s="820"/>
      <c r="BX123" s="820"/>
      <c r="BY123" s="820"/>
      <c r="BZ123" s="820"/>
      <c r="CA123" s="820">
        <v>50917449</v>
      </c>
      <c r="CB123" s="820"/>
      <c r="CC123" s="820"/>
      <c r="CD123" s="820"/>
      <c r="CE123" s="820"/>
      <c r="CF123" s="735"/>
      <c r="CG123" s="736"/>
      <c r="CH123" s="736"/>
      <c r="CI123" s="736"/>
      <c r="CJ123" s="821"/>
      <c r="CK123" s="856"/>
      <c r="CL123" s="842"/>
      <c r="CM123" s="842"/>
      <c r="CN123" s="842"/>
      <c r="CO123" s="843"/>
      <c r="CP123" s="822" t="s">
        <v>389</v>
      </c>
      <c r="CQ123" s="823"/>
      <c r="CR123" s="823"/>
      <c r="CS123" s="823"/>
      <c r="CT123" s="823"/>
      <c r="CU123" s="823"/>
      <c r="CV123" s="823"/>
      <c r="CW123" s="823"/>
      <c r="CX123" s="823"/>
      <c r="CY123" s="823"/>
      <c r="CZ123" s="823"/>
      <c r="DA123" s="823"/>
      <c r="DB123" s="823"/>
      <c r="DC123" s="823"/>
      <c r="DD123" s="823"/>
      <c r="DE123" s="823"/>
      <c r="DF123" s="824"/>
      <c r="DG123" s="766" t="s">
        <v>122</v>
      </c>
      <c r="DH123" s="767"/>
      <c r="DI123" s="767"/>
      <c r="DJ123" s="767"/>
      <c r="DK123" s="768"/>
      <c r="DL123" s="769" t="s">
        <v>122</v>
      </c>
      <c r="DM123" s="767"/>
      <c r="DN123" s="767"/>
      <c r="DO123" s="767"/>
      <c r="DP123" s="768"/>
      <c r="DQ123" s="769" t="s">
        <v>122</v>
      </c>
      <c r="DR123" s="767"/>
      <c r="DS123" s="767"/>
      <c r="DT123" s="767"/>
      <c r="DU123" s="768"/>
      <c r="DV123" s="811" t="s">
        <v>122</v>
      </c>
      <c r="DW123" s="812"/>
      <c r="DX123" s="812"/>
      <c r="DY123" s="812"/>
      <c r="DZ123" s="813"/>
    </row>
    <row r="124" spans="1:130" s="207" customFormat="1" ht="26.25" customHeight="1" thickBot="1" x14ac:dyDescent="0.25">
      <c r="A124" s="807"/>
      <c r="B124" s="808"/>
      <c r="C124" s="802" t="s">
        <v>437</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449</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3.9</v>
      </c>
      <c r="BR124" s="818"/>
      <c r="BS124" s="818"/>
      <c r="BT124" s="818"/>
      <c r="BU124" s="818"/>
      <c r="BV124" s="818">
        <v>1.8</v>
      </c>
      <c r="BW124" s="818"/>
      <c r="BX124" s="818"/>
      <c r="BY124" s="818"/>
      <c r="BZ124" s="818"/>
      <c r="CA124" s="818">
        <v>24.9</v>
      </c>
      <c r="CB124" s="818"/>
      <c r="CC124" s="818"/>
      <c r="CD124" s="818"/>
      <c r="CE124" s="818"/>
      <c r="CF124" s="713"/>
      <c r="CG124" s="714"/>
      <c r="CH124" s="714"/>
      <c r="CI124" s="714"/>
      <c r="CJ124" s="849"/>
      <c r="CK124" s="857"/>
      <c r="CL124" s="857"/>
      <c r="CM124" s="857"/>
      <c r="CN124" s="857"/>
      <c r="CO124" s="858"/>
      <c r="CP124" s="822" t="s">
        <v>450</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07" customFormat="1" ht="26.25" customHeight="1" x14ac:dyDescent="0.2">
      <c r="A125" s="807"/>
      <c r="B125" s="808"/>
      <c r="C125" s="802" t="s">
        <v>439</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29"/>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09"/>
      <c r="BR125" s="209"/>
      <c r="BS125" s="209"/>
      <c r="BT125" s="209"/>
      <c r="BU125" s="209"/>
      <c r="BV125" s="209"/>
      <c r="BW125" s="209"/>
      <c r="BX125" s="209"/>
      <c r="BY125" s="209"/>
      <c r="BZ125" s="209"/>
      <c r="CA125" s="209"/>
      <c r="CB125" s="209"/>
      <c r="CC125" s="209"/>
      <c r="CD125" s="209"/>
      <c r="CE125" s="209"/>
      <c r="CF125" s="209"/>
      <c r="CG125" s="209"/>
      <c r="CH125" s="209"/>
      <c r="CI125" s="209"/>
      <c r="CJ125" s="231"/>
      <c r="CK125" s="838" t="s">
        <v>451</v>
      </c>
      <c r="CL125" s="839"/>
      <c r="CM125" s="839"/>
      <c r="CN125" s="839"/>
      <c r="CO125" s="840"/>
      <c r="CP125" s="847" t="s">
        <v>452</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07" customFormat="1" ht="26.25" customHeight="1" thickBot="1" x14ac:dyDescent="0.25">
      <c r="A126" s="807"/>
      <c r="B126" s="808"/>
      <c r="C126" s="802" t="s">
        <v>441</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v>24756</v>
      </c>
      <c r="AB126" s="767"/>
      <c r="AC126" s="767"/>
      <c r="AD126" s="767"/>
      <c r="AE126" s="768"/>
      <c r="AF126" s="769">
        <v>23008</v>
      </c>
      <c r="AG126" s="767"/>
      <c r="AH126" s="767"/>
      <c r="AI126" s="767"/>
      <c r="AJ126" s="768"/>
      <c r="AK126" s="769">
        <v>147307</v>
      </c>
      <c r="AL126" s="767"/>
      <c r="AM126" s="767"/>
      <c r="AN126" s="767"/>
      <c r="AO126" s="768"/>
      <c r="AP126" s="811">
        <v>0.3</v>
      </c>
      <c r="AQ126" s="812"/>
      <c r="AR126" s="812"/>
      <c r="AS126" s="812"/>
      <c r="AT126" s="813"/>
      <c r="AU126" s="209"/>
      <c r="AV126" s="209"/>
      <c r="AW126" s="209"/>
      <c r="AX126" s="209"/>
      <c r="AY126" s="209"/>
      <c r="AZ126" s="209"/>
      <c r="BA126" s="209"/>
      <c r="BB126" s="209"/>
      <c r="BC126" s="209"/>
      <c r="BD126" s="209"/>
      <c r="BE126" s="209"/>
      <c r="BF126" s="209"/>
      <c r="BG126" s="209"/>
      <c r="BH126" s="209"/>
      <c r="BI126" s="209"/>
      <c r="BJ126" s="209"/>
      <c r="BK126" s="209"/>
      <c r="BL126" s="209"/>
      <c r="BM126" s="209"/>
      <c r="BN126" s="209"/>
      <c r="BO126" s="209"/>
      <c r="BP126" s="209"/>
      <c r="BQ126" s="209"/>
      <c r="BR126" s="209"/>
      <c r="BS126" s="209"/>
      <c r="BT126" s="209"/>
      <c r="BU126" s="209"/>
      <c r="BV126" s="209"/>
      <c r="BW126" s="209"/>
      <c r="BX126" s="209"/>
      <c r="BY126" s="209"/>
      <c r="BZ126" s="209"/>
      <c r="CA126" s="209"/>
      <c r="CB126" s="209"/>
      <c r="CC126" s="209"/>
      <c r="CD126" s="232"/>
      <c r="CE126" s="232"/>
      <c r="CF126" s="232"/>
      <c r="CG126" s="209"/>
      <c r="CH126" s="209"/>
      <c r="CI126" s="209"/>
      <c r="CJ126" s="231"/>
      <c r="CK126" s="841"/>
      <c r="CL126" s="842"/>
      <c r="CM126" s="842"/>
      <c r="CN126" s="842"/>
      <c r="CO126" s="843"/>
      <c r="CP126" s="802" t="s">
        <v>453</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07" customFormat="1" ht="26.25" customHeight="1" x14ac:dyDescent="0.2">
      <c r="A127" s="809"/>
      <c r="B127" s="810"/>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09"/>
      <c r="AV127" s="209"/>
      <c r="AW127" s="209"/>
      <c r="AX127" s="828" t="s">
        <v>455</v>
      </c>
      <c r="AY127" s="799"/>
      <c r="AZ127" s="799"/>
      <c r="BA127" s="799"/>
      <c r="BB127" s="799"/>
      <c r="BC127" s="799"/>
      <c r="BD127" s="799"/>
      <c r="BE127" s="800"/>
      <c r="BF127" s="798" t="s">
        <v>456</v>
      </c>
      <c r="BG127" s="799"/>
      <c r="BH127" s="799"/>
      <c r="BI127" s="799"/>
      <c r="BJ127" s="799"/>
      <c r="BK127" s="799"/>
      <c r="BL127" s="800"/>
      <c r="BM127" s="798" t="s">
        <v>457</v>
      </c>
      <c r="BN127" s="799"/>
      <c r="BO127" s="799"/>
      <c r="BP127" s="799"/>
      <c r="BQ127" s="799"/>
      <c r="BR127" s="799"/>
      <c r="BS127" s="800"/>
      <c r="BT127" s="798" t="s">
        <v>458</v>
      </c>
      <c r="BU127" s="799"/>
      <c r="BV127" s="799"/>
      <c r="BW127" s="799"/>
      <c r="BX127" s="799"/>
      <c r="BY127" s="799"/>
      <c r="BZ127" s="801"/>
      <c r="CA127" s="209"/>
      <c r="CB127" s="209"/>
      <c r="CC127" s="209"/>
      <c r="CD127" s="232"/>
      <c r="CE127" s="232"/>
      <c r="CF127" s="232"/>
      <c r="CG127" s="209"/>
      <c r="CH127" s="209"/>
      <c r="CI127" s="209"/>
      <c r="CJ127" s="231"/>
      <c r="CK127" s="841"/>
      <c r="CL127" s="842"/>
      <c r="CM127" s="842"/>
      <c r="CN127" s="842"/>
      <c r="CO127" s="843"/>
      <c r="CP127" s="802" t="s">
        <v>459</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07" customFormat="1" ht="26.25" customHeight="1" thickBot="1" x14ac:dyDescent="0.25">
      <c r="A128" s="783" t="s">
        <v>460</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461</v>
      </c>
      <c r="X128" s="785"/>
      <c r="Y128" s="785"/>
      <c r="Z128" s="786"/>
      <c r="AA128" s="787">
        <v>1715526</v>
      </c>
      <c r="AB128" s="788"/>
      <c r="AC128" s="788"/>
      <c r="AD128" s="788"/>
      <c r="AE128" s="789"/>
      <c r="AF128" s="790">
        <v>1751374</v>
      </c>
      <c r="AG128" s="788"/>
      <c r="AH128" s="788"/>
      <c r="AI128" s="788"/>
      <c r="AJ128" s="789"/>
      <c r="AK128" s="790">
        <v>1689777</v>
      </c>
      <c r="AL128" s="788"/>
      <c r="AM128" s="788"/>
      <c r="AN128" s="788"/>
      <c r="AO128" s="789"/>
      <c r="AP128" s="791"/>
      <c r="AQ128" s="792"/>
      <c r="AR128" s="792"/>
      <c r="AS128" s="792"/>
      <c r="AT128" s="793"/>
      <c r="AU128" s="209"/>
      <c r="AV128" s="209"/>
      <c r="AW128" s="209"/>
      <c r="AX128" s="794" t="s">
        <v>462</v>
      </c>
      <c r="AY128" s="795"/>
      <c r="AZ128" s="795"/>
      <c r="BA128" s="795"/>
      <c r="BB128" s="795"/>
      <c r="BC128" s="795"/>
      <c r="BD128" s="795"/>
      <c r="BE128" s="796"/>
      <c r="BF128" s="773" t="s">
        <v>122</v>
      </c>
      <c r="BG128" s="774"/>
      <c r="BH128" s="774"/>
      <c r="BI128" s="774"/>
      <c r="BJ128" s="774"/>
      <c r="BK128" s="774"/>
      <c r="BL128" s="797"/>
      <c r="BM128" s="773">
        <v>11.25</v>
      </c>
      <c r="BN128" s="774"/>
      <c r="BO128" s="774"/>
      <c r="BP128" s="774"/>
      <c r="BQ128" s="774"/>
      <c r="BR128" s="774"/>
      <c r="BS128" s="797"/>
      <c r="BT128" s="773">
        <v>20</v>
      </c>
      <c r="BU128" s="774"/>
      <c r="BV128" s="774"/>
      <c r="BW128" s="774"/>
      <c r="BX128" s="774"/>
      <c r="BY128" s="774"/>
      <c r="BZ128" s="775"/>
      <c r="CA128" s="232"/>
      <c r="CB128" s="232"/>
      <c r="CC128" s="232"/>
      <c r="CD128" s="232"/>
      <c r="CE128" s="232"/>
      <c r="CF128" s="232"/>
      <c r="CG128" s="209"/>
      <c r="CH128" s="209"/>
      <c r="CI128" s="209"/>
      <c r="CJ128" s="231"/>
      <c r="CK128" s="844"/>
      <c r="CL128" s="845"/>
      <c r="CM128" s="845"/>
      <c r="CN128" s="845"/>
      <c r="CO128" s="846"/>
      <c r="CP128" s="776" t="s">
        <v>463</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07" customFormat="1" ht="26.25" customHeight="1" x14ac:dyDescent="0.2">
      <c r="A129" s="761" t="s">
        <v>103</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464</v>
      </c>
      <c r="X129" s="764"/>
      <c r="Y129" s="764"/>
      <c r="Z129" s="765"/>
      <c r="AA129" s="766">
        <v>51836767</v>
      </c>
      <c r="AB129" s="767"/>
      <c r="AC129" s="767"/>
      <c r="AD129" s="767"/>
      <c r="AE129" s="768"/>
      <c r="AF129" s="769">
        <v>52455735</v>
      </c>
      <c r="AG129" s="767"/>
      <c r="AH129" s="767"/>
      <c r="AI129" s="767"/>
      <c r="AJ129" s="768"/>
      <c r="AK129" s="769">
        <v>55492071</v>
      </c>
      <c r="AL129" s="767"/>
      <c r="AM129" s="767"/>
      <c r="AN129" s="767"/>
      <c r="AO129" s="768"/>
      <c r="AP129" s="770"/>
      <c r="AQ129" s="771"/>
      <c r="AR129" s="771"/>
      <c r="AS129" s="771"/>
      <c r="AT129" s="772"/>
      <c r="AU129" s="210"/>
      <c r="AV129" s="210"/>
      <c r="AW129" s="210"/>
      <c r="AX129" s="738" t="s">
        <v>465</v>
      </c>
      <c r="AY129" s="739"/>
      <c r="AZ129" s="739"/>
      <c r="BA129" s="739"/>
      <c r="BB129" s="739"/>
      <c r="BC129" s="739"/>
      <c r="BD129" s="739"/>
      <c r="BE129" s="740"/>
      <c r="BF129" s="757" t="s">
        <v>122</v>
      </c>
      <c r="BG129" s="758"/>
      <c r="BH129" s="758"/>
      <c r="BI129" s="758"/>
      <c r="BJ129" s="758"/>
      <c r="BK129" s="758"/>
      <c r="BL129" s="759"/>
      <c r="BM129" s="757">
        <v>16.25</v>
      </c>
      <c r="BN129" s="758"/>
      <c r="BO129" s="758"/>
      <c r="BP129" s="758"/>
      <c r="BQ129" s="758"/>
      <c r="BR129" s="758"/>
      <c r="BS129" s="759"/>
      <c r="BT129" s="757">
        <v>30</v>
      </c>
      <c r="BU129" s="758"/>
      <c r="BV129" s="758"/>
      <c r="BW129" s="758"/>
      <c r="BX129" s="758"/>
      <c r="BY129" s="758"/>
      <c r="BZ129" s="760"/>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10"/>
      <c r="DQ129" s="210"/>
      <c r="DR129" s="210"/>
      <c r="DS129" s="210"/>
      <c r="DT129" s="210"/>
      <c r="DU129" s="210"/>
      <c r="DV129" s="210"/>
      <c r="DW129" s="210"/>
      <c r="DX129" s="210"/>
      <c r="DY129" s="210"/>
      <c r="DZ129" s="210"/>
    </row>
    <row r="130" spans="1:131" s="207" customFormat="1" ht="26.25" customHeight="1" x14ac:dyDescent="0.2">
      <c r="A130" s="761" t="s">
        <v>466</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467</v>
      </c>
      <c r="X130" s="764"/>
      <c r="Y130" s="764"/>
      <c r="Z130" s="765"/>
      <c r="AA130" s="766">
        <v>1712191</v>
      </c>
      <c r="AB130" s="767"/>
      <c r="AC130" s="767"/>
      <c r="AD130" s="767"/>
      <c r="AE130" s="768"/>
      <c r="AF130" s="769">
        <v>1550555</v>
      </c>
      <c r="AG130" s="767"/>
      <c r="AH130" s="767"/>
      <c r="AI130" s="767"/>
      <c r="AJ130" s="768"/>
      <c r="AK130" s="769">
        <v>1322212</v>
      </c>
      <c r="AL130" s="767"/>
      <c r="AM130" s="767"/>
      <c r="AN130" s="767"/>
      <c r="AO130" s="768"/>
      <c r="AP130" s="770"/>
      <c r="AQ130" s="771"/>
      <c r="AR130" s="771"/>
      <c r="AS130" s="771"/>
      <c r="AT130" s="772"/>
      <c r="AU130" s="210"/>
      <c r="AV130" s="210"/>
      <c r="AW130" s="210"/>
      <c r="AX130" s="738" t="s">
        <v>468</v>
      </c>
      <c r="AY130" s="739"/>
      <c r="AZ130" s="739"/>
      <c r="BA130" s="739"/>
      <c r="BB130" s="739"/>
      <c r="BC130" s="739"/>
      <c r="BD130" s="739"/>
      <c r="BE130" s="740"/>
      <c r="BF130" s="741">
        <v>2.1</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10"/>
      <c r="DQ130" s="210"/>
      <c r="DR130" s="210"/>
      <c r="DS130" s="210"/>
      <c r="DT130" s="210"/>
      <c r="DU130" s="210"/>
      <c r="DV130" s="210"/>
      <c r="DW130" s="210"/>
      <c r="DX130" s="210"/>
      <c r="DY130" s="210"/>
      <c r="DZ130" s="210"/>
    </row>
    <row r="131" spans="1:131" s="207" customFormat="1" ht="26.25" customHeight="1" thickBot="1" x14ac:dyDescent="0.25">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469</v>
      </c>
      <c r="X131" s="748"/>
      <c r="Y131" s="748"/>
      <c r="Z131" s="749"/>
      <c r="AA131" s="750">
        <v>50124576</v>
      </c>
      <c r="AB131" s="751"/>
      <c r="AC131" s="751"/>
      <c r="AD131" s="751"/>
      <c r="AE131" s="752"/>
      <c r="AF131" s="753">
        <v>50905180</v>
      </c>
      <c r="AG131" s="751"/>
      <c r="AH131" s="751"/>
      <c r="AI131" s="751"/>
      <c r="AJ131" s="752"/>
      <c r="AK131" s="753">
        <v>54169859</v>
      </c>
      <c r="AL131" s="751"/>
      <c r="AM131" s="751"/>
      <c r="AN131" s="751"/>
      <c r="AO131" s="752"/>
      <c r="AP131" s="754"/>
      <c r="AQ131" s="755"/>
      <c r="AR131" s="755"/>
      <c r="AS131" s="755"/>
      <c r="AT131" s="756"/>
      <c r="AU131" s="210"/>
      <c r="AV131" s="210"/>
      <c r="AW131" s="210"/>
      <c r="AX131" s="716" t="s">
        <v>470</v>
      </c>
      <c r="AY131" s="717"/>
      <c r="AZ131" s="717"/>
      <c r="BA131" s="717"/>
      <c r="BB131" s="717"/>
      <c r="BC131" s="717"/>
      <c r="BD131" s="717"/>
      <c r="BE131" s="718"/>
      <c r="BF131" s="719">
        <v>24.9</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10"/>
      <c r="DQ131" s="210"/>
      <c r="DR131" s="210"/>
      <c r="DS131" s="210"/>
      <c r="DT131" s="210"/>
      <c r="DU131" s="210"/>
      <c r="DV131" s="210"/>
      <c r="DW131" s="210"/>
      <c r="DX131" s="210"/>
      <c r="DY131" s="210"/>
      <c r="DZ131" s="210"/>
    </row>
    <row r="132" spans="1:131" s="207" customFormat="1" ht="26.25" customHeight="1" x14ac:dyDescent="0.2">
      <c r="A132" s="725" t="s">
        <v>471</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472</v>
      </c>
      <c r="W132" s="729"/>
      <c r="X132" s="729"/>
      <c r="Y132" s="729"/>
      <c r="Z132" s="730"/>
      <c r="AA132" s="731">
        <v>1.561728921</v>
      </c>
      <c r="AB132" s="732"/>
      <c r="AC132" s="732"/>
      <c r="AD132" s="732"/>
      <c r="AE132" s="733"/>
      <c r="AF132" s="734">
        <v>1.9578252410000001</v>
      </c>
      <c r="AG132" s="732"/>
      <c r="AH132" s="732"/>
      <c r="AI132" s="732"/>
      <c r="AJ132" s="733"/>
      <c r="AK132" s="734">
        <v>2.8433321189999998</v>
      </c>
      <c r="AL132" s="732"/>
      <c r="AM132" s="732"/>
      <c r="AN132" s="732"/>
      <c r="AO132" s="733"/>
      <c r="AP132" s="735"/>
      <c r="AQ132" s="736"/>
      <c r="AR132" s="736"/>
      <c r="AS132" s="736"/>
      <c r="AT132" s="737"/>
      <c r="AU132" s="234"/>
      <c r="AV132" s="210"/>
      <c r="AW132" s="210"/>
      <c r="AX132" s="210"/>
      <c r="AY132" s="210"/>
      <c r="AZ132" s="210"/>
      <c r="BA132" s="210"/>
      <c r="BB132" s="210"/>
      <c r="BC132" s="210"/>
      <c r="BD132" s="210"/>
      <c r="BE132" s="210"/>
      <c r="BF132" s="210"/>
      <c r="BG132" s="210"/>
      <c r="BH132" s="210"/>
      <c r="BI132" s="210"/>
      <c r="BJ132" s="210"/>
      <c r="BK132" s="210"/>
      <c r="BL132" s="210"/>
      <c r="BM132" s="210"/>
      <c r="BN132" s="210"/>
      <c r="BO132" s="210"/>
      <c r="BP132" s="210"/>
      <c r="BQ132" s="210"/>
      <c r="BR132" s="210"/>
      <c r="BS132" s="211"/>
      <c r="BT132" s="210"/>
      <c r="BU132" s="210"/>
      <c r="BV132" s="210"/>
      <c r="BW132" s="210"/>
      <c r="BX132" s="210"/>
      <c r="BY132" s="210"/>
      <c r="BZ132" s="210"/>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10"/>
      <c r="DQ132" s="210"/>
      <c r="DR132" s="210"/>
      <c r="DS132" s="210"/>
      <c r="DT132" s="210"/>
      <c r="DU132" s="210"/>
      <c r="DV132" s="210"/>
      <c r="DW132" s="210"/>
      <c r="DX132" s="210"/>
      <c r="DY132" s="210"/>
      <c r="DZ132" s="210"/>
    </row>
    <row r="133" spans="1:131" s="207" customFormat="1" ht="26.25" customHeight="1" thickBot="1" x14ac:dyDescent="0.25">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473</v>
      </c>
      <c r="W133" s="708"/>
      <c r="X133" s="708"/>
      <c r="Y133" s="708"/>
      <c r="Z133" s="709"/>
      <c r="AA133" s="710">
        <v>1.1000000000000001</v>
      </c>
      <c r="AB133" s="711"/>
      <c r="AC133" s="711"/>
      <c r="AD133" s="711"/>
      <c r="AE133" s="712"/>
      <c r="AF133" s="710">
        <v>1.5</v>
      </c>
      <c r="AG133" s="711"/>
      <c r="AH133" s="711"/>
      <c r="AI133" s="711"/>
      <c r="AJ133" s="712"/>
      <c r="AK133" s="710">
        <v>2.1</v>
      </c>
      <c r="AL133" s="711"/>
      <c r="AM133" s="711"/>
      <c r="AN133" s="711"/>
      <c r="AO133" s="712"/>
      <c r="AP133" s="713"/>
      <c r="AQ133" s="714"/>
      <c r="AR133" s="714"/>
      <c r="AS133" s="714"/>
      <c r="AT133" s="715"/>
      <c r="AU133" s="210"/>
      <c r="AV133" s="210"/>
      <c r="AW133" s="210"/>
      <c r="AX133" s="210"/>
      <c r="AY133" s="210"/>
      <c r="AZ133" s="210"/>
      <c r="BA133" s="210"/>
      <c r="BB133" s="210"/>
      <c r="BC133" s="210"/>
      <c r="BD133" s="210"/>
      <c r="BE133" s="210"/>
      <c r="BF133" s="210"/>
      <c r="BG133" s="210"/>
      <c r="BH133" s="210"/>
      <c r="BI133" s="210"/>
      <c r="BJ133" s="210"/>
      <c r="BK133" s="210"/>
      <c r="BL133" s="210"/>
      <c r="BM133" s="210"/>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10"/>
      <c r="DQ133" s="210"/>
      <c r="DR133" s="210"/>
      <c r="DS133" s="210"/>
      <c r="DT133" s="210"/>
      <c r="DU133" s="210"/>
      <c r="DV133" s="210"/>
      <c r="DW133" s="210"/>
      <c r="DX133" s="210"/>
      <c r="DY133" s="210"/>
      <c r="DZ133" s="210"/>
    </row>
    <row r="134" spans="1:131" ht="11.25" customHeight="1" x14ac:dyDescent="0.2">
      <c r="A134" s="235"/>
      <c r="B134" s="235"/>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10"/>
      <c r="AV134" s="210"/>
      <c r="AW134" s="210"/>
      <c r="AX134" s="210"/>
      <c r="AY134" s="210"/>
      <c r="AZ134" s="210"/>
      <c r="BA134" s="210"/>
      <c r="BB134" s="210"/>
      <c r="BC134" s="210"/>
      <c r="BD134" s="210"/>
      <c r="BE134" s="210"/>
      <c r="BF134" s="210"/>
      <c r="BG134" s="210"/>
      <c r="BH134" s="210"/>
      <c r="BI134" s="210"/>
      <c r="BJ134" s="210"/>
      <c r="BK134" s="210"/>
      <c r="BL134" s="210"/>
      <c r="BM134" s="210"/>
      <c r="BN134" s="233"/>
      <c r="BO134" s="233"/>
      <c r="BP134" s="233"/>
      <c r="BQ134" s="233"/>
      <c r="BR134" s="233"/>
      <c r="BS134" s="233"/>
      <c r="BT134" s="233"/>
      <c r="BU134" s="233"/>
      <c r="BV134" s="233"/>
      <c r="BW134" s="233"/>
      <c r="BX134" s="233"/>
      <c r="BY134" s="233"/>
      <c r="BZ134" s="233"/>
      <c r="CA134" s="233"/>
      <c r="CB134" s="233"/>
      <c r="CC134" s="233"/>
      <c r="CD134" s="233"/>
      <c r="CE134" s="233"/>
      <c r="CF134" s="233"/>
      <c r="CG134" s="233"/>
      <c r="CH134" s="233"/>
      <c r="CI134" s="233"/>
      <c r="CJ134" s="233"/>
      <c r="CK134" s="233"/>
      <c r="CL134" s="233"/>
      <c r="CM134" s="233"/>
      <c r="CN134" s="233"/>
      <c r="CO134" s="233"/>
      <c r="CP134" s="233"/>
      <c r="CQ134" s="233"/>
      <c r="CR134" s="233"/>
      <c r="CS134" s="233"/>
      <c r="CT134" s="233"/>
      <c r="CU134" s="233"/>
      <c r="CV134" s="233"/>
      <c r="CW134" s="233"/>
      <c r="CX134" s="233"/>
      <c r="CY134" s="233"/>
      <c r="CZ134" s="233"/>
      <c r="DA134" s="233"/>
      <c r="DB134" s="233"/>
      <c r="DC134" s="233"/>
      <c r="DD134" s="233"/>
      <c r="DE134" s="233"/>
      <c r="DF134" s="233"/>
      <c r="DG134" s="233"/>
      <c r="DH134" s="233"/>
      <c r="DI134" s="233"/>
      <c r="DJ134" s="233"/>
      <c r="DK134" s="233"/>
      <c r="DL134" s="233"/>
      <c r="DM134" s="233"/>
      <c r="DN134" s="233"/>
      <c r="DO134" s="233"/>
      <c r="DP134" s="210"/>
      <c r="DQ134" s="210"/>
      <c r="DR134" s="210"/>
      <c r="DS134" s="210"/>
      <c r="DT134" s="210"/>
      <c r="DU134" s="210"/>
      <c r="DV134" s="210"/>
      <c r="DW134" s="210"/>
      <c r="DX134" s="210"/>
      <c r="DY134" s="210"/>
      <c r="DZ134" s="210"/>
      <c r="EA134" s="207"/>
    </row>
    <row r="135" spans="1:131" ht="14.4" hidden="1" x14ac:dyDescent="0.2">
      <c r="AU135" s="235"/>
      <c r="AV135" s="235"/>
      <c r="AW135" s="235"/>
      <c r="AX135" s="235"/>
      <c r="AY135" s="235"/>
      <c r="AZ135" s="235"/>
      <c r="BA135" s="235"/>
      <c r="BB135" s="235"/>
      <c r="BC135" s="235"/>
      <c r="BD135" s="235"/>
      <c r="BE135" s="235"/>
      <c r="BF135" s="235"/>
      <c r="BG135" s="235"/>
      <c r="BH135" s="235"/>
      <c r="BI135" s="235"/>
      <c r="BJ135" s="235"/>
      <c r="BK135" s="235"/>
      <c r="BL135" s="235"/>
      <c r="BM135" s="235"/>
      <c r="BN135" s="235"/>
      <c r="BO135" s="235"/>
      <c r="BP135" s="235"/>
      <c r="BQ135" s="235"/>
      <c r="BR135" s="235"/>
      <c r="BS135" s="235"/>
      <c r="BT135" s="235"/>
      <c r="BU135" s="235"/>
      <c r="BV135" s="235"/>
      <c r="BW135" s="235"/>
      <c r="BX135" s="235"/>
      <c r="BY135" s="235"/>
      <c r="BZ135" s="235"/>
      <c r="CA135" s="235"/>
      <c r="CB135" s="235"/>
      <c r="CC135" s="235"/>
      <c r="CD135" s="235"/>
      <c r="CE135" s="235"/>
      <c r="CF135" s="235"/>
      <c r="CG135" s="235"/>
      <c r="CH135" s="235"/>
      <c r="CI135" s="235"/>
      <c r="CJ135" s="235"/>
      <c r="CK135" s="235"/>
      <c r="CL135" s="235"/>
      <c r="CM135" s="235"/>
      <c r="CN135" s="235"/>
      <c r="CO135" s="235"/>
      <c r="CP135" s="235"/>
      <c r="CQ135" s="235"/>
      <c r="CR135" s="235"/>
      <c r="CS135" s="235"/>
      <c r="CT135" s="235"/>
      <c r="CU135" s="235"/>
      <c r="CV135" s="235"/>
      <c r="CW135" s="235"/>
      <c r="CX135" s="235"/>
      <c r="CY135" s="235"/>
      <c r="CZ135" s="235"/>
      <c r="DA135" s="235"/>
      <c r="DB135" s="235"/>
      <c r="DC135" s="235"/>
      <c r="DD135" s="235"/>
      <c r="DE135" s="235"/>
      <c r="DF135" s="235"/>
      <c r="DG135" s="235"/>
      <c r="DH135" s="235"/>
      <c r="DI135" s="235"/>
      <c r="DJ135" s="235"/>
      <c r="DK135" s="235"/>
      <c r="DL135" s="235"/>
      <c r="DM135" s="235"/>
      <c r="DN135" s="235"/>
      <c r="DO135" s="235"/>
      <c r="DP135" s="235"/>
      <c r="DQ135" s="235"/>
      <c r="DR135" s="235"/>
      <c r="DS135" s="235"/>
      <c r="DT135" s="235"/>
      <c r="DU135" s="235"/>
      <c r="DV135" s="235"/>
      <c r="DW135" s="235"/>
      <c r="DX135" s="235"/>
      <c r="DY135" s="235"/>
      <c r="DZ135" s="235"/>
    </row>
  </sheetData>
  <sheetProtection algorithmName="SHA-512" hashValue="5LaA6NHIRr8g07mPhh24Coj3SmKY8o279A9jlH72fYM/Mvq/kiCZHFyk7xE3qF7xW8rnRjziNxshvQ8j825Qww==" saltValue="gpd11HcbZHtv5tpo1UUR4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0" zoomScaleNormal="85" zoomScaleSheetLayoutView="80" workbookViewId="0"/>
  </sheetViews>
  <sheetFormatPr defaultColWidth="0" defaultRowHeight="13.5" customHeight="1" zeroHeight="1" x14ac:dyDescent="0.2"/>
  <cols>
    <col min="1" max="120" width="2.77734375" style="237" customWidth="1"/>
    <col min="121" max="121" width="0" style="236" hidden="1" customWidth="1"/>
    <col min="122" max="16384" width="9" style="236" hidden="1"/>
  </cols>
  <sheetData>
    <row r="1" spans="1:120" ht="13.2" x14ac:dyDescent="0.2">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36"/>
    </row>
    <row r="17" spans="119:120" ht="13.2" x14ac:dyDescent="0.2">
      <c r="DP17" s="236"/>
    </row>
    <row r="18" spans="119:120" ht="13.2" x14ac:dyDescent="0.2"/>
    <row r="19" spans="119:120" ht="13.2" x14ac:dyDescent="0.2"/>
    <row r="20" spans="119:120" ht="13.2" x14ac:dyDescent="0.2">
      <c r="DO20" s="236"/>
      <c r="DP20" s="236"/>
    </row>
    <row r="21" spans="119:120" ht="13.2" x14ac:dyDescent="0.2">
      <c r="DP21" s="236"/>
    </row>
    <row r="22" spans="119:120" ht="13.2" x14ac:dyDescent="0.2"/>
    <row r="23" spans="119:120" ht="13.2" x14ac:dyDescent="0.2">
      <c r="DO23" s="236"/>
      <c r="DP23" s="236"/>
    </row>
    <row r="24" spans="119:120" ht="13.2" x14ac:dyDescent="0.2">
      <c r="DP24" s="236"/>
    </row>
    <row r="25" spans="119:120" ht="13.2" x14ac:dyDescent="0.2">
      <c r="DP25" s="236"/>
    </row>
    <row r="26" spans="119:120" ht="13.2" x14ac:dyDescent="0.2">
      <c r="DO26" s="236"/>
      <c r="DP26" s="236"/>
    </row>
    <row r="27" spans="119:120" ht="13.2" x14ac:dyDescent="0.2"/>
    <row r="28" spans="119:120" ht="13.2" x14ac:dyDescent="0.2">
      <c r="DO28" s="236"/>
      <c r="DP28" s="236"/>
    </row>
    <row r="29" spans="119:120" ht="13.2" x14ac:dyDescent="0.2">
      <c r="DP29" s="236"/>
    </row>
    <row r="30" spans="119:120" ht="13.2" x14ac:dyDescent="0.2"/>
    <row r="31" spans="119:120" ht="13.2" x14ac:dyDescent="0.2">
      <c r="DO31" s="236"/>
      <c r="DP31" s="236"/>
    </row>
    <row r="32" spans="119:120" ht="13.2" x14ac:dyDescent="0.2"/>
    <row r="33" spans="98:120" ht="13.2" x14ac:dyDescent="0.2">
      <c r="DO33" s="236"/>
      <c r="DP33" s="236"/>
    </row>
    <row r="34" spans="98:120" ht="13.2" x14ac:dyDescent="0.2">
      <c r="DM34" s="236"/>
    </row>
    <row r="35" spans="98:120" ht="13.2" x14ac:dyDescent="0.2">
      <c r="CT35" s="236"/>
      <c r="CU35" s="236"/>
      <c r="CV35" s="236"/>
      <c r="CY35" s="236"/>
      <c r="CZ35" s="236"/>
      <c r="DA35" s="236"/>
      <c r="DD35" s="236"/>
      <c r="DE35" s="236"/>
      <c r="DF35" s="236"/>
      <c r="DI35" s="236"/>
      <c r="DJ35" s="236"/>
      <c r="DK35" s="236"/>
      <c r="DM35" s="236"/>
      <c r="DN35" s="236"/>
      <c r="DO35" s="236"/>
      <c r="DP35" s="236"/>
    </row>
    <row r="36" spans="98:120" ht="13.2" x14ac:dyDescent="0.2"/>
    <row r="37" spans="98:120" ht="13.2" x14ac:dyDescent="0.2">
      <c r="CW37" s="236"/>
      <c r="DB37" s="236"/>
      <c r="DG37" s="236"/>
      <c r="DL37" s="236"/>
      <c r="DP37" s="236"/>
    </row>
    <row r="38" spans="98:120" ht="13.2" x14ac:dyDescent="0.2">
      <c r="CT38" s="236"/>
      <c r="CU38" s="236"/>
      <c r="CV38" s="236"/>
      <c r="CW38" s="236"/>
      <c r="CY38" s="236"/>
      <c r="CZ38" s="236"/>
      <c r="DA38" s="236"/>
      <c r="DB38" s="236"/>
      <c r="DD38" s="236"/>
      <c r="DE38" s="236"/>
      <c r="DF38" s="236"/>
      <c r="DG38" s="236"/>
      <c r="DI38" s="236"/>
      <c r="DJ38" s="236"/>
      <c r="DK38" s="236"/>
      <c r="DL38" s="236"/>
      <c r="DN38" s="236"/>
      <c r="DO38" s="236"/>
      <c r="DP38" s="236"/>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36"/>
      <c r="DO49" s="236"/>
      <c r="DP49" s="236"/>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36"/>
      <c r="CS63" s="236"/>
      <c r="CX63" s="236"/>
      <c r="DC63" s="236"/>
      <c r="DH63" s="236"/>
    </row>
    <row r="64" spans="22:120" ht="13.2" x14ac:dyDescent="0.2">
      <c r="V64" s="236"/>
    </row>
    <row r="65" spans="15:120" ht="13.2" x14ac:dyDescent="0.2">
      <c r="X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6"/>
      <c r="BR65" s="236"/>
      <c r="BS65" s="236"/>
      <c r="BT65" s="236"/>
      <c r="BU65" s="236"/>
      <c r="BV65" s="236"/>
      <c r="BW65" s="236"/>
      <c r="BX65" s="236"/>
      <c r="BY65" s="236"/>
      <c r="BZ65" s="236"/>
      <c r="CA65" s="236"/>
      <c r="CB65" s="236"/>
      <c r="CC65" s="236"/>
      <c r="CD65" s="236"/>
      <c r="CE65" s="236"/>
      <c r="CF65" s="236"/>
      <c r="CG65" s="236"/>
      <c r="CH65" s="236"/>
      <c r="CI65" s="236"/>
      <c r="CJ65" s="236"/>
      <c r="CK65" s="236"/>
      <c r="CL65" s="236"/>
      <c r="CM65" s="236"/>
      <c r="CN65" s="236"/>
      <c r="CO65" s="236"/>
      <c r="CP65" s="236"/>
      <c r="CQ65" s="236"/>
      <c r="CR65" s="236"/>
      <c r="CU65" s="236"/>
      <c r="CZ65" s="236"/>
      <c r="DE65" s="236"/>
      <c r="DJ65" s="236"/>
    </row>
    <row r="66" spans="15:120" ht="13.2" x14ac:dyDescent="0.2">
      <c r="Q66" s="236"/>
      <c r="S66" s="236"/>
      <c r="U66" s="236"/>
      <c r="DM66" s="236"/>
    </row>
    <row r="67" spans="15:120" ht="13.2" x14ac:dyDescent="0.2">
      <c r="O67" s="236"/>
      <c r="P67" s="236"/>
      <c r="R67" s="236"/>
      <c r="T67" s="236"/>
      <c r="Y67" s="236"/>
      <c r="CT67" s="236"/>
      <c r="CV67" s="236"/>
      <c r="CW67" s="236"/>
      <c r="CY67" s="236"/>
      <c r="DA67" s="236"/>
      <c r="DB67" s="236"/>
      <c r="DD67" s="236"/>
      <c r="DF67" s="236"/>
      <c r="DG67" s="236"/>
      <c r="DI67" s="236"/>
      <c r="DK67" s="236"/>
      <c r="DL67" s="236"/>
      <c r="DN67" s="236"/>
      <c r="DO67" s="236"/>
      <c r="DP67" s="236"/>
    </row>
    <row r="68" spans="15:120" ht="13.2" x14ac:dyDescent="0.2"/>
    <row r="69" spans="15:120" ht="13.2" x14ac:dyDescent="0.2"/>
    <row r="70" spans="15:120" ht="13.2" x14ac:dyDescent="0.2"/>
    <row r="71" spans="15:120" ht="13.2" x14ac:dyDescent="0.2"/>
    <row r="72" spans="15:120" ht="13.2" x14ac:dyDescent="0.2">
      <c r="DP72" s="236"/>
    </row>
    <row r="73" spans="15:120" ht="13.2" x14ac:dyDescent="0.2">
      <c r="DP73" s="236"/>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36"/>
      <c r="CX96" s="236"/>
      <c r="DC96" s="236"/>
      <c r="DH96" s="236"/>
    </row>
    <row r="97" spans="24:120" ht="13.2" x14ac:dyDescent="0.2">
      <c r="CS97" s="236"/>
      <c r="CX97" s="236"/>
      <c r="DC97" s="236"/>
      <c r="DH97" s="236"/>
      <c r="DP97" s="237" t="s">
        <v>474</v>
      </c>
    </row>
    <row r="98" spans="24:120" ht="13.2" hidden="1" x14ac:dyDescent="0.2">
      <c r="CS98" s="236"/>
      <c r="CX98" s="236"/>
      <c r="DC98" s="236"/>
      <c r="DH98" s="236"/>
    </row>
    <row r="99" spans="24:120" ht="13.2" hidden="1" x14ac:dyDescent="0.2">
      <c r="CS99" s="236"/>
      <c r="CX99" s="236"/>
      <c r="DC99" s="236"/>
      <c r="DH99" s="236"/>
    </row>
    <row r="101" spans="24:120" ht="12" hidden="1" customHeight="1" x14ac:dyDescent="0.2">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6"/>
      <c r="BR101" s="236"/>
      <c r="BS101" s="236"/>
      <c r="BT101" s="236"/>
      <c r="BU101" s="236"/>
      <c r="BV101" s="236"/>
      <c r="BW101" s="236"/>
      <c r="BX101" s="236"/>
      <c r="BY101" s="236"/>
      <c r="BZ101" s="236"/>
      <c r="CA101" s="236"/>
      <c r="CB101" s="236"/>
      <c r="CC101" s="236"/>
      <c r="CD101" s="236"/>
      <c r="CE101" s="236"/>
      <c r="CF101" s="236"/>
      <c r="CG101" s="236"/>
      <c r="CH101" s="236"/>
      <c r="CI101" s="236"/>
      <c r="CJ101" s="236"/>
      <c r="CK101" s="236"/>
      <c r="CL101" s="236"/>
      <c r="CM101" s="236"/>
      <c r="CN101" s="236"/>
      <c r="CO101" s="236"/>
      <c r="CP101" s="236"/>
      <c r="CQ101" s="236"/>
      <c r="CR101" s="236"/>
      <c r="CU101" s="236"/>
      <c r="CZ101" s="236"/>
      <c r="DE101" s="236"/>
      <c r="DJ101" s="236"/>
    </row>
    <row r="102" spans="24:120" ht="1.5" hidden="1" customHeight="1" x14ac:dyDescent="0.2">
      <c r="CU102" s="236"/>
      <c r="CZ102" s="236"/>
      <c r="DE102" s="236"/>
      <c r="DJ102" s="236"/>
      <c r="DM102" s="236"/>
    </row>
    <row r="103" spans="24:120" ht="13.2" hidden="1" x14ac:dyDescent="0.2">
      <c r="CT103" s="236"/>
      <c r="CV103" s="236"/>
      <c r="CW103" s="236"/>
      <c r="CY103" s="236"/>
      <c r="DA103" s="236"/>
      <c r="DB103" s="236"/>
      <c r="DD103" s="236"/>
      <c r="DF103" s="236"/>
      <c r="DG103" s="236"/>
      <c r="DI103" s="236"/>
      <c r="DK103" s="236"/>
      <c r="DL103" s="236"/>
      <c r="DM103" s="236"/>
      <c r="DN103" s="236"/>
      <c r="DO103" s="236"/>
      <c r="DP103" s="236"/>
    </row>
    <row r="104" spans="24:120" ht="13.2" hidden="1" x14ac:dyDescent="0.2">
      <c r="CV104" s="236"/>
      <c r="CW104" s="236"/>
      <c r="DA104" s="236"/>
      <c r="DB104" s="236"/>
      <c r="DF104" s="236"/>
      <c r="DG104" s="236"/>
      <c r="DK104" s="236"/>
      <c r="DL104" s="236"/>
      <c r="DN104" s="236"/>
      <c r="DO104" s="236"/>
      <c r="DP104" s="236"/>
    </row>
    <row r="105" spans="24:120" ht="12.75" hidden="1" customHeight="1" x14ac:dyDescent="0.2"/>
  </sheetData>
  <sheetProtection algorithmName="SHA-512" hashValue="O2FXGSM5zY2sF/f7YDQlTaNCLD3G9t/YSB96n8nLM7pLda47kMaPbvWIYeQpvbwPcBGVvOfb3vPMc0g4muRC5w==" saltValue="XP+NGubohXqovDj5aGi1B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640625" style="237" customWidth="1"/>
    <col min="117" max="16384" width="9" style="236" hidden="1"/>
  </cols>
  <sheetData>
    <row r="1" spans="2:116" ht="13.2" x14ac:dyDescent="0.2">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row>
    <row r="2" spans="2:116" ht="13.2" x14ac:dyDescent="0.2"/>
    <row r="3" spans="2:116" ht="13.2" x14ac:dyDescent="0.2"/>
    <row r="4" spans="2:116" ht="13.2" x14ac:dyDescent="0.2">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c r="BX4" s="236"/>
      <c r="BY4" s="236"/>
      <c r="BZ4" s="236"/>
      <c r="CA4" s="236"/>
      <c r="CB4" s="236"/>
      <c r="CC4" s="236"/>
      <c r="CD4" s="236"/>
      <c r="CE4" s="236"/>
      <c r="CF4" s="236"/>
      <c r="CG4" s="236"/>
      <c r="CH4" s="236"/>
      <c r="CI4" s="236"/>
      <c r="CJ4" s="236"/>
      <c r="CK4" s="236"/>
      <c r="CL4" s="236"/>
      <c r="CM4" s="236"/>
      <c r="CN4" s="236"/>
      <c r="CO4" s="236"/>
      <c r="CP4" s="236"/>
      <c r="CQ4" s="236"/>
      <c r="CR4" s="236"/>
      <c r="CS4" s="236"/>
      <c r="CT4" s="236"/>
      <c r="CU4" s="236"/>
      <c r="CV4" s="236"/>
      <c r="CW4" s="236"/>
      <c r="CX4" s="236"/>
      <c r="CY4" s="236"/>
      <c r="CZ4" s="236"/>
      <c r="DA4" s="236"/>
      <c r="DB4" s="236"/>
      <c r="DC4" s="236"/>
      <c r="DD4" s="236"/>
      <c r="DE4" s="236"/>
      <c r="DF4" s="236"/>
      <c r="DG4" s="236"/>
      <c r="DH4" s="236"/>
      <c r="DI4" s="236"/>
      <c r="DJ4" s="236"/>
      <c r="DK4" s="236"/>
      <c r="DL4" s="236"/>
    </row>
    <row r="5" spans="2:116" ht="13.2" x14ac:dyDescent="0.2">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c r="BS5" s="236"/>
      <c r="BT5" s="236"/>
      <c r="BU5" s="236"/>
      <c r="BV5" s="236"/>
      <c r="BW5" s="236"/>
      <c r="BX5" s="236"/>
      <c r="BY5" s="236"/>
      <c r="BZ5" s="236"/>
      <c r="CA5" s="236"/>
      <c r="CB5" s="236"/>
      <c r="CC5" s="236"/>
      <c r="CD5" s="236"/>
      <c r="CE5" s="236"/>
      <c r="CF5" s="236"/>
      <c r="CG5" s="236"/>
      <c r="CH5" s="236"/>
      <c r="CI5" s="236"/>
      <c r="CJ5" s="236"/>
      <c r="CK5" s="236"/>
      <c r="CL5" s="236"/>
      <c r="CM5" s="236"/>
      <c r="CN5" s="236"/>
      <c r="CO5" s="236"/>
      <c r="CP5" s="236"/>
      <c r="CQ5" s="236"/>
      <c r="CR5" s="236"/>
      <c r="CS5" s="236"/>
      <c r="CT5" s="236"/>
      <c r="CU5" s="236"/>
      <c r="CV5" s="236"/>
      <c r="CW5" s="236"/>
      <c r="CX5" s="236"/>
      <c r="CY5" s="236"/>
      <c r="CZ5" s="236"/>
      <c r="DA5" s="236"/>
      <c r="DB5" s="236"/>
      <c r="DC5" s="236"/>
      <c r="DD5" s="236"/>
      <c r="DE5" s="236"/>
      <c r="DF5" s="236"/>
      <c r="DG5" s="236"/>
      <c r="DH5" s="236"/>
      <c r="DI5" s="236"/>
      <c r="DJ5" s="236"/>
      <c r="DK5" s="236"/>
      <c r="DL5" s="236"/>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row>
    <row r="19" spans="9:116" ht="13.2" x14ac:dyDescent="0.2"/>
    <row r="20" spans="9:116" ht="13.2" x14ac:dyDescent="0.2"/>
    <row r="21" spans="9:116" ht="13.2" x14ac:dyDescent="0.2">
      <c r="DL21" s="236"/>
    </row>
    <row r="22" spans="9:116" ht="13.2" x14ac:dyDescent="0.2">
      <c r="DI22" s="236"/>
      <c r="DJ22" s="236"/>
      <c r="DK22" s="236"/>
      <c r="DL22" s="236"/>
    </row>
    <row r="23" spans="9:116" ht="13.2" x14ac:dyDescent="0.2">
      <c r="CY23" s="236"/>
      <c r="CZ23" s="236"/>
      <c r="DA23" s="236"/>
      <c r="DB23" s="236"/>
      <c r="DC23" s="236"/>
      <c r="DD23" s="236"/>
      <c r="DE23" s="236"/>
      <c r="DF23" s="236"/>
      <c r="DG23" s="236"/>
      <c r="DH23" s="236"/>
      <c r="DI23" s="236"/>
      <c r="DJ23" s="236"/>
      <c r="DK23" s="236"/>
      <c r="DL23" s="236"/>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36"/>
      <c r="DA35" s="236"/>
      <c r="DB35" s="236"/>
      <c r="DC35" s="236"/>
      <c r="DD35" s="236"/>
      <c r="DE35" s="236"/>
      <c r="DF35" s="236"/>
      <c r="DG35" s="236"/>
      <c r="DH35" s="236"/>
      <c r="DI35" s="236"/>
      <c r="DJ35" s="236"/>
      <c r="DK35" s="236"/>
      <c r="DL35" s="236"/>
    </row>
    <row r="36" spans="15:116" ht="13.2" x14ac:dyDescent="0.2"/>
    <row r="37" spans="15:116" ht="13.2" x14ac:dyDescent="0.2">
      <c r="DL37" s="236"/>
    </row>
    <row r="38" spans="15:116" ht="13.2" x14ac:dyDescent="0.2">
      <c r="DI38" s="236"/>
      <c r="DJ38" s="236"/>
      <c r="DK38" s="236"/>
      <c r="DL38" s="236"/>
    </row>
    <row r="39" spans="15:116" ht="13.2" x14ac:dyDescent="0.2"/>
    <row r="40" spans="15:116" ht="13.2" x14ac:dyDescent="0.2"/>
    <row r="41" spans="15:116" ht="13.2" x14ac:dyDescent="0.2"/>
    <row r="42" spans="15:116" ht="13.2" x14ac:dyDescent="0.2"/>
    <row r="43" spans="15:116" ht="13.2" x14ac:dyDescent="0.2">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row>
    <row r="44" spans="15:116" ht="13.2" x14ac:dyDescent="0.2">
      <c r="DL44" s="236"/>
    </row>
    <row r="45" spans="15:116" ht="13.2" x14ac:dyDescent="0.2"/>
    <row r="46" spans="15:116" ht="13.2" x14ac:dyDescent="0.2">
      <c r="DA46" s="236"/>
      <c r="DB46" s="236"/>
      <c r="DC46" s="236"/>
      <c r="DD46" s="236"/>
      <c r="DE46" s="236"/>
      <c r="DF46" s="236"/>
      <c r="DG46" s="236"/>
      <c r="DH46" s="236"/>
      <c r="DI46" s="236"/>
      <c r="DJ46" s="236"/>
      <c r="DK46" s="236"/>
      <c r="DL46" s="236"/>
    </row>
    <row r="47" spans="15:116" ht="13.2" x14ac:dyDescent="0.2"/>
    <row r="48" spans="15:116" ht="13.2" x14ac:dyDescent="0.2"/>
    <row r="49" spans="104:116" ht="13.2" x14ac:dyDescent="0.2"/>
    <row r="50" spans="104:116" ht="13.2" x14ac:dyDescent="0.2">
      <c r="CZ50" s="236"/>
      <c r="DA50" s="236"/>
      <c r="DB50" s="236"/>
      <c r="DC50" s="236"/>
      <c r="DD50" s="236"/>
      <c r="DE50" s="236"/>
      <c r="DF50" s="236"/>
      <c r="DG50" s="236"/>
      <c r="DH50" s="236"/>
      <c r="DI50" s="236"/>
      <c r="DJ50" s="236"/>
      <c r="DK50" s="236"/>
      <c r="DL50" s="236"/>
    </row>
    <row r="51" spans="104:116" ht="13.2" x14ac:dyDescent="0.2"/>
    <row r="52" spans="104:116" ht="13.2" x14ac:dyDescent="0.2"/>
    <row r="53" spans="104:116" ht="13.2" x14ac:dyDescent="0.2">
      <c r="DL53" s="236"/>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36"/>
      <c r="DD67" s="236"/>
      <c r="DE67" s="236"/>
      <c r="DF67" s="236"/>
      <c r="DG67" s="236"/>
      <c r="DH67" s="236"/>
      <c r="DI67" s="236"/>
      <c r="DJ67" s="236"/>
      <c r="DK67" s="236"/>
      <c r="DL67" s="236"/>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iOUlalGtNNJn2o63xsPYNotVczY5Mgpmcsj8x7yUmhUyzCgQZ+iVIYfTt/j+X3JxLOaa3DtIxpOkJzJEXCP8nw==" saltValue="Ncjf4TJLjLtz7lqvebmrf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0" zoomScaleSheetLayoutView="80" workbookViewId="0"/>
  </sheetViews>
  <sheetFormatPr defaultColWidth="0" defaultRowHeight="13.5" customHeight="1" zeroHeight="1" x14ac:dyDescent="0.2"/>
  <cols>
    <col min="1" max="36" width="2.44140625" style="238" customWidth="1"/>
    <col min="37" max="44" width="17" style="238" customWidth="1"/>
    <col min="45" max="45" width="6.109375" style="244" customWidth="1"/>
    <col min="46" max="46" width="3" style="242" customWidth="1"/>
    <col min="47" max="47" width="19.109375" style="238" hidden="1" customWidth="1"/>
    <col min="48" max="52" width="12.6640625" style="238" hidden="1" customWidth="1"/>
    <col min="53" max="16384" width="8.6640625" style="238" hidden="1"/>
  </cols>
  <sheetData>
    <row r="1" spans="1:46" ht="13.2" x14ac:dyDescent="0.2">
      <c r="AS1" s="238"/>
      <c r="AT1" s="238"/>
    </row>
    <row r="2" spans="1:46" ht="13.2" x14ac:dyDescent="0.2">
      <c r="AS2" s="238"/>
      <c r="AT2" s="238"/>
    </row>
    <row r="3" spans="1:46" ht="13.2" x14ac:dyDescent="0.2">
      <c r="AS3" s="238"/>
      <c r="AT3" s="238"/>
    </row>
    <row r="4" spans="1:46" ht="13.2" x14ac:dyDescent="0.2">
      <c r="AS4" s="238"/>
      <c r="AT4" s="238"/>
    </row>
    <row r="5" spans="1:46" ht="16.2" x14ac:dyDescent="0.2">
      <c r="A5" s="239" t="s">
        <v>475</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1"/>
    </row>
    <row r="6" spans="1:46" ht="13.2" x14ac:dyDescent="0.2">
      <c r="A6" s="242"/>
      <c r="AK6" s="243" t="s">
        <v>476</v>
      </c>
      <c r="AL6" s="243"/>
      <c r="AM6" s="243"/>
      <c r="AN6" s="243"/>
    </row>
    <row r="7" spans="1:46" ht="13.5" customHeight="1" x14ac:dyDescent="0.2">
      <c r="A7" s="242"/>
      <c r="AK7" s="245"/>
      <c r="AL7" s="246"/>
      <c r="AM7" s="246"/>
      <c r="AN7" s="247"/>
      <c r="AO7" s="1105" t="s">
        <v>477</v>
      </c>
      <c r="AP7" s="248"/>
      <c r="AQ7" s="249" t="s">
        <v>478</v>
      </c>
      <c r="AR7" s="250"/>
    </row>
    <row r="8" spans="1:46" ht="13.2" x14ac:dyDescent="0.2">
      <c r="A8" s="242"/>
      <c r="AK8" s="251"/>
      <c r="AL8" s="252"/>
      <c r="AM8" s="252"/>
      <c r="AN8" s="253"/>
      <c r="AO8" s="1106"/>
      <c r="AP8" s="254" t="s">
        <v>479</v>
      </c>
      <c r="AQ8" s="255" t="s">
        <v>480</v>
      </c>
      <c r="AR8" s="256" t="s">
        <v>481</v>
      </c>
    </row>
    <row r="9" spans="1:46" ht="13.2" x14ac:dyDescent="0.2">
      <c r="A9" s="242"/>
      <c r="AK9" s="1117" t="s">
        <v>482</v>
      </c>
      <c r="AL9" s="1118"/>
      <c r="AM9" s="1118"/>
      <c r="AN9" s="1119"/>
      <c r="AO9" s="257">
        <v>14585484</v>
      </c>
      <c r="AP9" s="257">
        <v>60938</v>
      </c>
      <c r="AQ9" s="258">
        <v>66742</v>
      </c>
      <c r="AR9" s="259">
        <v>-8.6999999999999993</v>
      </c>
    </row>
    <row r="10" spans="1:46" ht="13.5" customHeight="1" x14ac:dyDescent="0.2">
      <c r="A10" s="242"/>
      <c r="AK10" s="1117" t="s">
        <v>483</v>
      </c>
      <c r="AL10" s="1118"/>
      <c r="AM10" s="1118"/>
      <c r="AN10" s="1119"/>
      <c r="AO10" s="260">
        <v>106079</v>
      </c>
      <c r="AP10" s="260">
        <v>443</v>
      </c>
      <c r="AQ10" s="261">
        <v>1287</v>
      </c>
      <c r="AR10" s="262">
        <v>-65.599999999999994</v>
      </c>
    </row>
    <row r="11" spans="1:46" ht="13.5" customHeight="1" x14ac:dyDescent="0.2">
      <c r="A11" s="242"/>
      <c r="AK11" s="1117" t="s">
        <v>484</v>
      </c>
      <c r="AL11" s="1118"/>
      <c r="AM11" s="1118"/>
      <c r="AN11" s="1119"/>
      <c r="AO11" s="260">
        <v>67328</v>
      </c>
      <c r="AP11" s="260">
        <v>281</v>
      </c>
      <c r="AQ11" s="261">
        <v>1074</v>
      </c>
      <c r="AR11" s="262">
        <v>-73.8</v>
      </c>
    </row>
    <row r="12" spans="1:46" ht="13.5" customHeight="1" x14ac:dyDescent="0.2">
      <c r="A12" s="242"/>
      <c r="AK12" s="1117" t="s">
        <v>485</v>
      </c>
      <c r="AL12" s="1118"/>
      <c r="AM12" s="1118"/>
      <c r="AN12" s="1119"/>
      <c r="AO12" s="260" t="s">
        <v>486</v>
      </c>
      <c r="AP12" s="260" t="s">
        <v>486</v>
      </c>
      <c r="AQ12" s="261">
        <v>41</v>
      </c>
      <c r="AR12" s="262" t="s">
        <v>486</v>
      </c>
    </row>
    <row r="13" spans="1:46" ht="13.5" customHeight="1" x14ac:dyDescent="0.2">
      <c r="A13" s="242"/>
      <c r="AK13" s="1117" t="s">
        <v>487</v>
      </c>
      <c r="AL13" s="1118"/>
      <c r="AM13" s="1118"/>
      <c r="AN13" s="1119"/>
      <c r="AO13" s="260">
        <v>445170</v>
      </c>
      <c r="AP13" s="260">
        <v>1860</v>
      </c>
      <c r="AQ13" s="261">
        <v>2303</v>
      </c>
      <c r="AR13" s="262">
        <v>-19.2</v>
      </c>
    </row>
    <row r="14" spans="1:46" ht="13.5" customHeight="1" x14ac:dyDescent="0.2">
      <c r="A14" s="242"/>
      <c r="AK14" s="1117" t="s">
        <v>488</v>
      </c>
      <c r="AL14" s="1118"/>
      <c r="AM14" s="1118"/>
      <c r="AN14" s="1119"/>
      <c r="AO14" s="260">
        <v>408540</v>
      </c>
      <c r="AP14" s="260">
        <v>1707</v>
      </c>
      <c r="AQ14" s="261">
        <v>1496</v>
      </c>
      <c r="AR14" s="262">
        <v>14.1</v>
      </c>
    </row>
    <row r="15" spans="1:46" ht="13.5" customHeight="1" x14ac:dyDescent="0.2">
      <c r="A15" s="242"/>
      <c r="AK15" s="1120" t="s">
        <v>489</v>
      </c>
      <c r="AL15" s="1121"/>
      <c r="AM15" s="1121"/>
      <c r="AN15" s="1122"/>
      <c r="AO15" s="260">
        <v>-641303</v>
      </c>
      <c r="AP15" s="260">
        <v>-2679</v>
      </c>
      <c r="AQ15" s="261">
        <v>-3858</v>
      </c>
      <c r="AR15" s="262">
        <v>-30.6</v>
      </c>
    </row>
    <row r="16" spans="1:46" ht="13.2" x14ac:dyDescent="0.2">
      <c r="A16" s="242"/>
      <c r="AK16" s="1120" t="s">
        <v>177</v>
      </c>
      <c r="AL16" s="1121"/>
      <c r="AM16" s="1121"/>
      <c r="AN16" s="1122"/>
      <c r="AO16" s="260">
        <v>14971298</v>
      </c>
      <c r="AP16" s="260">
        <v>62550</v>
      </c>
      <c r="AQ16" s="261">
        <v>69084</v>
      </c>
      <c r="AR16" s="262">
        <v>-9.5</v>
      </c>
    </row>
    <row r="17" spans="1:46" ht="13.2" x14ac:dyDescent="0.2">
      <c r="A17" s="242"/>
    </row>
    <row r="18" spans="1:46" ht="13.2" x14ac:dyDescent="0.2">
      <c r="A18" s="242"/>
      <c r="AQ18" s="263"/>
      <c r="AR18" s="263"/>
    </row>
    <row r="19" spans="1:46" ht="13.2" x14ac:dyDescent="0.2">
      <c r="A19" s="242"/>
      <c r="AK19" s="238" t="s">
        <v>490</v>
      </c>
    </row>
    <row r="20" spans="1:46" ht="13.2" x14ac:dyDescent="0.2">
      <c r="A20" s="242"/>
      <c r="AK20" s="264"/>
      <c r="AL20" s="265"/>
      <c r="AM20" s="265"/>
      <c r="AN20" s="266"/>
      <c r="AO20" s="267" t="s">
        <v>491</v>
      </c>
      <c r="AP20" s="268" t="s">
        <v>492</v>
      </c>
      <c r="AQ20" s="269" t="s">
        <v>493</v>
      </c>
      <c r="AR20" s="270"/>
    </row>
    <row r="21" spans="1:46" s="243" customFormat="1" ht="13.2" x14ac:dyDescent="0.2">
      <c r="A21" s="271"/>
      <c r="AK21" s="1123" t="s">
        <v>494</v>
      </c>
      <c r="AL21" s="1124"/>
      <c r="AM21" s="1124"/>
      <c r="AN21" s="1125"/>
      <c r="AO21" s="272">
        <v>5.16</v>
      </c>
      <c r="AP21" s="273">
        <v>6.14</v>
      </c>
      <c r="AQ21" s="274">
        <v>-0.98</v>
      </c>
      <c r="AS21" s="275"/>
      <c r="AT21" s="271"/>
    </row>
    <row r="22" spans="1:46" s="243" customFormat="1" ht="13.2" x14ac:dyDescent="0.2">
      <c r="A22" s="271"/>
      <c r="AK22" s="1123" t="s">
        <v>495</v>
      </c>
      <c r="AL22" s="1124"/>
      <c r="AM22" s="1124"/>
      <c r="AN22" s="1125"/>
      <c r="AO22" s="276">
        <v>99.8</v>
      </c>
      <c r="AP22" s="277">
        <v>99.7</v>
      </c>
      <c r="AQ22" s="278">
        <v>0.1</v>
      </c>
      <c r="AR22" s="263"/>
      <c r="AS22" s="275"/>
      <c r="AT22" s="271"/>
    </row>
    <row r="23" spans="1:46" s="243" customFormat="1" ht="13.2" x14ac:dyDescent="0.2">
      <c r="A23" s="271"/>
      <c r="AP23" s="263"/>
      <c r="AQ23" s="263"/>
      <c r="AR23" s="263"/>
      <c r="AS23" s="275"/>
      <c r="AT23" s="271"/>
    </row>
    <row r="24" spans="1:46" s="243" customFormat="1" ht="13.2" x14ac:dyDescent="0.2">
      <c r="A24" s="271"/>
      <c r="AP24" s="263"/>
      <c r="AQ24" s="263"/>
      <c r="AR24" s="263"/>
      <c r="AS24" s="275"/>
      <c r="AT24" s="271"/>
    </row>
    <row r="25" spans="1:46" s="243" customFormat="1" ht="13.2" x14ac:dyDescent="0.2">
      <c r="A25" s="279"/>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1"/>
      <c r="AQ25" s="281"/>
      <c r="AR25" s="281"/>
      <c r="AS25" s="282"/>
      <c r="AT25" s="271"/>
    </row>
    <row r="26" spans="1:46" s="243" customFormat="1" ht="13.2" x14ac:dyDescent="0.2">
      <c r="A26" s="1116" t="s">
        <v>496</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ht="13.2" x14ac:dyDescent="0.2">
      <c r="A27" s="283"/>
      <c r="AS27" s="238"/>
      <c r="AT27" s="238"/>
    </row>
    <row r="28" spans="1:46" ht="16.2" x14ac:dyDescent="0.2">
      <c r="A28" s="239" t="s">
        <v>497</v>
      </c>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84"/>
    </row>
    <row r="29" spans="1:46" ht="13.2" x14ac:dyDescent="0.2">
      <c r="A29" s="242"/>
      <c r="AK29" s="243" t="s">
        <v>498</v>
      </c>
      <c r="AL29" s="243"/>
      <c r="AM29" s="243"/>
      <c r="AN29" s="243"/>
      <c r="AS29" s="285"/>
    </row>
    <row r="30" spans="1:46" ht="13.5" customHeight="1" x14ac:dyDescent="0.2">
      <c r="A30" s="242"/>
      <c r="AK30" s="245"/>
      <c r="AL30" s="246"/>
      <c r="AM30" s="246"/>
      <c r="AN30" s="247"/>
      <c r="AO30" s="1105" t="s">
        <v>477</v>
      </c>
      <c r="AP30" s="248"/>
      <c r="AQ30" s="249" t="s">
        <v>478</v>
      </c>
      <c r="AR30" s="250"/>
    </row>
    <row r="31" spans="1:46" ht="13.2" x14ac:dyDescent="0.2">
      <c r="A31" s="242"/>
      <c r="AK31" s="251"/>
      <c r="AL31" s="252"/>
      <c r="AM31" s="252"/>
      <c r="AN31" s="253"/>
      <c r="AO31" s="1106"/>
      <c r="AP31" s="254" t="s">
        <v>479</v>
      </c>
      <c r="AQ31" s="255" t="s">
        <v>480</v>
      </c>
      <c r="AR31" s="256" t="s">
        <v>481</v>
      </c>
    </row>
    <row r="32" spans="1:46" ht="27" customHeight="1" x14ac:dyDescent="0.2">
      <c r="A32" s="242"/>
      <c r="AK32" s="1107" t="s">
        <v>499</v>
      </c>
      <c r="AL32" s="1108"/>
      <c r="AM32" s="1108"/>
      <c r="AN32" s="1109"/>
      <c r="AO32" s="286">
        <v>3934594</v>
      </c>
      <c r="AP32" s="286">
        <v>16439</v>
      </c>
      <c r="AQ32" s="287">
        <v>26372</v>
      </c>
      <c r="AR32" s="288">
        <v>-37.700000000000003</v>
      </c>
    </row>
    <row r="33" spans="1:46" ht="13.5" customHeight="1" x14ac:dyDescent="0.2">
      <c r="A33" s="242"/>
      <c r="AK33" s="1107" t="s">
        <v>500</v>
      </c>
      <c r="AL33" s="1108"/>
      <c r="AM33" s="1108"/>
      <c r="AN33" s="1109"/>
      <c r="AO33" s="286" t="s">
        <v>486</v>
      </c>
      <c r="AP33" s="286" t="s">
        <v>486</v>
      </c>
      <c r="AQ33" s="287">
        <v>3</v>
      </c>
      <c r="AR33" s="288" t="s">
        <v>486</v>
      </c>
    </row>
    <row r="34" spans="1:46" ht="27" customHeight="1" x14ac:dyDescent="0.2">
      <c r="A34" s="242"/>
      <c r="AK34" s="1107" t="s">
        <v>501</v>
      </c>
      <c r="AL34" s="1108"/>
      <c r="AM34" s="1108"/>
      <c r="AN34" s="1109"/>
      <c r="AO34" s="286" t="s">
        <v>486</v>
      </c>
      <c r="AP34" s="286" t="s">
        <v>486</v>
      </c>
      <c r="AQ34" s="287">
        <v>27</v>
      </c>
      <c r="AR34" s="288" t="s">
        <v>486</v>
      </c>
    </row>
    <row r="35" spans="1:46" ht="27" customHeight="1" x14ac:dyDescent="0.2">
      <c r="A35" s="242"/>
      <c r="AK35" s="1107" t="s">
        <v>502</v>
      </c>
      <c r="AL35" s="1108"/>
      <c r="AM35" s="1108"/>
      <c r="AN35" s="1109"/>
      <c r="AO35" s="286">
        <v>341078</v>
      </c>
      <c r="AP35" s="286">
        <v>1425</v>
      </c>
      <c r="AQ35" s="287">
        <v>5235</v>
      </c>
      <c r="AR35" s="288">
        <v>-72.8</v>
      </c>
    </row>
    <row r="36" spans="1:46" ht="27" customHeight="1" x14ac:dyDescent="0.2">
      <c r="A36" s="242"/>
      <c r="AK36" s="1107" t="s">
        <v>503</v>
      </c>
      <c r="AL36" s="1108"/>
      <c r="AM36" s="1108"/>
      <c r="AN36" s="1109"/>
      <c r="AO36" s="286">
        <v>100874</v>
      </c>
      <c r="AP36" s="286">
        <v>421</v>
      </c>
      <c r="AQ36" s="287">
        <v>476</v>
      </c>
      <c r="AR36" s="288">
        <v>-11.6</v>
      </c>
    </row>
    <row r="37" spans="1:46" ht="13.5" customHeight="1" x14ac:dyDescent="0.2">
      <c r="A37" s="242"/>
      <c r="AK37" s="1107" t="s">
        <v>504</v>
      </c>
      <c r="AL37" s="1108"/>
      <c r="AM37" s="1108"/>
      <c r="AN37" s="1109"/>
      <c r="AO37" s="286">
        <v>175672</v>
      </c>
      <c r="AP37" s="286">
        <v>734</v>
      </c>
      <c r="AQ37" s="287">
        <v>969</v>
      </c>
      <c r="AR37" s="288">
        <v>-24.3</v>
      </c>
    </row>
    <row r="38" spans="1:46" ht="27" customHeight="1" x14ac:dyDescent="0.2">
      <c r="A38" s="242"/>
      <c r="AK38" s="1110" t="s">
        <v>505</v>
      </c>
      <c r="AL38" s="1111"/>
      <c r="AM38" s="1111"/>
      <c r="AN38" s="1112"/>
      <c r="AO38" s="289" t="s">
        <v>486</v>
      </c>
      <c r="AP38" s="289" t="s">
        <v>486</v>
      </c>
      <c r="AQ38" s="290" t="s">
        <v>486</v>
      </c>
      <c r="AR38" s="278" t="s">
        <v>486</v>
      </c>
      <c r="AS38" s="285"/>
    </row>
    <row r="39" spans="1:46" ht="13.2" x14ac:dyDescent="0.2">
      <c r="A39" s="242"/>
      <c r="AK39" s="1110" t="s">
        <v>506</v>
      </c>
      <c r="AL39" s="1111"/>
      <c r="AM39" s="1111"/>
      <c r="AN39" s="1112"/>
      <c r="AO39" s="286">
        <v>-1689777</v>
      </c>
      <c r="AP39" s="286">
        <v>-7060</v>
      </c>
      <c r="AQ39" s="287">
        <v>-7307</v>
      </c>
      <c r="AR39" s="288">
        <v>-3.4</v>
      </c>
      <c r="AS39" s="285"/>
    </row>
    <row r="40" spans="1:46" ht="27" customHeight="1" x14ac:dyDescent="0.2">
      <c r="A40" s="242"/>
      <c r="AK40" s="1107" t="s">
        <v>507</v>
      </c>
      <c r="AL40" s="1108"/>
      <c r="AM40" s="1108"/>
      <c r="AN40" s="1109"/>
      <c r="AO40" s="286">
        <v>-1322212</v>
      </c>
      <c r="AP40" s="286">
        <v>-5524</v>
      </c>
      <c r="AQ40" s="287">
        <v>-17667</v>
      </c>
      <c r="AR40" s="288">
        <v>-68.7</v>
      </c>
      <c r="AS40" s="285"/>
    </row>
    <row r="41" spans="1:46" ht="13.2" x14ac:dyDescent="0.2">
      <c r="A41" s="242"/>
      <c r="AK41" s="1113" t="s">
        <v>287</v>
      </c>
      <c r="AL41" s="1114"/>
      <c r="AM41" s="1114"/>
      <c r="AN41" s="1115"/>
      <c r="AO41" s="286">
        <v>1540229</v>
      </c>
      <c r="AP41" s="286">
        <v>6435</v>
      </c>
      <c r="AQ41" s="287">
        <v>8108</v>
      </c>
      <c r="AR41" s="288">
        <v>-20.6</v>
      </c>
      <c r="AS41" s="285"/>
    </row>
    <row r="42" spans="1:46" ht="13.2" x14ac:dyDescent="0.2">
      <c r="A42" s="242"/>
      <c r="AK42" s="291"/>
      <c r="AQ42" s="263"/>
      <c r="AR42" s="263"/>
      <c r="AS42" s="285"/>
    </row>
    <row r="43" spans="1:46" ht="13.2" x14ac:dyDescent="0.2">
      <c r="A43" s="242"/>
      <c r="AP43" s="292"/>
      <c r="AQ43" s="263"/>
      <c r="AS43" s="285"/>
    </row>
    <row r="44" spans="1:46" ht="13.2" x14ac:dyDescent="0.2">
      <c r="A44" s="242"/>
      <c r="AQ44" s="263"/>
    </row>
    <row r="45" spans="1:46" ht="13.2" x14ac:dyDescent="0.2">
      <c r="A45" s="240"/>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93"/>
      <c r="AR45" s="240"/>
      <c r="AS45" s="240"/>
      <c r="AT45" s="238"/>
    </row>
    <row r="46" spans="1:46" ht="13.2" x14ac:dyDescent="0.2">
      <c r="A46" s="294"/>
      <c r="B46" s="294"/>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38"/>
    </row>
    <row r="47" spans="1:46" ht="17.25" customHeight="1" x14ac:dyDescent="0.2">
      <c r="A47" s="295" t="s">
        <v>508</v>
      </c>
    </row>
    <row r="48" spans="1:46" ht="13.2" x14ac:dyDescent="0.2">
      <c r="A48" s="242"/>
      <c r="AK48" s="296" t="s">
        <v>509</v>
      </c>
      <c r="AL48" s="296"/>
      <c r="AM48" s="296"/>
      <c r="AN48" s="296"/>
      <c r="AO48" s="296"/>
      <c r="AP48" s="296"/>
      <c r="AQ48" s="297"/>
      <c r="AR48" s="296"/>
    </row>
    <row r="49" spans="1:44" ht="13.5" customHeight="1" x14ac:dyDescent="0.2">
      <c r="A49" s="242"/>
      <c r="AK49" s="298"/>
      <c r="AL49" s="299"/>
      <c r="AM49" s="1100" t="s">
        <v>477</v>
      </c>
      <c r="AN49" s="1102" t="s">
        <v>510</v>
      </c>
      <c r="AO49" s="1103"/>
      <c r="AP49" s="1103"/>
      <c r="AQ49" s="1103"/>
      <c r="AR49" s="1104"/>
    </row>
    <row r="50" spans="1:44" ht="13.2" x14ac:dyDescent="0.2">
      <c r="A50" s="242"/>
      <c r="AK50" s="300"/>
      <c r="AL50" s="301"/>
      <c r="AM50" s="1101"/>
      <c r="AN50" s="302" t="s">
        <v>511</v>
      </c>
      <c r="AO50" s="303" t="s">
        <v>512</v>
      </c>
      <c r="AP50" s="304" t="s">
        <v>513</v>
      </c>
      <c r="AQ50" s="305" t="s">
        <v>514</v>
      </c>
      <c r="AR50" s="306" t="s">
        <v>515</v>
      </c>
    </row>
    <row r="51" spans="1:44" ht="13.2" x14ac:dyDescent="0.2">
      <c r="A51" s="242"/>
      <c r="AK51" s="298" t="s">
        <v>516</v>
      </c>
      <c r="AL51" s="299"/>
      <c r="AM51" s="307">
        <v>9584333</v>
      </c>
      <c r="AN51" s="308">
        <v>40302</v>
      </c>
      <c r="AO51" s="309">
        <v>-6.2</v>
      </c>
      <c r="AP51" s="310">
        <v>42898</v>
      </c>
      <c r="AQ51" s="311">
        <v>-16</v>
      </c>
      <c r="AR51" s="312">
        <v>9.8000000000000007</v>
      </c>
    </row>
    <row r="52" spans="1:44" ht="13.2" x14ac:dyDescent="0.2">
      <c r="A52" s="242"/>
      <c r="AK52" s="313"/>
      <c r="AL52" s="314" t="s">
        <v>517</v>
      </c>
      <c r="AM52" s="315">
        <v>6353441</v>
      </c>
      <c r="AN52" s="316">
        <v>26716</v>
      </c>
      <c r="AO52" s="317">
        <v>-10.8</v>
      </c>
      <c r="AP52" s="318">
        <v>21022</v>
      </c>
      <c r="AQ52" s="319">
        <v>-10.1</v>
      </c>
      <c r="AR52" s="320">
        <v>-0.7</v>
      </c>
    </row>
    <row r="53" spans="1:44" ht="13.2" x14ac:dyDescent="0.2">
      <c r="A53" s="242"/>
      <c r="AK53" s="298" t="s">
        <v>518</v>
      </c>
      <c r="AL53" s="299"/>
      <c r="AM53" s="307">
        <v>5606206</v>
      </c>
      <c r="AN53" s="308">
        <v>23562</v>
      </c>
      <c r="AO53" s="309">
        <v>-41.5</v>
      </c>
      <c r="AP53" s="310">
        <v>38566</v>
      </c>
      <c r="AQ53" s="311">
        <v>-10.1</v>
      </c>
      <c r="AR53" s="312">
        <v>-31.4</v>
      </c>
    </row>
    <row r="54" spans="1:44" ht="13.2" x14ac:dyDescent="0.2">
      <c r="A54" s="242"/>
      <c r="AK54" s="313"/>
      <c r="AL54" s="314" t="s">
        <v>517</v>
      </c>
      <c r="AM54" s="315">
        <v>4100800</v>
      </c>
      <c r="AN54" s="316">
        <v>17235</v>
      </c>
      <c r="AO54" s="317">
        <v>-35.5</v>
      </c>
      <c r="AP54" s="318">
        <v>24059</v>
      </c>
      <c r="AQ54" s="319">
        <v>14.4</v>
      </c>
      <c r="AR54" s="320">
        <v>-49.9</v>
      </c>
    </row>
    <row r="55" spans="1:44" ht="13.2" x14ac:dyDescent="0.2">
      <c r="A55" s="242"/>
      <c r="AK55" s="298" t="s">
        <v>519</v>
      </c>
      <c r="AL55" s="299"/>
      <c r="AM55" s="307">
        <v>7538552</v>
      </c>
      <c r="AN55" s="308">
        <v>31608</v>
      </c>
      <c r="AO55" s="309">
        <v>34.1</v>
      </c>
      <c r="AP55" s="310">
        <v>35156</v>
      </c>
      <c r="AQ55" s="311">
        <v>-8.8000000000000007</v>
      </c>
      <c r="AR55" s="312">
        <v>42.9</v>
      </c>
    </row>
    <row r="56" spans="1:44" ht="13.2" x14ac:dyDescent="0.2">
      <c r="A56" s="242"/>
      <c r="AK56" s="313"/>
      <c r="AL56" s="314" t="s">
        <v>517</v>
      </c>
      <c r="AM56" s="315">
        <v>5805300</v>
      </c>
      <c r="AN56" s="316">
        <v>24340</v>
      </c>
      <c r="AO56" s="317">
        <v>41.2</v>
      </c>
      <c r="AP56" s="318">
        <v>22430</v>
      </c>
      <c r="AQ56" s="319">
        <v>-6.8</v>
      </c>
      <c r="AR56" s="320">
        <v>48</v>
      </c>
    </row>
    <row r="57" spans="1:44" ht="13.2" x14ac:dyDescent="0.2">
      <c r="A57" s="242"/>
      <c r="AK57" s="298" t="s">
        <v>520</v>
      </c>
      <c r="AL57" s="299"/>
      <c r="AM57" s="307">
        <v>8723870</v>
      </c>
      <c r="AN57" s="308">
        <v>36536</v>
      </c>
      <c r="AO57" s="309">
        <v>15.6</v>
      </c>
      <c r="AP57" s="310">
        <v>37029</v>
      </c>
      <c r="AQ57" s="311">
        <v>5.3</v>
      </c>
      <c r="AR57" s="312">
        <v>10.3</v>
      </c>
    </row>
    <row r="58" spans="1:44" ht="13.2" x14ac:dyDescent="0.2">
      <c r="A58" s="242"/>
      <c r="AK58" s="313"/>
      <c r="AL58" s="314" t="s">
        <v>517</v>
      </c>
      <c r="AM58" s="315">
        <v>7300791</v>
      </c>
      <c r="AN58" s="316">
        <v>30576</v>
      </c>
      <c r="AO58" s="317">
        <v>25.6</v>
      </c>
      <c r="AP58" s="318">
        <v>23232</v>
      </c>
      <c r="AQ58" s="319">
        <v>3.6</v>
      </c>
      <c r="AR58" s="320">
        <v>22</v>
      </c>
    </row>
    <row r="59" spans="1:44" ht="13.2" x14ac:dyDescent="0.2">
      <c r="A59" s="242"/>
      <c r="AK59" s="298" t="s">
        <v>521</v>
      </c>
      <c r="AL59" s="299"/>
      <c r="AM59" s="307">
        <v>7049677</v>
      </c>
      <c r="AN59" s="308">
        <v>29454</v>
      </c>
      <c r="AO59" s="309">
        <v>-19.399999999999999</v>
      </c>
      <c r="AP59" s="310">
        <v>44805</v>
      </c>
      <c r="AQ59" s="311">
        <v>21</v>
      </c>
      <c r="AR59" s="312">
        <v>-40.4</v>
      </c>
    </row>
    <row r="60" spans="1:44" ht="13.2" x14ac:dyDescent="0.2">
      <c r="A60" s="242"/>
      <c r="AK60" s="313"/>
      <c r="AL60" s="314" t="s">
        <v>517</v>
      </c>
      <c r="AM60" s="315">
        <v>5362505</v>
      </c>
      <c r="AN60" s="316">
        <v>22405</v>
      </c>
      <c r="AO60" s="317">
        <v>-26.7</v>
      </c>
      <c r="AP60" s="318">
        <v>29857</v>
      </c>
      <c r="AQ60" s="319">
        <v>28.5</v>
      </c>
      <c r="AR60" s="320">
        <v>-55.2</v>
      </c>
    </row>
    <row r="61" spans="1:44" ht="13.2" x14ac:dyDescent="0.2">
      <c r="A61" s="242"/>
      <c r="AK61" s="298" t="s">
        <v>522</v>
      </c>
      <c r="AL61" s="321"/>
      <c r="AM61" s="307">
        <v>7700528</v>
      </c>
      <c r="AN61" s="308">
        <v>32292</v>
      </c>
      <c r="AO61" s="309">
        <v>-3.5</v>
      </c>
      <c r="AP61" s="310">
        <v>39691</v>
      </c>
      <c r="AQ61" s="322">
        <v>-1.7</v>
      </c>
      <c r="AR61" s="312">
        <v>-1.8</v>
      </c>
    </row>
    <row r="62" spans="1:44" ht="13.2" x14ac:dyDescent="0.2">
      <c r="A62" s="242"/>
      <c r="AK62" s="313"/>
      <c r="AL62" s="314" t="s">
        <v>517</v>
      </c>
      <c r="AM62" s="315">
        <v>5784567</v>
      </c>
      <c r="AN62" s="316">
        <v>24254</v>
      </c>
      <c r="AO62" s="317">
        <v>-1.2</v>
      </c>
      <c r="AP62" s="318">
        <v>24120</v>
      </c>
      <c r="AQ62" s="319">
        <v>5.9</v>
      </c>
      <c r="AR62" s="320">
        <v>-7.1</v>
      </c>
    </row>
    <row r="63" spans="1:44" ht="13.2" x14ac:dyDescent="0.2">
      <c r="A63" s="242"/>
    </row>
    <row r="64" spans="1:44" ht="13.2" x14ac:dyDescent="0.2">
      <c r="A64" s="242"/>
    </row>
    <row r="65" spans="1:46" ht="13.2" x14ac:dyDescent="0.2">
      <c r="A65" s="242"/>
    </row>
    <row r="66" spans="1:46" ht="13.2" x14ac:dyDescent="0.2">
      <c r="A66" s="323"/>
      <c r="B66" s="294"/>
      <c r="C66" s="294"/>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324"/>
    </row>
    <row r="67" spans="1:46" ht="13.5" hidden="1" customHeight="1" x14ac:dyDescent="0.2">
      <c r="AS67" s="238"/>
      <c r="AT67" s="238"/>
    </row>
    <row r="70" spans="1:46" ht="13.2" hidden="1" x14ac:dyDescent="0.2"/>
    <row r="71" spans="1:46" ht="13.2" hidden="1" x14ac:dyDescent="0.2"/>
    <row r="72" spans="1:46" ht="13.2" hidden="1" x14ac:dyDescent="0.2"/>
    <row r="73" spans="1:46" ht="13.2" hidden="1" x14ac:dyDescent="0.2"/>
  </sheetData>
  <sheetProtection algorithmName="SHA-512" hashValue="BU2bXYd5CdRLgeydgyt383z4RHqeJ5ydurcp9XhjL0oiUsKT2Fh1TS6qIo6m0mO9+0Pdm1jblOPJ7y+VmogkBQ==" saltValue="bfJqIUxBucK7dQx+0VVaj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0" zoomScaleNormal="80" zoomScaleSheetLayoutView="55" workbookViewId="0"/>
  </sheetViews>
  <sheetFormatPr defaultColWidth="0" defaultRowHeight="13.5" customHeight="1" zeroHeight="1" x14ac:dyDescent="0.2"/>
  <cols>
    <col min="1" max="125" width="2.44140625" style="237" customWidth="1"/>
    <col min="126" max="16384" width="9" style="236" hidden="1"/>
  </cols>
  <sheetData>
    <row r="1" spans="2:125" ht="13.5" customHeight="1" x14ac:dyDescent="0.2">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row>
    <row r="2" spans="2:125" ht="13.2" x14ac:dyDescent="0.2">
      <c r="B2" s="236"/>
      <c r="DG2" s="236"/>
    </row>
    <row r="3" spans="2:125" ht="13.2" x14ac:dyDescent="0.2">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H3" s="236"/>
      <c r="DI3" s="236"/>
      <c r="DJ3" s="236"/>
      <c r="DK3" s="236"/>
      <c r="DL3" s="236"/>
      <c r="DM3" s="236"/>
      <c r="DN3" s="236"/>
      <c r="DO3" s="236"/>
      <c r="DP3" s="236"/>
      <c r="DQ3" s="236"/>
      <c r="DR3" s="236"/>
      <c r="DS3" s="236"/>
      <c r="DT3" s="236"/>
      <c r="DU3" s="236"/>
    </row>
    <row r="4" spans="2:125" ht="13.2" x14ac:dyDescent="0.2"/>
    <row r="5" spans="2:125" ht="13.2" x14ac:dyDescent="0.2"/>
    <row r="6" spans="2:125" ht="13.2" x14ac:dyDescent="0.2"/>
    <row r="7" spans="2:125" ht="13.2" x14ac:dyDescent="0.2"/>
    <row r="8" spans="2:125" ht="13.2" x14ac:dyDescent="0.2"/>
    <row r="9" spans="2:125" ht="13.2" x14ac:dyDescent="0.2">
      <c r="DU9" s="236"/>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36"/>
    </row>
    <row r="18" spans="125:125" ht="13.2" x14ac:dyDescent="0.2"/>
    <row r="19" spans="125:125" ht="13.2" x14ac:dyDescent="0.2"/>
    <row r="20" spans="125:125" ht="13.2" x14ac:dyDescent="0.2">
      <c r="DU20" s="236"/>
    </row>
    <row r="21" spans="125:125" ht="13.2" x14ac:dyDescent="0.2">
      <c r="DU21" s="236"/>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36"/>
    </row>
    <row r="29" spans="125:125" ht="13.2" x14ac:dyDescent="0.2"/>
    <row r="30" spans="125:125" ht="13.2" x14ac:dyDescent="0.2"/>
    <row r="31" spans="125:125" ht="13.2" x14ac:dyDescent="0.2"/>
    <row r="32" spans="125:125" ht="13.2" x14ac:dyDescent="0.2"/>
    <row r="33" spans="2:125" ht="13.2" x14ac:dyDescent="0.2">
      <c r="B33" s="236"/>
      <c r="G33" s="236"/>
      <c r="I33" s="236"/>
    </row>
    <row r="34" spans="2:125" ht="13.2" x14ac:dyDescent="0.2">
      <c r="C34" s="236"/>
      <c r="P34" s="236"/>
      <c r="DE34" s="236"/>
      <c r="DH34" s="236"/>
    </row>
    <row r="35" spans="2:125" ht="13.2" x14ac:dyDescent="0.2">
      <c r="D35" s="236"/>
      <c r="E35" s="236"/>
      <c r="DG35" s="236"/>
      <c r="DJ35" s="236"/>
      <c r="DP35" s="236"/>
      <c r="DQ35" s="236"/>
      <c r="DR35" s="236"/>
      <c r="DS35" s="236"/>
      <c r="DT35" s="236"/>
      <c r="DU35" s="236"/>
    </row>
    <row r="36" spans="2:125" ht="13.2" x14ac:dyDescent="0.2">
      <c r="F36" s="236"/>
      <c r="H36" s="236"/>
      <c r="J36" s="236"/>
      <c r="K36" s="236"/>
      <c r="L36" s="236"/>
      <c r="M36" s="236"/>
      <c r="N36" s="236"/>
      <c r="O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F36" s="236"/>
      <c r="DI36" s="236"/>
      <c r="DK36" s="236"/>
      <c r="DL36" s="236"/>
      <c r="DM36" s="236"/>
      <c r="DN36" s="236"/>
      <c r="DO36" s="236"/>
      <c r="DP36" s="236"/>
      <c r="DQ36" s="236"/>
      <c r="DR36" s="236"/>
      <c r="DS36" s="236"/>
      <c r="DT36" s="236"/>
      <c r="DU36" s="236"/>
    </row>
    <row r="37" spans="2:125" ht="13.2" x14ac:dyDescent="0.2">
      <c r="DU37" s="236"/>
    </row>
    <row r="38" spans="2:125" ht="13.2" x14ac:dyDescent="0.2">
      <c r="DT38" s="236"/>
      <c r="DU38" s="236"/>
    </row>
    <row r="39" spans="2:125" ht="13.2" x14ac:dyDescent="0.2"/>
    <row r="40" spans="2:125" ht="13.2" x14ac:dyDescent="0.2">
      <c r="DH40" s="236"/>
    </row>
    <row r="41" spans="2:125" ht="13.2" x14ac:dyDescent="0.2">
      <c r="DE41" s="236"/>
    </row>
    <row r="42" spans="2:125" ht="13.2" x14ac:dyDescent="0.2">
      <c r="DG42" s="236"/>
      <c r="DJ42" s="236"/>
    </row>
    <row r="43" spans="2:125" ht="13.2" x14ac:dyDescent="0.2">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F43" s="236"/>
      <c r="DI43" s="236"/>
      <c r="DK43" s="236"/>
      <c r="DL43" s="236"/>
      <c r="DM43" s="236"/>
      <c r="DN43" s="236"/>
      <c r="DO43" s="236"/>
      <c r="DP43" s="236"/>
      <c r="DQ43" s="236"/>
      <c r="DR43" s="236"/>
      <c r="DS43" s="236"/>
      <c r="DT43" s="236"/>
      <c r="DU43" s="236"/>
    </row>
    <row r="44" spans="2:125" ht="13.2" x14ac:dyDescent="0.2">
      <c r="DU44" s="236"/>
    </row>
    <row r="45" spans="2:125" ht="13.2" x14ac:dyDescent="0.2"/>
    <row r="46" spans="2:125" ht="13.2" x14ac:dyDescent="0.2"/>
    <row r="47" spans="2:125" ht="13.2" x14ac:dyDescent="0.2"/>
    <row r="48" spans="2:125" ht="13.2" x14ac:dyDescent="0.2">
      <c r="DT48" s="236"/>
      <c r="DU48" s="236"/>
    </row>
    <row r="49" spans="120:125" ht="13.2" x14ac:dyDescent="0.2">
      <c r="DU49" s="236"/>
    </row>
    <row r="50" spans="120:125" ht="13.2" x14ac:dyDescent="0.2">
      <c r="DU50" s="236"/>
    </row>
    <row r="51" spans="120:125" ht="13.2" x14ac:dyDescent="0.2">
      <c r="DP51" s="236"/>
      <c r="DQ51" s="236"/>
      <c r="DR51" s="236"/>
      <c r="DS51" s="236"/>
      <c r="DT51" s="236"/>
      <c r="DU51" s="236"/>
    </row>
    <row r="52" spans="120:125" ht="13.2" x14ac:dyDescent="0.2"/>
    <row r="53" spans="120:125" ht="13.2" x14ac:dyDescent="0.2"/>
    <row r="54" spans="120:125" ht="13.2" x14ac:dyDescent="0.2">
      <c r="DU54" s="236"/>
    </row>
    <row r="55" spans="120:125" ht="13.2" x14ac:dyDescent="0.2"/>
    <row r="56" spans="120:125" ht="13.2" x14ac:dyDescent="0.2"/>
    <row r="57" spans="120:125" ht="13.2" x14ac:dyDescent="0.2"/>
    <row r="58" spans="120:125" ht="13.2" x14ac:dyDescent="0.2">
      <c r="DU58" s="236"/>
    </row>
    <row r="59" spans="120:125" ht="13.2" x14ac:dyDescent="0.2"/>
    <row r="60" spans="120:125" ht="13.2" x14ac:dyDescent="0.2"/>
    <row r="61" spans="120:125" ht="13.2" x14ac:dyDescent="0.2"/>
    <row r="62" spans="120:125" ht="13.2" x14ac:dyDescent="0.2"/>
    <row r="63" spans="120:125" ht="13.2" x14ac:dyDescent="0.2">
      <c r="DU63" s="236"/>
    </row>
    <row r="64" spans="120:125" ht="13.2" x14ac:dyDescent="0.2">
      <c r="DT64" s="236"/>
      <c r="DU64" s="236"/>
    </row>
    <row r="65" spans="123:125" ht="13.2" x14ac:dyDescent="0.2"/>
    <row r="66" spans="123:125" ht="13.2" x14ac:dyDescent="0.2"/>
    <row r="67" spans="123:125" ht="13.2" x14ac:dyDescent="0.2"/>
    <row r="68" spans="123:125" ht="13.2" x14ac:dyDescent="0.2"/>
    <row r="69" spans="123:125" ht="13.2" x14ac:dyDescent="0.2">
      <c r="DS69" s="236"/>
      <c r="DT69" s="236"/>
      <c r="DU69" s="236"/>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36"/>
    </row>
    <row r="83" spans="116:125" ht="13.2" x14ac:dyDescent="0.2">
      <c r="DM83" s="236"/>
      <c r="DN83" s="236"/>
      <c r="DO83" s="236"/>
      <c r="DP83" s="236"/>
      <c r="DQ83" s="236"/>
      <c r="DR83" s="236"/>
      <c r="DS83" s="236"/>
      <c r="DT83" s="236"/>
      <c r="DU83" s="236"/>
    </row>
    <row r="84" spans="116:125" ht="13.2" x14ac:dyDescent="0.2"/>
    <row r="85" spans="116:125" ht="13.2" x14ac:dyDescent="0.2"/>
    <row r="86" spans="116:125" ht="13.2" x14ac:dyDescent="0.2"/>
    <row r="87" spans="116:125" ht="13.2" x14ac:dyDescent="0.2"/>
    <row r="88" spans="116:125" ht="13.2" x14ac:dyDescent="0.2">
      <c r="DU88" s="236"/>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36"/>
      <c r="DT94" s="236"/>
      <c r="DU94" s="236"/>
    </row>
    <row r="95" spans="116:125" ht="13.5" customHeight="1" x14ac:dyDescent="0.2">
      <c r="DU95" s="236"/>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36"/>
    </row>
    <row r="102" spans="124:125" ht="13.5" customHeight="1" x14ac:dyDescent="0.2"/>
    <row r="103" spans="124:125" ht="13.5" customHeight="1" x14ac:dyDescent="0.2"/>
    <row r="104" spans="124:125" ht="13.5" customHeight="1" x14ac:dyDescent="0.2">
      <c r="DT104" s="236"/>
      <c r="DU104" s="236"/>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36" t="s">
        <v>474</v>
      </c>
    </row>
    <row r="121" spans="125:125" ht="13.5" hidden="1" customHeight="1" x14ac:dyDescent="0.2">
      <c r="DU121" s="236"/>
    </row>
  </sheetData>
  <sheetProtection algorithmName="SHA-512" hashValue="vydb8eTX0EWtAN8C3CZK3GY9Y4XPmoMD+B2E0t54qJ43vVxXFheCQ7NHOrBdBCD23kRE4Ts/16+FoxiKgQvymg==" saltValue="YdMDnhe4esFYCxtu4uAMw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0" zoomScaleNormal="80" zoomScaleSheetLayoutView="55" workbookViewId="0"/>
  </sheetViews>
  <sheetFormatPr defaultColWidth="0" defaultRowHeight="13.5" customHeight="1" zeroHeight="1" x14ac:dyDescent="0.2"/>
  <cols>
    <col min="1" max="125" width="2.44140625" style="237" customWidth="1"/>
    <col min="126" max="142" width="0" style="236" hidden="1" customWidth="1"/>
    <col min="143" max="16384" width="9" style="236" hidden="1"/>
  </cols>
  <sheetData>
    <row r="1" spans="1:125" ht="13.5" customHeight="1" x14ac:dyDescent="0.2">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row>
    <row r="2" spans="1:125" ht="13.2" x14ac:dyDescent="0.2">
      <c r="B2" s="236"/>
      <c r="T2" s="236"/>
    </row>
    <row r="3" spans="1:125" ht="13.2" x14ac:dyDescent="0.2">
      <c r="C3" s="236"/>
      <c r="D3" s="236"/>
      <c r="E3" s="236"/>
      <c r="F3" s="236"/>
      <c r="G3" s="236"/>
      <c r="H3" s="236"/>
      <c r="I3" s="236"/>
      <c r="J3" s="236"/>
      <c r="K3" s="236"/>
      <c r="L3" s="236"/>
      <c r="M3" s="236"/>
      <c r="N3" s="236"/>
      <c r="O3" s="236"/>
      <c r="P3" s="236"/>
      <c r="Q3" s="236"/>
      <c r="R3" s="236"/>
      <c r="S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36"/>
      <c r="G33" s="236"/>
      <c r="I33" s="236"/>
    </row>
    <row r="34" spans="2:125" ht="13.2" x14ac:dyDescent="0.2">
      <c r="C34" s="236"/>
      <c r="P34" s="236"/>
      <c r="R34" s="236"/>
      <c r="U34" s="236"/>
    </row>
    <row r="35" spans="2:125" ht="13.2" x14ac:dyDescent="0.2">
      <c r="D35" s="236"/>
      <c r="E35" s="236"/>
      <c r="T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row>
    <row r="36" spans="2:125" ht="13.2" x14ac:dyDescent="0.2">
      <c r="F36" s="236"/>
      <c r="H36" s="236"/>
      <c r="J36" s="236"/>
      <c r="K36" s="236"/>
      <c r="L36" s="236"/>
      <c r="M36" s="236"/>
      <c r="N36" s="236"/>
      <c r="O36" s="236"/>
      <c r="Q36" s="236"/>
      <c r="S36" s="236"/>
      <c r="V36" s="236"/>
    </row>
    <row r="37" spans="2:125" ht="13.2" x14ac:dyDescent="0.2"/>
    <row r="38" spans="2:125" ht="13.2" x14ac:dyDescent="0.2"/>
    <row r="39" spans="2:125" ht="13.2" x14ac:dyDescent="0.2"/>
    <row r="40" spans="2:125" ht="13.2" x14ac:dyDescent="0.2">
      <c r="U40" s="236"/>
    </row>
    <row r="41" spans="2:125" ht="13.2" x14ac:dyDescent="0.2">
      <c r="R41" s="236"/>
    </row>
    <row r="42" spans="2:125" ht="13.2" x14ac:dyDescent="0.2">
      <c r="T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row>
    <row r="43" spans="2:125" ht="13.2" x14ac:dyDescent="0.2">
      <c r="Q43" s="236"/>
      <c r="S43" s="236"/>
      <c r="V43" s="236"/>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37" t="s">
        <v>474</v>
      </c>
    </row>
  </sheetData>
  <sheetProtection algorithmName="SHA-512" hashValue="5+wR3zuobsNdTDGI81hF/rq/EeXrpHWnGnUEY6+j3ovYyBL3ItyPJjzAvWGBjnlXFz3n/RQq6LDsJwblQq5FAQ==" saltValue="mkIFzIDbzvB8ot+xI62YD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0" zoomScaleNormal="8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2">
      <c r="B47" s="10"/>
      <c r="C47" s="1126" t="s">
        <v>3</v>
      </c>
      <c r="D47" s="1126"/>
      <c r="E47" s="1127"/>
      <c r="F47" s="11">
        <v>10.16</v>
      </c>
      <c r="G47" s="12">
        <v>12.61</v>
      </c>
      <c r="H47" s="12">
        <v>11.63</v>
      </c>
      <c r="I47" s="12">
        <v>9.9600000000000009</v>
      </c>
      <c r="J47" s="13">
        <v>9.91</v>
      </c>
    </row>
    <row r="48" spans="2:10" ht="57.75" customHeight="1" x14ac:dyDescent="0.2">
      <c r="B48" s="14"/>
      <c r="C48" s="1128" t="s">
        <v>4</v>
      </c>
      <c r="D48" s="1128"/>
      <c r="E48" s="1129"/>
      <c r="F48" s="15">
        <v>10.42</v>
      </c>
      <c r="G48" s="16">
        <v>13.91</v>
      </c>
      <c r="H48" s="16">
        <v>8.44</v>
      </c>
      <c r="I48" s="16">
        <v>8.25</v>
      </c>
      <c r="J48" s="17">
        <v>7.04</v>
      </c>
    </row>
    <row r="49" spans="2:10" ht="57.75" customHeight="1" thickBot="1" x14ac:dyDescent="0.25">
      <c r="B49" s="18"/>
      <c r="C49" s="1130" t="s">
        <v>5</v>
      </c>
      <c r="D49" s="1130"/>
      <c r="E49" s="1131"/>
      <c r="F49" s="19">
        <v>5.42</v>
      </c>
      <c r="G49" s="20">
        <v>4.75</v>
      </c>
      <c r="H49" s="20" t="s">
        <v>529</v>
      </c>
      <c r="I49" s="20" t="s">
        <v>530</v>
      </c>
      <c r="J49" s="21" t="s">
        <v>531</v>
      </c>
    </row>
    <row r="50" spans="2:10" ht="13.2" x14ac:dyDescent="0.2"/>
  </sheetData>
  <sheetProtection algorithmName="SHA-512" hashValue="+MvibvWPWJ+Dcvln5oZZKOn1W7TUNvzc8B0K4uSSevHdIUAMfzJ99x/hFYKPhCjIf4vLnp6Cs6v7U6m3lsD7pw==" saltValue="Odz7kIO1eM1sjnFY3zMrh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戸田　浩平</cp:lastModifiedBy>
  <cp:lastPrinted>2026-03-09T02:54:24Z</cp:lastPrinted>
  <dcterms:created xsi:type="dcterms:W3CDTF">2026-02-23T05:53:58Z</dcterms:created>
  <dcterms:modified xsi:type="dcterms:W3CDTF">2026-03-19T01:10:54Z</dcterms:modified>
  <cp:category/>
</cp:coreProperties>
</file>