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6E435768-23F1-442C-946D-F25A5D663EBA}"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9"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102" i="12" l="1"/>
  <c r="CW102" i="12"/>
  <c r="CR102" i="12"/>
  <c r="AP63" i="12"/>
  <c r="AU88" i="12"/>
  <c r="AP88" i="12"/>
  <c r="AF88" i="12"/>
  <c r="AK30" i="12"/>
  <c r="AK28" i="12"/>
  <c r="AU63" i="12" l="1"/>
  <c r="AF63" i="12"/>
  <c r="AA32" i="12"/>
  <c r="V32" i="12"/>
  <c r="Q32" i="12"/>
  <c r="AK31" i="12"/>
  <c r="AA31" i="12"/>
  <c r="V31" i="12"/>
  <c r="Q31" i="12"/>
  <c r="AA23" i="12"/>
  <c r="V23" i="12"/>
  <c r="Q23" i="12"/>
  <c r="AA8" i="12"/>
  <c r="V8" i="12"/>
  <c r="Q8" i="12"/>
  <c r="V7" i="12"/>
  <c r="Q7" i="12"/>
  <c r="AP32" i="12"/>
  <c r="AP31" i="12"/>
  <c r="AA7" i="12"/>
  <c r="AK8" i="12"/>
  <c r="AK7" i="12"/>
  <c r="AA30" i="12"/>
  <c r="AA29" i="12"/>
  <c r="AA28" i="12"/>
  <c r="V30" i="12"/>
  <c r="V29" i="12"/>
  <c r="V28" i="12"/>
  <c r="Q30" i="12"/>
  <c r="Q29" i="12"/>
  <c r="Q28" i="12"/>
  <c r="AP7"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BW34" i="10"/>
  <c r="BE34" i="10"/>
  <c r="C34" i="10"/>
  <c r="BW35" i="10" l="1"/>
  <c r="BW36" i="10" s="1"/>
  <c r="BW37" i="10" s="1"/>
  <c r="BW38" i="10" s="1"/>
  <c r="BW39" i="10" s="1"/>
  <c r="BW40" i="10" s="1"/>
  <c r="BW41" i="10" s="1"/>
  <c r="BW42" i="10" s="1"/>
  <c r="CO34" i="10"/>
  <c r="CO35" i="10" s="1"/>
  <c r="CO36" i="10" s="1"/>
  <c r="CO37" i="10" s="1"/>
  <c r="CO38" i="10" s="1"/>
  <c r="CO39" i="10" s="1"/>
  <c r="CO40" i="10" s="1"/>
  <c r="CO41" i="10" s="1"/>
  <c r="CO42" i="10" s="1"/>
  <c r="CO43" i="10" s="1"/>
  <c r="C35" i="10"/>
  <c r="U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alcChain>
</file>

<file path=xl/sharedStrings.xml><?xml version="1.0" encoding="utf-8"?>
<sst xmlns="http://schemas.openxmlformats.org/spreadsheetml/2006/main" count="1160" uniqueCount="628">
  <si>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</si>
  <si>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</si>
  <si>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</si>
  <si>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</si>
  <si>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</si>
  <si>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</si>
  <si>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</si>
  <si>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</si>
  <si>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</si>
  <si>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</si>
  <si>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</si>
  <si>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</si>
  <si>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</si>
  <si>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</si>
  <si>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</si>
  <si>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</si>
  <si>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</si>
  <si>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</si>
  <si>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</si>
  <si>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</si>
  <si>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</si>
  <si>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</si>
  <si>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</si>
  <si>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</si>
  <si>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</si>
  <si>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</si>
  <si>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</si>
  <si>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</si>
  <si>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</si>
  <si>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</si>
  <si>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</si>
  <si>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</si>
  <si>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</si>
  <si>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</si>
  <si>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</si>
  <si>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</si>
  <si>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</si>
  <si>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</si>
  <si>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</si>
  <si>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</si>
  <si>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</si>
  <si>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</si>
  <si>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</si>
  <si>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</si>
  <si>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</si>
  <si>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</si>
  <si>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</si>
  <si>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</si>
  <si>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</si>
  <si>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</si>
  <si>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</si>
  <si>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</si>
  <si>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</si>
  <si>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</si>
  <si>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</si>
  <si>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</si>
  <si>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</si>
  <si>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</si>
  <si>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</si>
  <si>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</si>
  <si>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</si>
  <si>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</si>
  <si>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</si>
  <si>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</si>
  <si>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</si>
  <si>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</si>
  <si>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</si>
  <si>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</si>
  <si>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</si>
  <si>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</si>
  <si>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</si>
  <si>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</si>
  <si>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</si>
  <si>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</si>
  <si>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</si>
  <si>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</si>
  <si>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</si>
  <si>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</si>
  <si>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</si>
  <si>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</si>
  <si>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</si>
  <si>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</si>
  <si>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</si>
  <si>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</si>
  <si>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</si>
  <si>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</si>
  <si>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</si>
  <si>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</si>
  <si>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</si>
  <si>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</si>
  <si>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</si>
  <si>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</si>
  <si>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</si>
  <si>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</si>
  <si>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</si>
  <si>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</si>
  <si>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</si>
  <si>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</si>
  <si>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</si>
  <si>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</si>
  <si>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町田市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</si>
  <si>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</si>
  <si>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</si>
  <si>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</si>
  <si>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</si>
  <si>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</si>
  <si>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</si>
  <si>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</si>
  <si>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</si>
  <si>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</si>
  <si>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</si>
  <si>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</si>
  <si>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</si>
  <si>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</si>
  <si>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</si>
  <si>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</si>
  <si>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</si>
  <si>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</si>
  <si>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</si>
  <si>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</si>
  <si>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</si>
  <si>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</si>
  <si>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</si>
  <si>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</si>
  <si>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</si>
  <si>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</si>
  <si>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</si>
  <si>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</si>
  <si>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</si>
  <si>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</si>
  <si>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</si>
  <si>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</si>
  <si>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</si>
  <si>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</si>
  <si>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</si>
  <si>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</si>
  <si>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</si>
  <si>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</si>
  <si>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</si>
  <si>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</si>
  <si>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</si>
  <si>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</si>
  <si>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</si>
  <si>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</si>
  <si>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</si>
  <si>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</si>
  <si>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</si>
  <si>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</si>
  <si>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</si>
  <si>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</si>
  <si>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</si>
  <si>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</si>
  <si>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</si>
  <si>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</si>
  <si>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</si>
  <si>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</si>
  <si>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</si>
  <si>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</si>
  <si>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</si>
  <si>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</si>
  <si>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</si>
  <si>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</si>
  <si>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</si>
  <si>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</si>
  <si>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</si>
  <si>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</si>
  <si>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</si>
  <si>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</si>
  <si>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</si>
  <si>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</si>
  <si>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</si>
  <si>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</si>
  <si>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</si>
  <si>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</si>
  <si>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</si>
  <si>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</si>
  <si>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</si>
  <si>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</si>
  <si>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</si>
  <si>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</si>
  <si>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</si>
  <si>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</si>
  <si>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</si>
  <si>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</si>
  <si>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</si>
  <si>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</si>
  <si>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</si>
  <si>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</si>
  <si>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</si>
  <si>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</si>
  <si>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</si>
  <si>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</si>
  <si>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</si>
  <si>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</si>
  <si>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t>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</si>
  <si>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</si>
  <si>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</si>
  <si>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</si>
  <si>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</si>
  <si>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</si>
  <si>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</si>
  <si>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</si>
  <si>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</si>
  <si>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</si>
  <si>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</si>
  <si>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</si>
  <si>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</si>
  <si>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</si>
  <si>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</si>
  <si>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</si>
  <si>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</si>
  <si>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</si>
  <si>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</si>
  <si>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</si>
  <si>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</si>
  <si>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</si>
  <si>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</si>
  <si>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</si>
  <si>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</si>
  <si>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東京都町田市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</si>
  <si>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</si>
  <si>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</si>
  <si>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</si>
  <si>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</si>
  <si>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</si>
  <si>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</si>
  <si>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</si>
  <si>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</si>
  <si>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</si>
  <si>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</si>
  <si>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</si>
  <si>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</si>
  <si>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</si>
  <si>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</si>
  <si>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</si>
  <si>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</si>
  <si>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</si>
  <si>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</si>
  <si>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</si>
  <si>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</si>
  <si>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</si>
  <si>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</si>
  <si>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</si>
  <si>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</si>
  <si>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</si>
  <si>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</si>
  <si>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</si>
  <si>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</si>
  <si>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</si>
  <si>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</si>
  <si>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</si>
  <si>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</si>
  <si>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</si>
  <si>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</si>
  <si>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</si>
  <si>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</si>
  <si>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</si>
  <si>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</si>
  <si>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</si>
  <si>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</si>
  <si>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</si>
  <si>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</si>
  <si>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</si>
  <si>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</si>
  <si>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</si>
  <si>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</si>
  <si>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</si>
  <si>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</si>
  <si>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</si>
  <si>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</si>
  <si>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</si>
  <si>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</si>
  <si>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</si>
  <si>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</si>
  <si>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</si>
  <si>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</si>
  <si>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</si>
  <si>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</si>
  <si>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</si>
  <si>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</si>
  <si>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</si>
  <si>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</si>
  <si>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</si>
  <si>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</si>
  <si>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</si>
  <si>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</si>
  <si>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</si>
  <si>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</si>
  <si>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</si>
  <si>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</si>
  <si>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</si>
  <si>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</si>
  <si>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</si>
  <si>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</si>
  <si>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</si>
  <si>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</si>
  <si>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</si>
  <si>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</si>
  <si>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</si>
  <si>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</si>
  <si>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</si>
  <si>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</si>
  <si>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</si>
  <si>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</si>
  <si>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</si>
  <si>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</si>
  <si>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</si>
  <si>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</si>
  <si>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</si>
  <si>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</si>
  <si>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</si>
  <si>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</si>
  <si>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</si>
  <si>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</si>
  <si>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</si>
  <si>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</si>
  <si>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</si>
  <si>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</si>
  <si>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</si>
  <si>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</si>
  <si>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</si>
  <si>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</si>
  <si>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</si>
  <si>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</si>
  <si>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</si>
  <si>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</si>
  <si>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</si>
  <si>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</si>
  <si>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</si>
  <si>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</si>
  <si>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</si>
  <si>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</si>
  <si>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</si>
  <si>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</si>
  <si>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</si>
  <si>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</si>
  <si>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</si>
  <si>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</si>
  <si>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</si>
  <si>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</si>
  <si>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</si>
  <si>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</si>
  <si>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</si>
  <si>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</si>
  <si>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</si>
  <si>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</si>
  <si>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</si>
  <si>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</si>
  <si>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</si>
  <si>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</si>
  <si>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</si>
  <si>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</si>
  <si>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</si>
  <si>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</si>
  <si>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</si>
  <si>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</si>
  <si>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</si>
  <si>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</si>
  <si>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</si>
  <si>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</si>
  <si>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</si>
  <si>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</si>
  <si>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</si>
  <si>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</si>
  <si>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</si>
  <si>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</si>
  <si>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</si>
  <si>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</si>
  <si>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</si>
  <si>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</si>
  <si>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</si>
  <si>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</si>
  <si>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</si>
  <si>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東京都町田市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</si>
  <si>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</si>
  <si>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</si>
  <si>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</si>
  <si>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</si>
  <si>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</si>
  <si>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</si>
  <si>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</si>
  <si>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</si>
  <si>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</si>
  <si>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</si>
  <si>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</si>
  <si>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</si>
  <si>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</si>
  <si>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</si>
  <si>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</si>
  <si>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</si>
  <si>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</si>
  <si>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</si>
  <si>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</si>
  <si>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</si>
  <si>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鶴川駅南土地区画整理事業会計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</si>
  <si>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</si>
  <si>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</si>
  <si>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</si>
  <si>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</si>
  <si>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</si>
  <si>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</si>
  <si>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</si>
  <si>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</si>
  <si>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</si>
  <si>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</si>
  <si>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</si>
  <si>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</si>
  <si>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</si>
  <si>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</si>
  <si>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町田市国民健康保険事業会計</t>
    <phoneticPr fontId="5"/>
  </si>
  <si>
    <t>町田市介護保険事業会計</t>
    <phoneticPr fontId="5"/>
  </si>
  <si>
    <t>町田市後期高齢者医療事業会計</t>
    <phoneticPr fontId="5"/>
  </si>
  <si>
    <t>町田市病院事業会計</t>
    <phoneticPr fontId="5"/>
  </si>
  <si>
    <t>法適用企業</t>
    <phoneticPr fontId="5"/>
  </si>
  <si>
    <t>町田市下水道事業会計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</si>
  <si>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</si>
  <si>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</si>
  <si>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</si>
  <si>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</si>
  <si>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</si>
  <si>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</si>
  <si>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</si>
  <si>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</si>
  <si>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</si>
  <si>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</si>
  <si>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</si>
  <si>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</si>
  <si>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</si>
  <si>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</si>
  <si>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</si>
  <si>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</si>
  <si>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</si>
  <si>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</si>
  <si>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</si>
  <si>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</si>
  <si>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</si>
  <si>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</si>
  <si>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</si>
  <si>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</si>
  <si>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</si>
  <si>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</si>
  <si>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</si>
  <si>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</si>
  <si>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</si>
  <si>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</si>
  <si>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</si>
  <si>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</si>
  <si>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</si>
  <si>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</si>
  <si>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</si>
  <si>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</si>
  <si>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</si>
  <si>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</si>
  <si>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</si>
  <si>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</si>
  <si>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</si>
  <si>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</si>
  <si>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</si>
  <si>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</si>
  <si>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</si>
  <si>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</si>
  <si>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</si>
  <si>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</si>
  <si>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</si>
  <si>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</si>
  <si>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</si>
  <si>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</si>
  <si>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</si>
  <si>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</si>
  <si>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</si>
  <si>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</si>
  <si>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</si>
  <si>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</si>
  <si>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</si>
  <si>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</si>
  <si>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</si>
  <si>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</si>
  <si>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</si>
  <si>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町田市下水道事業会計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</si>
  <si>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</si>
  <si>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</si>
  <si>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町田市病院事業会計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</si>
  <si>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</si>
  <si>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町田市介護保険事業会計</t>
    <phoneticPr fontId="5"/>
  </si>
  <si>
    <t>(Ｆ)</t>
    <phoneticPr fontId="5"/>
  </si>
  <si>
    <t>町田市後期高齢者医療事業会計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</si>
  <si>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</si>
  <si>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</si>
  <si>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</si>
  <si>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</si>
  <si>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</si>
  <si>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</si>
  <si>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</si>
  <si>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</si>
  <si>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t>
    <phoneticPr fontId="5"/>
  </si>
  <si>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</si>
  <si>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</si>
  <si>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</si>
  <si>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</si>
  <si>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</si>
  <si>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</si>
  <si>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</si>
  <si>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</si>
  <si>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</si>
  <si>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</si>
  <si>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</si>
  <si>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</si>
  <si>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</si>
  <si>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</si>
  <si>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</si>
  <si>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</si>
  <si>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</si>
  <si>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</si>
  <si>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</si>
  <si>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</si>
  <si>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</si>
  <si>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</si>
  <si>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</si>
  <si>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</si>
  <si>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</si>
  <si>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</si>
  <si>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</si>
  <si>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</si>
  <si>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</si>
  <si>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</si>
  <si>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</si>
  <si>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</si>
  <si>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</si>
  <si>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</si>
  <si>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</si>
  <si>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</si>
  <si>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</si>
  <si>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</si>
  <si>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</si>
  <si>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</si>
  <si>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</si>
  <si>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</si>
  <si>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</si>
  <si>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</si>
  <si>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</si>
  <si>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</si>
  <si>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</si>
  <si>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</si>
  <si>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</si>
  <si>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</si>
  <si>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</si>
  <si>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</si>
  <si>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</si>
  <si>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</si>
  <si>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</si>
  <si>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</si>
  <si>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</si>
  <si>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</si>
  <si>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</si>
  <si>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</si>
  <si>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</si>
  <si>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</si>
  <si>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</si>
  <si>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</si>
  <si>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</si>
  <si>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</si>
  <si>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</si>
  <si>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</si>
  <si>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</si>
  <si>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</si>
  <si>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</si>
  <si>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</si>
  <si>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</si>
  <si>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</si>
  <si>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</si>
  <si>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</si>
  <si>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</si>
  <si>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</si>
  <si>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</si>
  <si>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3.01</t>
  </si>
  <si>
    <t>一般会計</t>
  </si>
  <si>
    <t>町田市病院事業会計</t>
  </si>
  <si>
    <t>町田市介護保険事業会計</t>
  </si>
  <si>
    <t>町田市下水道事業会計</t>
  </si>
  <si>
    <t>町田市国民健康保険事業会計</t>
  </si>
  <si>
    <t>町田市後期高齢者医療事業会計</t>
  </si>
  <si>
    <t>鶴川駅南土地区画整理事業会計</t>
  </si>
  <si>
    <t>その他会計（赤字）</t>
  </si>
  <si>
    <t>その他会計（黒字）</t>
  </si>
  <si>
    <t>（百万円）</t>
    <phoneticPr fontId="5"/>
  </si>
  <si>
    <t>H30</t>
    <phoneticPr fontId="5"/>
  </si>
  <si>
    <t>R01</t>
    <phoneticPr fontId="5"/>
  </si>
  <si>
    <t>R02</t>
    <phoneticPr fontId="5"/>
  </si>
  <si>
    <t>R03</t>
    <phoneticPr fontId="5"/>
  </si>
  <si>
    <t>R04</t>
    <phoneticPr fontId="5"/>
  </si>
  <si>
    <t>町田市土地開発公社</t>
    <phoneticPr fontId="2"/>
  </si>
  <si>
    <t>町田まちづくり公社</t>
    <phoneticPr fontId="2"/>
  </si>
  <si>
    <t>町田市勤労者福祉サービスセンター</t>
    <phoneticPr fontId="2"/>
  </si>
  <si>
    <t>エルム・スリー管理</t>
    <phoneticPr fontId="2"/>
  </si>
  <si>
    <t>町田センタービル</t>
    <phoneticPr fontId="2"/>
  </si>
  <si>
    <t>町田市文化・国際交流財団</t>
    <phoneticPr fontId="2"/>
  </si>
  <si>
    <t>町田市観光コンベンション協会</t>
    <phoneticPr fontId="2"/>
  </si>
  <si>
    <t>まちだエコライフ推進公社</t>
    <phoneticPr fontId="2"/>
  </si>
  <si>
    <t>町田新産業創造センター</t>
    <phoneticPr fontId="2"/>
  </si>
  <si>
    <t>町田市地域活動サポートオフィス</t>
    <phoneticPr fontId="2"/>
  </si>
  <si>
    <t>みなみまちだをみんなのまちへ</t>
    <phoneticPr fontId="2"/>
  </si>
  <si>
    <t>-</t>
    <phoneticPr fontId="2"/>
  </si>
  <si>
    <t>▲1</t>
    <phoneticPr fontId="2"/>
  </si>
  <si>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</si>
  <si>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</si>
  <si>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東京たま広域資源循環組合</t>
    <rPh sb="0" eb="2">
      <t>トウキョウ</t>
    </rPh>
    <rPh sb="4" eb="6">
      <t>コウイキ</t>
    </rPh>
    <rPh sb="6" eb="8">
      <t>シゲン</t>
    </rPh>
    <rPh sb="8" eb="10">
      <t>ジュンカン</t>
    </rPh>
    <rPh sb="10" eb="12">
      <t>クミアイ</t>
    </rPh>
    <phoneticPr fontId="2"/>
  </si>
  <si>
    <t>多摩ニュータウン環境組合</t>
    <rPh sb="0" eb="2">
      <t>タマ</t>
    </rPh>
    <rPh sb="8" eb="10">
      <t>カンキョウ</t>
    </rPh>
    <rPh sb="10" eb="12">
      <t>クミアイ</t>
    </rPh>
    <phoneticPr fontId="2"/>
  </si>
  <si>
    <t>南多摩斎場組合</t>
    <rPh sb="0" eb="3">
      <t>ミナミタマ</t>
    </rPh>
    <rPh sb="3" eb="5">
      <t>サイジョウ</t>
    </rPh>
    <rPh sb="5" eb="7">
      <t>クミアイ</t>
    </rPh>
    <phoneticPr fontId="2"/>
  </si>
  <si>
    <t>東京市町村総合事務組合（一般会計）</t>
    <rPh sb="0" eb="11">
      <t>トウキョウシチョウソンソウゴウジムクミアイ</t>
    </rPh>
    <rPh sb="12" eb="16">
      <t>イッパンカイケイ</t>
    </rPh>
    <phoneticPr fontId="2"/>
  </si>
  <si>
    <t>東京市町村総合事務組合（交通災害共済事業特別会計）</t>
    <rPh sb="0" eb="11">
      <t>トウキョウシチョウソンソウゴウジムクミアイ</t>
    </rPh>
    <rPh sb="12" eb="16">
      <t>コウツウサイガイ</t>
    </rPh>
    <rPh sb="16" eb="20">
      <t>キョウサイジギョウ</t>
    </rPh>
    <rPh sb="20" eb="24">
      <t>トクベツカイケイ</t>
    </rPh>
    <phoneticPr fontId="2"/>
  </si>
  <si>
    <t>東京都十一市競輪事業組合</t>
    <rPh sb="0" eb="3">
      <t>トウキョウト</t>
    </rPh>
    <rPh sb="3" eb="6">
      <t>ジュウイチシ</t>
    </rPh>
    <rPh sb="6" eb="12">
      <t>ケイリンジギョウクミアイ</t>
    </rPh>
    <phoneticPr fontId="2"/>
  </si>
  <si>
    <t>東京都六市競艇事業組合</t>
    <rPh sb="0" eb="11">
      <t>トウキョウトロクシキョウテイジギョウクミアイ</t>
    </rPh>
    <phoneticPr fontId="2"/>
  </si>
  <si>
    <t>公共施設整備基金</t>
    <phoneticPr fontId="5"/>
  </si>
  <si>
    <t>職員退職手当基金</t>
    <phoneticPr fontId="2"/>
  </si>
  <si>
    <t>廃棄物減量再資源化等推進整備基金</t>
    <phoneticPr fontId="2"/>
  </si>
  <si>
    <t>多摩都市モノレール基金</t>
    <phoneticPr fontId="2"/>
  </si>
  <si>
    <t>緑地保全基金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</si>
  <si>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</si>
  <si>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</si>
  <si>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</si>
  <si>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</si>
  <si>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</si>
  <si>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</si>
  <si>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</si>
  <si>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</si>
  <si>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</si>
  <si>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令和4年度の将来負担比率は、将来負担額1,220億円に対し、控除される充当可能財源等が1,404億円となり、差引の結果将来負担比率は生じていない。
令和4年度の実質公債費比率は1.0%であり、令和3年度と比べ0.1ポイント増加した。上昇した主な要因は、令和2年度からの学校教育施設等整備事業（6.8億円）やごみ処理施設整備事業（9.2億円）の償還開始により、令和元年度と比較して令和2年度から令和4年度の元利償還金が増加したことによる。このため、令和2年度から令和4年度の単年度を平均に含む令和4年度決算の値（令和2年度～令和4年度の三カ年平均）の方が、令和3年度決算の値（令和元年度～令和3年度の三カ年平均）と比べ、増加した。</t>
    <rPh sb="179" eb="181">
      <t>レイワ</t>
    </rPh>
    <rPh sb="181" eb="182">
      <t>ガン</t>
    </rPh>
    <phoneticPr fontId="5"/>
  </si>
  <si>
    <t>令和4年度の将来負担比率は、将来負担額1,220億円に対し、控除される充当可能財源等が1,404億円となり、差引の結果将来負担比率は生じていない。
令和4年度の有形固定資産減価償却率は47.0%となり、令和3年度と比較して2.0ポイント増加している。令和3年度は町田市バイオエネルギーセンターが完成したことにより有形固定資産減価償却率が大きく減少したが、令和4年度においても市民ホールやさるびあ図書館等の改修工事を行うことで、有形固定資産減価償却率の増加率の鈍化に繋げている。</t>
    <rPh sb="41" eb="42">
      <t>ナド</t>
    </rPh>
    <rPh sb="118" eb="120">
      <t>ゾウカ</t>
    </rPh>
    <rPh sb="168" eb="169">
      <t>オオ</t>
    </rPh>
    <rPh sb="171" eb="173">
      <t>ゲンショウ</t>
    </rPh>
    <rPh sb="177" eb="179">
      <t>レイワ</t>
    </rPh>
    <rPh sb="180" eb="182">
      <t>ネンド</t>
    </rPh>
    <rPh sb="197" eb="200">
      <t>トショカン</t>
    </rPh>
    <rPh sb="200" eb="201">
      <t>トウ</t>
    </rPh>
    <rPh sb="202" eb="204">
      <t>カイシュウ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</si>
</sst>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0" fontId="16" fillId="0" borderId="41" xfId="16"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0" fontId="1" fillId="0" borderId="41"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F454207-F3B7-4881-9B38-F0F14B0D7AE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33173</c:v>
                </c:pt>
                <c:pt idx="1">
                  <c:v>37644</c:v>
                </c:pt>
                <c:pt idx="2">
                  <c:v>39221</c:v>
                </c:pt>
                <c:pt idx="3">
                  <c:v>38566</c:v>
                </c:pt>
                <c:pt idx="4">
                  <c:v>35156</c:v>
                </c:pt>
              </c:numCache>
            </c:numRef>
          </c:val>
          <c:smooth val="0"/>
          <c:extLst>
            <c:ext xmlns:c16="http://schemas.microsoft.com/office/drawing/2014/chart" uri="{C3380CC4-5D6E-409C-BE32-E72D297353CC}">
              <c16:uniqueId val="{00000000-0028-41CC-AC5B-ABC90911439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35602</c:v>
                </c:pt>
                <c:pt idx="1">
                  <c:v>37623</c:v>
                </c:pt>
                <c:pt idx="2">
                  <c:v>55421</c:v>
                </c:pt>
                <c:pt idx="3">
                  <c:v>72839</c:v>
                </c:pt>
                <c:pt idx="4">
                  <c:v>19258</c:v>
                </c:pt>
              </c:numCache>
            </c:numRef>
          </c:val>
          <c:smooth val="0"/>
          <c:extLst>
            <c:ext xmlns:c16="http://schemas.microsoft.com/office/drawing/2014/chart" uri="{C3380CC4-5D6E-409C-BE32-E72D297353CC}">
              <c16:uniqueId val="{00000001-0028-41CC-AC5B-ABC909114397}"/>
            </c:ext>
          </c:extLst>
        </c:ser>
        <c:dLbls>
          <c:showLegendKey val="0"/>
          <c:showVal val="0"/>
          <c:showCatName val="0"/>
          <c:showSerName val="0"/>
          <c:showPercent val="0"/>
          <c:showBubbleSize val="0"/>
        </c:dLbls>
        <c:marker val="1"/>
        <c:smooth val="0"/>
        <c:axId val="201404168"/>
        <c:axId val="201263080"/>
      </c:lineChart>
      <c:catAx>
        <c:axId val="2014041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1263080"/>
        <c:crosses val="autoZero"/>
        <c:auto val="1"/>
        <c:lblAlgn val="ctr"/>
        <c:lblOffset val="100"/>
        <c:tickLblSkip val="1"/>
        <c:tickMarkSkip val="1"/>
        <c:noMultiLvlLbl val="0"/>
      </c:catAx>
      <c:valAx>
        <c:axId val="2012630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14041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3.02</c:v>
                </c:pt>
                <c:pt idx="1">
                  <c:v>5.69</c:v>
                </c:pt>
                <c:pt idx="2">
                  <c:v>5.14</c:v>
                </c:pt>
                <c:pt idx="3">
                  <c:v>9.74</c:v>
                </c:pt>
                <c:pt idx="4">
                  <c:v>9.4499999999999993</c:v>
                </c:pt>
              </c:numCache>
            </c:numRef>
          </c:val>
          <c:extLst>
            <c:ext xmlns:c16="http://schemas.microsoft.com/office/drawing/2014/chart" uri="{C3380CC4-5D6E-409C-BE32-E72D297353CC}">
              <c16:uniqueId val="{00000000-D79C-4CCC-B678-57BB095E3A8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11.99</c:v>
                </c:pt>
                <c:pt idx="1">
                  <c:v>9.9600000000000009</c:v>
                </c:pt>
                <c:pt idx="2">
                  <c:v>11.17</c:v>
                </c:pt>
                <c:pt idx="3">
                  <c:v>11.11</c:v>
                </c:pt>
                <c:pt idx="4">
                  <c:v>12.75</c:v>
                </c:pt>
              </c:numCache>
            </c:numRef>
          </c:val>
          <c:extLst>
            <c:ext xmlns:c16="http://schemas.microsoft.com/office/drawing/2014/chart" uri="{C3380CC4-5D6E-409C-BE32-E72D297353CC}">
              <c16:uniqueId val="{00000001-D79C-4CCC-B678-57BB095E3A86}"/>
            </c:ext>
          </c:extLst>
        </c:ser>
        <c:dLbls>
          <c:showLegendKey val="0"/>
          <c:showVal val="0"/>
          <c:showCatName val="0"/>
          <c:showSerName val="0"/>
          <c:showPercent val="0"/>
          <c:showBubbleSize val="0"/>
        </c:dLbls>
        <c:gapWidth val="250"/>
        <c:overlap val="100"/>
        <c:axId val="201159784"/>
        <c:axId val="4073985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-3.01</c:v>
                </c:pt>
                <c:pt idx="1">
                  <c:v>0.56999999999999995</c:v>
                </c:pt>
                <c:pt idx="2">
                  <c:v>1.1200000000000001</c:v>
                </c:pt>
                <c:pt idx="3">
                  <c:v>5.0999999999999996</c:v>
                </c:pt>
                <c:pt idx="4">
                  <c:v>1.22</c:v>
                </c:pt>
              </c:numCache>
            </c:numRef>
          </c:val>
          <c:smooth val="0"/>
          <c:extLst>
            <c:ext xmlns:c16="http://schemas.microsoft.com/office/drawing/2014/chart" uri="{C3380CC4-5D6E-409C-BE32-E72D297353CC}">
              <c16:uniqueId val="{00000002-D79C-4CCC-B678-57BB095E3A86}"/>
            </c:ext>
          </c:extLst>
        </c:ser>
        <c:dLbls>
          <c:showLegendKey val="0"/>
          <c:showVal val="0"/>
          <c:showCatName val="0"/>
          <c:showSerName val="0"/>
          <c:showPercent val="0"/>
          <c:showBubbleSize val="0"/>
        </c:dLbls>
        <c:marker val="1"/>
        <c:smooth val="0"/>
        <c:axId val="201159784"/>
        <c:axId val="407398536"/>
      </c:lineChart>
      <c:catAx>
        <c:axId val="201159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07398536"/>
        <c:crosses val="autoZero"/>
        <c:auto val="1"/>
        <c:lblAlgn val="ctr"/>
        <c:lblOffset val="100"/>
        <c:tickLblSkip val="1"/>
        <c:tickMarkSkip val="1"/>
        <c:noMultiLvlLbl val="0"/>
      </c:catAx>
      <c:valAx>
        <c:axId val="4073985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1159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E59-4150-B94B-8D3A154F256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E59-4150-B94B-8D3A154F256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E59-4150-B94B-8D3A154F256C}"/>
            </c:ext>
          </c:extLst>
        </c:ser>
        <c:ser>
          <c:idx val="3"/>
          <c:order val="3"/>
          <c:tx>
            <c:strRef>
              <c:f>データシート!$A$30</c:f>
              <c:strCache>
                <c:ptCount val="1"/>
                <c:pt idx="0">
                  <c:v>鶴川駅南土地区画整理事業会計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E59-4150-B94B-8D3A154F256C}"/>
            </c:ext>
          </c:extLst>
        </c:ser>
        <c:ser>
          <c:idx val="4"/>
          <c:order val="4"/>
          <c:tx>
            <c:strRef>
              <c:f>データシート!$A$31</c:f>
              <c:strCache>
                <c:ptCount val="1"/>
                <c:pt idx="0">
                  <c:v>町田市後期高齢者医療事業会計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0.09</c:v>
                </c:pt>
                <c:pt idx="2">
                  <c:v>#N/A</c:v>
                </c:pt>
                <c:pt idx="3">
                  <c:v>0.14000000000000001</c:v>
                </c:pt>
                <c:pt idx="4">
                  <c:v>#N/A</c:v>
                </c:pt>
                <c:pt idx="5">
                  <c:v>0</c:v>
                </c:pt>
                <c:pt idx="6">
                  <c:v>#N/A</c:v>
                </c:pt>
                <c:pt idx="7">
                  <c:v>0.12</c:v>
                </c:pt>
                <c:pt idx="8">
                  <c:v>#N/A</c:v>
                </c:pt>
                <c:pt idx="9">
                  <c:v>0.17</c:v>
                </c:pt>
              </c:numCache>
            </c:numRef>
          </c:val>
          <c:extLst>
            <c:ext xmlns:c16="http://schemas.microsoft.com/office/drawing/2014/chart" uri="{C3380CC4-5D6E-409C-BE32-E72D297353CC}">
              <c16:uniqueId val="{00000004-CE59-4150-B94B-8D3A154F256C}"/>
            </c:ext>
          </c:extLst>
        </c:ser>
        <c:ser>
          <c:idx val="5"/>
          <c:order val="5"/>
          <c:tx>
            <c:strRef>
              <c:f>データシート!$A$32</c:f>
              <c:strCache>
                <c:ptCount val="1"/>
                <c:pt idx="0">
                  <c:v>町田市国民健康保険事業会計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1.1000000000000001</c:v>
                </c:pt>
                <c:pt idx="2">
                  <c:v>#N/A</c:v>
                </c:pt>
                <c:pt idx="3">
                  <c:v>0.83</c:v>
                </c:pt>
                <c:pt idx="4">
                  <c:v>#N/A</c:v>
                </c:pt>
                <c:pt idx="5">
                  <c:v>0.91</c:v>
                </c:pt>
                <c:pt idx="6">
                  <c:v>#N/A</c:v>
                </c:pt>
                <c:pt idx="7">
                  <c:v>1.26</c:v>
                </c:pt>
                <c:pt idx="8">
                  <c:v>#N/A</c:v>
                </c:pt>
                <c:pt idx="9">
                  <c:v>0.59</c:v>
                </c:pt>
              </c:numCache>
            </c:numRef>
          </c:val>
          <c:extLst>
            <c:ext xmlns:c16="http://schemas.microsoft.com/office/drawing/2014/chart" uri="{C3380CC4-5D6E-409C-BE32-E72D297353CC}">
              <c16:uniqueId val="{00000005-CE59-4150-B94B-8D3A154F256C}"/>
            </c:ext>
          </c:extLst>
        </c:ser>
        <c:ser>
          <c:idx val="6"/>
          <c:order val="6"/>
          <c:tx>
            <c:strRef>
              <c:f>データシート!$A$33</c:f>
              <c:strCache>
                <c:ptCount val="1"/>
                <c:pt idx="0">
                  <c:v>町田市下水道事業会計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0.13</c:v>
                </c:pt>
                <c:pt idx="2">
                  <c:v>#N/A</c:v>
                </c:pt>
                <c:pt idx="3">
                  <c:v>0.7</c:v>
                </c:pt>
                <c:pt idx="4">
                  <c:v>#N/A</c:v>
                </c:pt>
                <c:pt idx="5">
                  <c:v>1.25</c:v>
                </c:pt>
                <c:pt idx="6">
                  <c:v>#N/A</c:v>
                </c:pt>
                <c:pt idx="7">
                  <c:v>1.66</c:v>
                </c:pt>
                <c:pt idx="8">
                  <c:v>#N/A</c:v>
                </c:pt>
                <c:pt idx="9">
                  <c:v>1.35</c:v>
                </c:pt>
              </c:numCache>
            </c:numRef>
          </c:val>
          <c:extLst>
            <c:ext xmlns:c16="http://schemas.microsoft.com/office/drawing/2014/chart" uri="{C3380CC4-5D6E-409C-BE32-E72D297353CC}">
              <c16:uniqueId val="{00000006-CE59-4150-B94B-8D3A154F256C}"/>
            </c:ext>
          </c:extLst>
        </c:ser>
        <c:ser>
          <c:idx val="7"/>
          <c:order val="7"/>
          <c:tx>
            <c:strRef>
              <c:f>データシート!$A$34</c:f>
              <c:strCache>
                <c:ptCount val="1"/>
                <c:pt idx="0">
                  <c:v>町田市介護保険事業会計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1.08</c:v>
                </c:pt>
                <c:pt idx="2">
                  <c:v>#N/A</c:v>
                </c:pt>
                <c:pt idx="3">
                  <c:v>0.94</c:v>
                </c:pt>
                <c:pt idx="4">
                  <c:v>#N/A</c:v>
                </c:pt>
                <c:pt idx="5">
                  <c:v>1.83</c:v>
                </c:pt>
                <c:pt idx="6">
                  <c:v>#N/A</c:v>
                </c:pt>
                <c:pt idx="7">
                  <c:v>1.63</c:v>
                </c:pt>
                <c:pt idx="8">
                  <c:v>#N/A</c:v>
                </c:pt>
                <c:pt idx="9">
                  <c:v>1.43</c:v>
                </c:pt>
              </c:numCache>
            </c:numRef>
          </c:val>
          <c:extLst>
            <c:ext xmlns:c16="http://schemas.microsoft.com/office/drawing/2014/chart" uri="{C3380CC4-5D6E-409C-BE32-E72D297353CC}">
              <c16:uniqueId val="{00000007-CE59-4150-B94B-8D3A154F256C}"/>
            </c:ext>
          </c:extLst>
        </c:ser>
        <c:ser>
          <c:idx val="8"/>
          <c:order val="8"/>
          <c:tx>
            <c:strRef>
              <c:f>データシート!$A$35</c:f>
              <c:strCache>
                <c:ptCount val="1"/>
                <c:pt idx="0">
                  <c:v>町田市病院事業会計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2.63</c:v>
                </c:pt>
                <c:pt idx="2">
                  <c:v>#N/A</c:v>
                </c:pt>
                <c:pt idx="3">
                  <c:v>2.44</c:v>
                </c:pt>
                <c:pt idx="4">
                  <c:v>#N/A</c:v>
                </c:pt>
                <c:pt idx="5">
                  <c:v>3.66</c:v>
                </c:pt>
                <c:pt idx="6">
                  <c:v>#N/A</c:v>
                </c:pt>
                <c:pt idx="7">
                  <c:v>5.28</c:v>
                </c:pt>
                <c:pt idx="8">
                  <c:v>#N/A</c:v>
                </c:pt>
                <c:pt idx="9">
                  <c:v>5.55</c:v>
                </c:pt>
              </c:numCache>
            </c:numRef>
          </c:val>
          <c:extLst>
            <c:ext xmlns:c16="http://schemas.microsoft.com/office/drawing/2014/chart" uri="{C3380CC4-5D6E-409C-BE32-E72D297353CC}">
              <c16:uniqueId val="{00000008-CE59-4150-B94B-8D3A154F256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3.02</c:v>
                </c:pt>
                <c:pt idx="2">
                  <c:v>#N/A</c:v>
                </c:pt>
                <c:pt idx="3">
                  <c:v>5.68</c:v>
                </c:pt>
                <c:pt idx="4">
                  <c:v>#N/A</c:v>
                </c:pt>
                <c:pt idx="5">
                  <c:v>5.13</c:v>
                </c:pt>
                <c:pt idx="6">
                  <c:v>#N/A</c:v>
                </c:pt>
                <c:pt idx="7">
                  <c:v>9.73</c:v>
                </c:pt>
                <c:pt idx="8">
                  <c:v>#N/A</c:v>
                </c:pt>
                <c:pt idx="9">
                  <c:v>9.44</c:v>
                </c:pt>
              </c:numCache>
            </c:numRef>
          </c:val>
          <c:extLst>
            <c:ext xmlns:c16="http://schemas.microsoft.com/office/drawing/2014/chart" uri="{C3380CC4-5D6E-409C-BE32-E72D297353CC}">
              <c16:uniqueId val="{00000009-CE59-4150-B94B-8D3A154F256C}"/>
            </c:ext>
          </c:extLst>
        </c:ser>
        <c:dLbls>
          <c:showLegendKey val="0"/>
          <c:showVal val="0"/>
          <c:showCatName val="0"/>
          <c:showSerName val="0"/>
          <c:showPercent val="0"/>
          <c:showBubbleSize val="0"/>
        </c:dLbls>
        <c:gapWidth val="150"/>
        <c:overlap val="100"/>
        <c:axId val="201154616"/>
        <c:axId val="200735992"/>
      </c:barChart>
      <c:catAx>
        <c:axId val="2011546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0735992"/>
        <c:crosses val="autoZero"/>
        <c:auto val="1"/>
        <c:lblAlgn val="ctr"/>
        <c:lblOffset val="100"/>
        <c:tickLblSkip val="1"/>
        <c:tickMarkSkip val="1"/>
        <c:noMultiLvlLbl val="0"/>
      </c:catAx>
      <c:valAx>
        <c:axId val="2007359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11546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8195</c:v>
                </c:pt>
                <c:pt idx="5">
                  <c:v>8412</c:v>
                </c:pt>
                <c:pt idx="8">
                  <c:v>7924</c:v>
                </c:pt>
                <c:pt idx="11">
                  <c:v>7558</c:v>
                </c:pt>
                <c:pt idx="14">
                  <c:v>8294</c:v>
                </c:pt>
              </c:numCache>
            </c:numRef>
          </c:val>
          <c:extLst>
            <c:ext xmlns:c16="http://schemas.microsoft.com/office/drawing/2014/chart" uri="{C3380CC4-5D6E-409C-BE32-E72D297353CC}">
              <c16:uniqueId val="{00000000-1E52-45E2-BC36-FF46B4D4DFD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E52-45E2-BC36-FF46B4D4DFD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239</c:v>
                </c:pt>
                <c:pt idx="3">
                  <c:v>238</c:v>
                </c:pt>
                <c:pt idx="6">
                  <c:v>244</c:v>
                </c:pt>
                <c:pt idx="9">
                  <c:v>217</c:v>
                </c:pt>
                <c:pt idx="12">
                  <c:v>258</c:v>
                </c:pt>
              </c:numCache>
            </c:numRef>
          </c:val>
          <c:extLst>
            <c:ext xmlns:c16="http://schemas.microsoft.com/office/drawing/2014/chart" uri="{C3380CC4-5D6E-409C-BE32-E72D297353CC}">
              <c16:uniqueId val="{00000002-1E52-45E2-BC36-FF46B4D4DFD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148</c:v>
                </c:pt>
                <c:pt idx="3">
                  <c:v>115</c:v>
                </c:pt>
                <c:pt idx="6">
                  <c:v>38</c:v>
                </c:pt>
                <c:pt idx="9">
                  <c:v>2</c:v>
                </c:pt>
                <c:pt idx="12">
                  <c:v>3</c:v>
                </c:pt>
              </c:numCache>
            </c:numRef>
          </c:val>
          <c:extLst>
            <c:ext xmlns:c16="http://schemas.microsoft.com/office/drawing/2014/chart" uri="{C3380CC4-5D6E-409C-BE32-E72D297353CC}">
              <c16:uniqueId val="{00000003-1E52-45E2-BC36-FF46B4D4DFD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1171</c:v>
                </c:pt>
                <c:pt idx="3">
                  <c:v>1283</c:v>
                </c:pt>
                <c:pt idx="6">
                  <c:v>1133</c:v>
                </c:pt>
                <c:pt idx="9">
                  <c:v>975</c:v>
                </c:pt>
                <c:pt idx="12">
                  <c:v>1338</c:v>
                </c:pt>
              </c:numCache>
            </c:numRef>
          </c:val>
          <c:extLst>
            <c:ext xmlns:c16="http://schemas.microsoft.com/office/drawing/2014/chart" uri="{C3380CC4-5D6E-409C-BE32-E72D297353CC}">
              <c16:uniqueId val="{00000004-1E52-45E2-BC36-FF46B4D4DFD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E52-45E2-BC36-FF46B4D4DFD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E52-45E2-BC36-FF46B4D4DFD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6627</c:v>
                </c:pt>
                <c:pt idx="3">
                  <c:v>6964</c:v>
                </c:pt>
                <c:pt idx="6">
                  <c:v>7647</c:v>
                </c:pt>
                <c:pt idx="9">
                  <c:v>7201</c:v>
                </c:pt>
                <c:pt idx="12">
                  <c:v>7074</c:v>
                </c:pt>
              </c:numCache>
            </c:numRef>
          </c:val>
          <c:extLst>
            <c:ext xmlns:c16="http://schemas.microsoft.com/office/drawing/2014/chart" uri="{C3380CC4-5D6E-409C-BE32-E72D297353CC}">
              <c16:uniqueId val="{00000007-1E52-45E2-BC36-FF46B4D4DFD3}"/>
            </c:ext>
          </c:extLst>
        </c:ser>
        <c:dLbls>
          <c:showLegendKey val="0"/>
          <c:showVal val="0"/>
          <c:showCatName val="0"/>
          <c:showSerName val="0"/>
          <c:showPercent val="0"/>
          <c:showBubbleSize val="0"/>
        </c:dLbls>
        <c:gapWidth val="100"/>
        <c:overlap val="100"/>
        <c:axId val="412440840"/>
        <c:axId val="4124412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-10</c:v>
                </c:pt>
                <c:pt idx="2">
                  <c:v>#N/A</c:v>
                </c:pt>
                <c:pt idx="3">
                  <c:v>#N/A</c:v>
                </c:pt>
                <c:pt idx="4">
                  <c:v>188</c:v>
                </c:pt>
                <c:pt idx="5">
                  <c:v>#N/A</c:v>
                </c:pt>
                <c:pt idx="6">
                  <c:v>#N/A</c:v>
                </c:pt>
                <c:pt idx="7">
                  <c:v>1138</c:v>
                </c:pt>
                <c:pt idx="8">
                  <c:v>#N/A</c:v>
                </c:pt>
                <c:pt idx="9">
                  <c:v>#N/A</c:v>
                </c:pt>
                <c:pt idx="10">
                  <c:v>837</c:v>
                </c:pt>
                <c:pt idx="11">
                  <c:v>#N/A</c:v>
                </c:pt>
                <c:pt idx="12">
                  <c:v>#N/A</c:v>
                </c:pt>
                <c:pt idx="13">
                  <c:v>379</c:v>
                </c:pt>
                <c:pt idx="14">
                  <c:v>#N/A</c:v>
                </c:pt>
              </c:numCache>
            </c:numRef>
          </c:val>
          <c:smooth val="0"/>
          <c:extLst>
            <c:ext xmlns:c16="http://schemas.microsoft.com/office/drawing/2014/chart" uri="{C3380CC4-5D6E-409C-BE32-E72D297353CC}">
              <c16:uniqueId val="{00000008-1E52-45E2-BC36-FF46B4D4DFD3}"/>
            </c:ext>
          </c:extLst>
        </c:ser>
        <c:dLbls>
          <c:showLegendKey val="0"/>
          <c:showVal val="0"/>
          <c:showCatName val="0"/>
          <c:showSerName val="0"/>
          <c:showPercent val="0"/>
          <c:showBubbleSize val="0"/>
        </c:dLbls>
        <c:marker val="1"/>
        <c:smooth val="0"/>
        <c:axId val="412440840"/>
        <c:axId val="412441224"/>
      </c:lineChart>
      <c:catAx>
        <c:axId val="412440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2441224"/>
        <c:crosses val="autoZero"/>
        <c:auto val="1"/>
        <c:lblAlgn val="ctr"/>
        <c:lblOffset val="100"/>
        <c:tickLblSkip val="1"/>
        <c:tickMarkSkip val="1"/>
        <c:noMultiLvlLbl val="0"/>
      </c:catAx>
      <c:valAx>
        <c:axId val="4124412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2440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77870</c:v>
                </c:pt>
                <c:pt idx="5">
                  <c:v>77351</c:v>
                </c:pt>
                <c:pt idx="8">
                  <c:v>78319</c:v>
                </c:pt>
                <c:pt idx="11">
                  <c:v>79673</c:v>
                </c:pt>
                <c:pt idx="14">
                  <c:v>76196</c:v>
                </c:pt>
              </c:numCache>
            </c:numRef>
          </c:val>
          <c:extLst>
            <c:ext xmlns:c16="http://schemas.microsoft.com/office/drawing/2014/chart" uri="{C3380CC4-5D6E-409C-BE32-E72D297353CC}">
              <c16:uniqueId val="{00000000-8D17-4BBB-8AB7-9AC8F06B541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18094</c:v>
                </c:pt>
                <c:pt idx="5">
                  <c:v>19494</c:v>
                </c:pt>
                <c:pt idx="8">
                  <c:v>20066</c:v>
                </c:pt>
                <c:pt idx="11">
                  <c:v>29724</c:v>
                </c:pt>
                <c:pt idx="14">
                  <c:v>33656</c:v>
                </c:pt>
              </c:numCache>
            </c:numRef>
          </c:val>
          <c:extLst>
            <c:ext xmlns:c16="http://schemas.microsoft.com/office/drawing/2014/chart" uri="{C3380CC4-5D6E-409C-BE32-E72D297353CC}">
              <c16:uniqueId val="{00000001-8D17-4BBB-8AB7-9AC8F06B541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24612</c:v>
                </c:pt>
                <c:pt idx="5">
                  <c:v>22135</c:v>
                </c:pt>
                <c:pt idx="8">
                  <c:v>24788</c:v>
                </c:pt>
                <c:pt idx="11">
                  <c:v>26477</c:v>
                </c:pt>
                <c:pt idx="14">
                  <c:v>30553</c:v>
                </c:pt>
              </c:numCache>
            </c:numRef>
          </c:val>
          <c:extLst>
            <c:ext xmlns:c16="http://schemas.microsoft.com/office/drawing/2014/chart" uri="{C3380CC4-5D6E-409C-BE32-E72D297353CC}">
              <c16:uniqueId val="{00000002-8D17-4BBB-8AB7-9AC8F06B541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D17-4BBB-8AB7-9AC8F06B541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D17-4BBB-8AB7-9AC8F06B541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D17-4BBB-8AB7-9AC8F06B541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13886</c:v>
                </c:pt>
                <c:pt idx="3">
                  <c:v>13890</c:v>
                </c:pt>
                <c:pt idx="6">
                  <c:v>14230</c:v>
                </c:pt>
                <c:pt idx="9">
                  <c:v>14278</c:v>
                </c:pt>
                <c:pt idx="12">
                  <c:v>14311</c:v>
                </c:pt>
              </c:numCache>
            </c:numRef>
          </c:val>
          <c:extLst>
            <c:ext xmlns:c16="http://schemas.microsoft.com/office/drawing/2014/chart" uri="{C3380CC4-5D6E-409C-BE32-E72D297353CC}">
              <c16:uniqueId val="{00000006-8D17-4BBB-8AB7-9AC8F06B541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202</c:v>
                </c:pt>
                <c:pt idx="3">
                  <c:v>74</c:v>
                </c:pt>
                <c:pt idx="6">
                  <c:v>23</c:v>
                </c:pt>
                <c:pt idx="9">
                  <c:v>20</c:v>
                </c:pt>
                <c:pt idx="12">
                  <c:v>17</c:v>
                </c:pt>
              </c:numCache>
            </c:numRef>
          </c:val>
          <c:extLst>
            <c:ext xmlns:c16="http://schemas.microsoft.com/office/drawing/2014/chart" uri="{C3380CC4-5D6E-409C-BE32-E72D297353CC}">
              <c16:uniqueId val="{00000007-8D17-4BBB-8AB7-9AC8F06B541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23388</c:v>
                </c:pt>
                <c:pt idx="3">
                  <c:v>21375</c:v>
                </c:pt>
                <c:pt idx="6">
                  <c:v>14424</c:v>
                </c:pt>
                <c:pt idx="9">
                  <c:v>14111</c:v>
                </c:pt>
                <c:pt idx="12">
                  <c:v>15204</c:v>
                </c:pt>
              </c:numCache>
            </c:numRef>
          </c:val>
          <c:extLst>
            <c:ext xmlns:c16="http://schemas.microsoft.com/office/drawing/2014/chart" uri="{C3380CC4-5D6E-409C-BE32-E72D297353CC}">
              <c16:uniqueId val="{00000008-8D17-4BBB-8AB7-9AC8F06B541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2284</c:v>
                </c:pt>
                <c:pt idx="3">
                  <c:v>1954</c:v>
                </c:pt>
                <c:pt idx="6">
                  <c:v>1867</c:v>
                </c:pt>
                <c:pt idx="9">
                  <c:v>2049</c:v>
                </c:pt>
                <c:pt idx="12">
                  <c:v>1776</c:v>
                </c:pt>
              </c:numCache>
            </c:numRef>
          </c:val>
          <c:extLst>
            <c:ext xmlns:c16="http://schemas.microsoft.com/office/drawing/2014/chart" uri="{C3380CC4-5D6E-409C-BE32-E72D297353CC}">
              <c16:uniqueId val="{00000009-8D17-4BBB-8AB7-9AC8F06B541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75563</c:v>
                </c:pt>
                <c:pt idx="3">
                  <c:v>79990</c:v>
                </c:pt>
                <c:pt idx="6">
                  <c:v>87483</c:v>
                </c:pt>
                <c:pt idx="9">
                  <c:v>93810</c:v>
                </c:pt>
                <c:pt idx="12">
                  <c:v>90649</c:v>
                </c:pt>
              </c:numCache>
            </c:numRef>
          </c:val>
          <c:extLst>
            <c:ext xmlns:c16="http://schemas.microsoft.com/office/drawing/2014/chart" uri="{C3380CC4-5D6E-409C-BE32-E72D297353CC}">
              <c16:uniqueId val="{0000000A-8D17-4BBB-8AB7-9AC8F06B5415}"/>
            </c:ext>
          </c:extLst>
        </c:ser>
        <c:dLbls>
          <c:showLegendKey val="0"/>
          <c:showVal val="0"/>
          <c:showCatName val="0"/>
          <c:showSerName val="0"/>
          <c:showPercent val="0"/>
          <c:showBubbleSize val="0"/>
        </c:dLbls>
        <c:gapWidth val="100"/>
        <c:overlap val="100"/>
        <c:axId val="159462776"/>
        <c:axId val="41243257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D17-4BBB-8AB7-9AC8F06B5415}"/>
            </c:ext>
          </c:extLst>
        </c:ser>
        <c:dLbls>
          <c:showLegendKey val="0"/>
          <c:showVal val="0"/>
          <c:showCatName val="0"/>
          <c:showSerName val="0"/>
          <c:showPercent val="0"/>
          <c:showBubbleSize val="0"/>
        </c:dLbls>
        <c:marker val="1"/>
        <c:smooth val="0"/>
        <c:axId val="159462776"/>
        <c:axId val="412432576"/>
      </c:lineChart>
      <c:catAx>
        <c:axId val="159462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12432576"/>
        <c:crosses val="autoZero"/>
        <c:auto val="1"/>
        <c:lblAlgn val="ctr"/>
        <c:lblOffset val="100"/>
        <c:tickLblSkip val="1"/>
        <c:tickMarkSkip val="1"/>
        <c:noMultiLvlLbl val="0"/>
      </c:catAx>
      <c:valAx>
        <c:axId val="4124325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9462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9016</c:v>
                </c:pt>
                <c:pt idx="1">
                  <c:v>9285</c:v>
                </c:pt>
                <c:pt idx="2">
                  <c:v>10592</c:v>
                </c:pt>
              </c:numCache>
            </c:numRef>
          </c:val>
          <c:extLst>
            <c:ext xmlns:c16="http://schemas.microsoft.com/office/drawing/2014/chart" uri="{C3380CC4-5D6E-409C-BE32-E72D297353CC}">
              <c16:uniqueId val="{00000000-E124-493B-8AA0-AB27B0165C9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E124-493B-8AA0-AB27B0165C9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12729</c:v>
                </c:pt>
                <c:pt idx="1">
                  <c:v>13690</c:v>
                </c:pt>
                <c:pt idx="2">
                  <c:v>16139</c:v>
                </c:pt>
              </c:numCache>
            </c:numRef>
          </c:val>
          <c:extLst>
            <c:ext xmlns:c16="http://schemas.microsoft.com/office/drawing/2014/chart" uri="{C3380CC4-5D6E-409C-BE32-E72D297353CC}">
              <c16:uniqueId val="{00000002-E124-493B-8AA0-AB27B0165C98}"/>
            </c:ext>
          </c:extLst>
        </c:ser>
        <c:dLbls>
          <c:showLegendKey val="0"/>
          <c:showVal val="0"/>
          <c:showCatName val="0"/>
          <c:showSerName val="0"/>
          <c:showPercent val="0"/>
          <c:showBubbleSize val="0"/>
        </c:dLbls>
        <c:gapWidth val="120"/>
        <c:overlap val="100"/>
        <c:axId val="252733312"/>
        <c:axId val="412641576"/>
      </c:barChart>
      <c:catAx>
        <c:axId val="252733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12641576"/>
        <c:crosses val="autoZero"/>
        <c:auto val="1"/>
        <c:lblAlgn val="ctr"/>
        <c:lblOffset val="100"/>
        <c:tickLblSkip val="1"/>
        <c:tickMarkSkip val="1"/>
        <c:noMultiLvlLbl val="0"/>
      </c:catAx>
      <c:valAx>
        <c:axId val="41264157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52733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{7A1B1246-06BA-4C2F-BE3C-7BC3D73C71F8}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F4DF-41F4-9A81-C7DF05498E7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{D50567C2-E712-40ED-80EA-BF26F78A2D76}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4DF-41F4-9A81-C7DF05498E7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{71C43C9B-C713-4B70-9D6B-903A8DAB6A64}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4DF-41F4-9A81-C7DF05498E7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{8AAD28C7-EAFC-4810-B24E-0EFE7DFBD949}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4DF-41F4-9A81-C7DF05498E7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{00F476CE-8856-485B-8E49-51B62E7AE872}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4DF-41F4-9A81-C7DF05498E7E}"/>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{B8CDB919-0ED3-4D05-8586-CED00F00568C}</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F4DF-41F4-9A81-C7DF05498E7E}"/>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{75E0E219-68FE-4919-95DD-C6E65FE6AD0F}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F4DF-41F4-9A81-C7DF05498E7E}"/>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{52FAF7EE-E5DC-4578-9EAC-FB7FD522E053}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F4DF-41F4-9A81-C7DF05498E7E}"/>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{F67D4E2C-2D53-41F2-AE62-445BA13DB5E4}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F4DF-41F4-9A81-C7DF05498E7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53.2</c:v>
                </c:pt>
                <c:pt idx="8">
                  <c:v>54.4</c:v>
                </c:pt>
                <c:pt idx="16">
                  <c:v>53.8</c:v>
                </c:pt>
                <c:pt idx="24">
                  <c:v>45</c:v>
                </c:pt>
                <c:pt idx="32">
                  <c:v>47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4DF-41F4-9A81-C7DF05498E7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{8683F465-FE44-479F-AEF3-FC2B32EEC30C}</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F4DF-41F4-9A81-C7DF05498E7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{E948A146-93C5-45FB-B7C0-C11808824F65}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4DF-41F4-9A81-C7DF05498E7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{66614CE4-DE3D-413B-8E38-FD5559D7A73A}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4DF-41F4-9A81-C7DF05498E7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{BE179083-0D88-4044-B06B-2C20E3F0DED5}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4DF-41F4-9A81-C7DF05498E7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{6C40C795-DD39-464C-9B07-B800BDCE367F}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4DF-41F4-9A81-C7DF05498E7E}"/>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{AE0B5559-6113-4725-A789-48BDED57B037}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F4DF-41F4-9A81-C7DF05498E7E}"/>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{86EBAD4C-840F-46E2-9FE2-590B01EEFCCA}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F4DF-41F4-9A81-C7DF05498E7E}"/>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{4294050C-17CC-4CA7-B646-F08B2EC862C1}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F4DF-41F4-9A81-C7DF05498E7E}"/>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{C2E2C3D0-0B90-41A7-AD57-7A2A6E51AAE7}</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F4DF-41F4-9A81-C7DF05498E7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60.2</c:v>
                </c:pt>
                <c:pt idx="16">
                  <c:v>61</c:v>
                </c:pt>
                <c:pt idx="24">
                  <c:v>62.1</c:v>
                </c:pt>
                <c:pt idx="32">
                  <c:v>68.2</c:v>
                </c:pt>
              </c:numCache>
            </c:numRef>
          </c:xVal>
          <c:yVal>
            <c:numRef>
              <c:f>公会計指標分析・財政指標組合せ分析表!$BP$55:$DC$55</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F4DF-41F4-9A81-C7DF05498E7E}"/>
            </c:ext>
          </c:extLst>
        </c:ser>
        <c:dLbls>
          <c:showLegendKey val="0"/>
          <c:showVal val="1"/>
          <c:showCatName val="0"/>
          <c:showSerName val="0"/>
          <c:showPercent val="0"/>
          <c:showBubbleSize val="0"/>
        </c:dLbls>
        <c:axId val="46179840"/>
        <c:axId val="46181760"/>
      </c:scatterChart>
      <c:valAx>
        <c:axId val="46179840"/>
        <c:scaling>
          <c:orientation val="maxMin"/>
          <c:max val="69"/>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{5E514B76-695A-4334-B387-85A7E31BD09F}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BA03-40EA-A1EB-33B2601486B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{54305C75-8262-420C-BB82-BC0F8D28118F}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A03-40EA-A1EB-33B2601486B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{41685DED-34BB-43BD-A101-EDC429476A9B}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A03-40EA-A1EB-33B2601486B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{D511A388-FCAD-495C-9FD4-52CD778C64D4}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A03-40EA-A1EB-33B2601486B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{2826235D-3811-4331-8B27-CB493E81DBB5}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A03-40EA-A1EB-33B2601486BF}"/>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{09AA564F-BCC8-4066-8220-614710397711}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BA03-40EA-A1EB-33B2601486BF}"/>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{8FA066A1-F413-4F49-82F0-1ABBB4ACD7C7}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BA03-40EA-A1EB-33B2601486BF}"/>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{48EED604-A608-4898-A1C1-49BD583CF144}</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BA03-40EA-A1EB-33B2601486BF}"/>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{EBAAA85B-99FD-4C45-9F2C-3826D3ECC1D7}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BA03-40EA-A1EB-33B2601486B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c:v>
                </c:pt>
                <c:pt idx="16">
                  <c:v>0.5</c:v>
                </c:pt>
                <c:pt idx="24">
                  <c:v>0.9</c:v>
                </c:pt>
                <c:pt idx="32">
                  <c:v>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A03-40EA-A1EB-33B2601486B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{587E058C-0B8D-4421-AC84-C560DAE70037}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BA03-40EA-A1EB-33B2601486B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{B9C40296-6036-437A-B3B8-F1D370F02DD7}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A03-40EA-A1EB-33B2601486B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{3309D712-5B04-4A09-AD7B-31B6417D12D7}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A03-40EA-A1EB-33B2601486B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{254E2B8C-7B31-414B-A63F-BE911BAF4CF5}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A03-40EA-A1EB-33B2601486B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{33FE0F3F-8365-4B19-B9D3-479C1C17AC90}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A03-40EA-A1EB-33B2601486BF}"/>
                </c:ext>
              </c:extLst>
            </c:dLbl>
            <c:dLbl>
              <c:idx val="8"/>
              <c:layout>
                <c:manualLayout>
                  <c:x val="-1.8171803637232534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{513FA4D4-2918-4E9C-A797-C24BEF2F4949}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BA03-40EA-A1EB-33B2601486BF}"/>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{42D7FA73-E79F-4021-AE36-22F3AAF4E39B}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BA03-40EA-A1EB-33B2601486BF}"/>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{139958FA-DDD0-441A-A844-603EA26FF3F3}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BA03-40EA-A1EB-33B2601486BF}"/>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{22F7D260-1C95-44E0-AC95-A22E49AF8785}</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BA03-40EA-A1EB-33B2601486B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3.5</c:v>
                </c:pt>
                <c:pt idx="16">
                  <c:v>3.4</c:v>
                </c:pt>
                <c:pt idx="24">
                  <c:v>3.6</c:v>
                </c:pt>
                <c:pt idx="32">
                  <c:v>3.6</c:v>
                </c:pt>
              </c:numCache>
            </c:numRef>
          </c:xVal>
          <c:yVal>
            <c:numRef>
              <c:f>公会計指標分析・財政指標組合せ分析表!$BP$77:$DC$77</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BA03-40EA-A1EB-33B2601486BF}"/>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元利償還金については、公債費の後年度負担抑制のため、据置期間の短縮など、償還額の低減に取り組んでいる。しかし、新たな学校づくり推進事業の整備費用が</a:t>
          </a:r>
          <a:r>
            <a:rPr kumimoji="1" lang="en-US" altLang="ja-JP" sz="1100">
              <a:solidFill>
                <a:schemeClr val="dk1"/>
              </a:solidFill>
              <a:effectLst/>
              <a:latin typeface="+mn-lt"/>
              <a:ea typeface="+mn-ea"/>
              <a:cs typeface="+mn-cs"/>
            </a:rPr>
            <a:t>2027</a:t>
          </a:r>
          <a:r>
            <a:rPr kumimoji="1" lang="ja-JP" altLang="ja-JP" sz="1100">
              <a:solidFill>
                <a:schemeClr val="dk1"/>
              </a:solidFill>
              <a:effectLst/>
              <a:latin typeface="+mn-lt"/>
              <a:ea typeface="+mn-ea"/>
              <a:cs typeface="+mn-cs"/>
            </a:rPr>
            <a:t>年度以降増加することに伴い、元利償還金が今後増加する見込みである。</a:t>
          </a:r>
          <a:endParaRPr lang="ja-JP" altLang="ja-JP">
            <a:effectLst/>
          </a:endParaRPr>
        </a:p>
        <a:p>
          <a:pPr eaLnBrk="1" fontAlgn="auto" latinLnBrk="0" hangingPunct="1"/>
          <a:r>
            <a:rPr kumimoji="1" lang="ja-JP" altLang="ja-JP" sz="1100">
              <a:solidFill>
                <a:schemeClr val="dk1"/>
              </a:solidFill>
              <a:effectLst/>
              <a:latin typeface="+mn-lt"/>
              <a:ea typeface="+mn-ea"/>
              <a:cs typeface="+mn-cs"/>
            </a:rPr>
            <a:t>今後の市債の発行については、公債費の影響を考慮しつつ発行額を決定する等、適正水準の維持に努める。</a:t>
          </a:r>
          <a:endParaRPr lang="ja-JP" altLang="ja-JP">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一般会計等に係る地方債等の債務残高に対して、基金などの充当可能財源額が上回っているため、将来負担は生じていない。</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年度と比較すると、将来負担額</a:t>
          </a:r>
          <a:r>
            <a:rPr kumimoji="1" lang="ja-JP" altLang="en-US" sz="1100">
              <a:solidFill>
                <a:schemeClr val="dk1"/>
              </a:solidFill>
              <a:effectLst/>
              <a:latin typeface="+mn-lt"/>
              <a:ea typeface="+mn-ea"/>
              <a:cs typeface="+mn-cs"/>
            </a:rPr>
            <a:t>は減少し</a:t>
          </a:r>
          <a:r>
            <a:rPr kumimoji="1" lang="ja-JP" altLang="ja-JP" sz="1100">
              <a:solidFill>
                <a:schemeClr val="dk1"/>
              </a:solidFill>
              <a:effectLst/>
              <a:latin typeface="+mn-lt"/>
              <a:ea typeface="+mn-ea"/>
              <a:cs typeface="+mn-cs"/>
            </a:rPr>
            <a:t>、充当可能財源等</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増加し</a:t>
          </a:r>
          <a:r>
            <a:rPr kumimoji="1" lang="ja-JP" altLang="en-US" sz="1100">
              <a:solidFill>
                <a:schemeClr val="dk1"/>
              </a:solidFill>
              <a:effectLst/>
              <a:latin typeface="+mn-lt"/>
              <a:ea typeface="+mn-ea"/>
              <a:cs typeface="+mn-cs"/>
            </a:rPr>
            <a:t>ており</a:t>
          </a:r>
          <a:r>
            <a:rPr kumimoji="1" lang="ja-JP" altLang="ja-JP" sz="1100">
              <a:solidFill>
                <a:schemeClr val="dk1"/>
              </a:solidFill>
              <a:effectLst/>
              <a:latin typeface="+mn-lt"/>
              <a:ea typeface="+mn-ea"/>
              <a:cs typeface="+mn-cs"/>
            </a:rPr>
            <a:t>、将来負担額を上回っている。</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年度の将来負担額における地方債現在高は、</a:t>
          </a:r>
          <a:r>
            <a:rPr kumimoji="1" lang="ja-JP" altLang="en-US" sz="1100">
              <a:solidFill>
                <a:schemeClr val="dk1"/>
              </a:solidFill>
              <a:effectLst/>
              <a:latin typeface="+mn-lt"/>
              <a:ea typeface="+mn-ea"/>
              <a:cs typeface="+mn-cs"/>
            </a:rPr>
            <a:t>市債発行額を抑制したことなどにより減少している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年度の充当可能財源等については、剰余金を財源とした財政調整基金の増加などにより充当可能基金が増加したことによるものである。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東京都町田市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年度末の基金現在高は約</a:t>
          </a:r>
          <a:r>
            <a:rPr kumimoji="1" lang="en-US" altLang="ja-JP" sz="1100">
              <a:solidFill>
                <a:schemeClr val="dk1"/>
              </a:solidFill>
              <a:effectLst/>
              <a:latin typeface="+mn-lt"/>
              <a:ea typeface="+mn-ea"/>
              <a:cs typeface="+mn-cs"/>
            </a:rPr>
            <a:t>267</a:t>
          </a:r>
          <a:r>
            <a:rPr kumimoji="1" lang="ja-JP" altLang="ja-JP" sz="1100">
              <a:solidFill>
                <a:schemeClr val="dk1"/>
              </a:solidFill>
              <a:effectLst/>
              <a:latin typeface="+mn-lt"/>
              <a:ea typeface="+mn-ea"/>
              <a:cs typeface="+mn-cs"/>
            </a:rPr>
            <a:t>億円となり、前年度から約</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億円の増加となっている。</a:t>
          </a:r>
          <a:endParaRPr lang="ja-JP" altLang="ja-JP" sz="1400">
            <a:effectLst/>
          </a:endParaRPr>
        </a:p>
        <a:p>
          <a:r>
            <a:rPr kumimoji="1" lang="ja-JP" altLang="ja-JP" sz="1100">
              <a:solidFill>
                <a:schemeClr val="dk1"/>
              </a:solidFill>
              <a:effectLst/>
              <a:latin typeface="+mn-lt"/>
              <a:ea typeface="+mn-ea"/>
              <a:cs typeface="+mn-cs"/>
            </a:rPr>
            <a:t>　増加した理由は、主に</a:t>
          </a:r>
          <a:r>
            <a:rPr kumimoji="1" lang="ja-JP" altLang="en-US" sz="1100">
              <a:solidFill>
                <a:schemeClr val="dk1"/>
              </a:solidFill>
              <a:effectLst/>
              <a:latin typeface="+mn-lt"/>
              <a:ea typeface="+mn-ea"/>
              <a:cs typeface="+mn-cs"/>
            </a:rPr>
            <a:t>公共施設整備</a:t>
          </a:r>
          <a:r>
            <a:rPr kumimoji="1" lang="ja-JP" altLang="ja-JP" sz="1100">
              <a:solidFill>
                <a:schemeClr val="dk1"/>
              </a:solidFill>
              <a:effectLst/>
              <a:latin typeface="+mn-lt"/>
              <a:ea typeface="+mn-ea"/>
              <a:cs typeface="+mn-cs"/>
            </a:rPr>
            <a:t>基金で約</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億円、財政調整基金で約</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億円増加したことによる。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各基金の目的に照らし合わせ、活用する際には慎重に検討し、積み立て及び取崩しを実施する。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・公共施設整備基金は、公共施設の整備に必要な資金に充当することを目的としており、令和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市庁舎計画修繕事業や</a:t>
          </a:r>
          <a:r>
            <a:rPr kumimoji="1" lang="ja-JP" altLang="ja-JP" sz="1100">
              <a:solidFill>
                <a:schemeClr val="dk1"/>
              </a:solidFill>
              <a:effectLst/>
              <a:latin typeface="+mn-lt"/>
              <a:ea typeface="+mn-ea"/>
              <a:cs typeface="+mn-cs"/>
            </a:rPr>
            <a:t>文化施設計画営繕事業に充当した。</a:t>
          </a:r>
          <a:endParaRPr lang="ja-JP" altLang="ja-JP" sz="1400">
            <a:effectLst/>
          </a:endParaRPr>
        </a:p>
        <a:p>
          <a:r>
            <a:rPr kumimoji="1" lang="ja-JP" altLang="ja-JP" sz="1100">
              <a:solidFill>
                <a:schemeClr val="dk1"/>
              </a:solidFill>
              <a:effectLst/>
              <a:latin typeface="+mn-lt"/>
              <a:ea typeface="+mn-ea"/>
              <a:cs typeface="+mn-cs"/>
            </a:rPr>
            <a:t>・廃棄物減量再資源化等推進整備基金は、廃棄物の減量、再資源化を図ることにより、資源の有効活用を促進し、循環型社会の形成に寄与することを目的としており、令和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年度は循環型施設整備事業や剪定枝資源化事業に充当した。</a:t>
          </a:r>
          <a:endParaRPr lang="ja-JP" altLang="ja-JP" sz="1400">
            <a:effectLst/>
          </a:endParaRPr>
        </a:p>
        <a:p>
          <a:r>
            <a:rPr kumimoji="1" lang="ja-JP" altLang="ja-JP" sz="1100">
              <a:solidFill>
                <a:schemeClr val="dk1"/>
              </a:solidFill>
              <a:effectLst/>
              <a:latin typeface="+mn-lt"/>
              <a:ea typeface="+mn-ea"/>
              <a:cs typeface="+mn-cs"/>
            </a:rPr>
            <a:t>・まちだ未来づくり基金は、町田市の未来づくりを応援するために寄附された寄附金を適正に管理し、市政運営に活用することを目的としており、令和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鶴川駅周辺街づくり事業や</a:t>
          </a:r>
          <a:r>
            <a:rPr kumimoji="1" lang="ja-JP" altLang="ja-JP" sz="1100">
              <a:solidFill>
                <a:schemeClr val="dk1"/>
              </a:solidFill>
              <a:effectLst/>
              <a:latin typeface="+mn-lt"/>
              <a:ea typeface="+mn-ea"/>
              <a:cs typeface="+mn-cs"/>
            </a:rPr>
            <a:t>トライアル発注商品認定事業に充当した。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今後の老朽化した施設の大規模改修や維持保全の経費に対応するため、公共施設整備基金積立金が増加した。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町田市の公共施設は、その半数以上が</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年以上経過しており、施設の老朽化に伴い公共施設等の維持保全に係る経費が増加している。</a:t>
          </a:r>
          <a:endParaRPr lang="ja-JP" altLang="ja-JP" sz="1400">
            <a:effectLst/>
          </a:endParaRPr>
        </a:p>
        <a:p>
          <a:r>
            <a:rPr kumimoji="1" lang="ja-JP" altLang="ja-JP" sz="1100">
              <a:solidFill>
                <a:schemeClr val="dk1"/>
              </a:solidFill>
              <a:effectLst/>
              <a:latin typeface="+mn-lt"/>
              <a:ea typeface="+mn-ea"/>
              <a:cs typeface="+mn-cs"/>
            </a:rPr>
            <a:t>また、新たな学校づくり推進事業における小中学校の統廃合や公共施設の再編などによる経費が増加する見込みである。</a:t>
          </a:r>
          <a:endParaRPr lang="ja-JP" altLang="ja-JP" sz="1400">
            <a:effectLst/>
          </a:endParaRPr>
        </a:p>
        <a:p>
          <a:r>
            <a:rPr kumimoji="1" lang="ja-JP" altLang="ja-JP" sz="1100">
              <a:solidFill>
                <a:schemeClr val="dk1"/>
              </a:solidFill>
              <a:effectLst/>
              <a:latin typeface="+mn-lt"/>
              <a:ea typeface="+mn-ea"/>
              <a:cs typeface="+mn-cs"/>
            </a:rPr>
            <a:t>上記のような経費に活用するため、基金残高を確保していく。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年度末残高は約</a:t>
          </a:r>
          <a:r>
            <a:rPr kumimoji="1" lang="en-US" altLang="ja-JP" sz="1100">
              <a:solidFill>
                <a:schemeClr val="dk1"/>
              </a:solidFill>
              <a:effectLst/>
              <a:latin typeface="+mn-lt"/>
              <a:ea typeface="+mn-ea"/>
              <a:cs typeface="+mn-cs"/>
            </a:rPr>
            <a:t>106</a:t>
          </a:r>
          <a:r>
            <a:rPr kumimoji="1" lang="ja-JP" altLang="ja-JP" sz="1100">
              <a:solidFill>
                <a:schemeClr val="dk1"/>
              </a:solidFill>
              <a:effectLst/>
              <a:latin typeface="+mn-lt"/>
              <a:ea typeface="+mn-ea"/>
              <a:cs typeface="+mn-cs"/>
            </a:rPr>
            <a:t>億円と前年度から約</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億円増加した。</a:t>
          </a:r>
          <a:endParaRPr lang="ja-JP" altLang="ja-JP" sz="1400">
            <a:effectLst/>
          </a:endParaRPr>
        </a:p>
        <a:p>
          <a:r>
            <a:rPr kumimoji="1" lang="ja-JP" altLang="en-US" sz="1100">
              <a:solidFill>
                <a:schemeClr val="dk1"/>
              </a:solidFill>
              <a:effectLst/>
              <a:latin typeface="+mn-lt"/>
              <a:ea typeface="+mn-ea"/>
              <a:cs typeface="+mn-cs"/>
            </a:rPr>
            <a:t>市民税（法人・個人）の税収増</a:t>
          </a:r>
          <a:r>
            <a:rPr kumimoji="1" lang="ja-JP" altLang="ja-JP" sz="1100">
              <a:solidFill>
                <a:schemeClr val="dk1"/>
              </a:solidFill>
              <a:effectLst/>
              <a:latin typeface="+mn-lt"/>
              <a:ea typeface="+mn-ea"/>
              <a:cs typeface="+mn-cs"/>
            </a:rPr>
            <a:t>や、</a:t>
          </a:r>
          <a:r>
            <a:rPr kumimoji="1" lang="ja-JP" altLang="en-US" sz="1100">
              <a:solidFill>
                <a:schemeClr val="dk1"/>
              </a:solidFill>
              <a:effectLst/>
              <a:latin typeface="+mn-lt"/>
              <a:ea typeface="+mn-ea"/>
              <a:cs typeface="+mn-cs"/>
            </a:rPr>
            <a:t>新築家屋の増加</a:t>
          </a:r>
          <a:r>
            <a:rPr kumimoji="1" lang="ja-JP" altLang="ja-JP" sz="1100">
              <a:solidFill>
                <a:schemeClr val="dk1"/>
              </a:solidFill>
              <a:effectLst/>
              <a:latin typeface="+mn-lt"/>
              <a:ea typeface="+mn-ea"/>
              <a:cs typeface="+mn-cs"/>
            </a:rPr>
            <a:t>に伴う</a:t>
          </a:r>
          <a:r>
            <a:rPr kumimoji="1" lang="ja-JP" altLang="en-US" sz="1100">
              <a:solidFill>
                <a:schemeClr val="dk1"/>
              </a:solidFill>
              <a:effectLst/>
              <a:latin typeface="+mn-lt"/>
              <a:ea typeface="+mn-ea"/>
              <a:cs typeface="+mn-cs"/>
            </a:rPr>
            <a:t>固定資産税</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税収増</a:t>
          </a:r>
          <a:r>
            <a:rPr kumimoji="1" lang="ja-JP" altLang="ja-JP" sz="1100">
              <a:solidFill>
                <a:schemeClr val="dk1"/>
              </a:solidFill>
              <a:effectLst/>
              <a:latin typeface="+mn-lt"/>
              <a:ea typeface="+mn-ea"/>
              <a:cs typeface="+mn-cs"/>
            </a:rPr>
            <a:t>などにより、約</a:t>
          </a:r>
          <a:r>
            <a:rPr kumimoji="1" lang="en-US" altLang="ja-JP" sz="1100">
              <a:solidFill>
                <a:schemeClr val="dk1"/>
              </a:solidFill>
              <a:effectLst/>
              <a:latin typeface="+mn-lt"/>
              <a:ea typeface="+mn-ea"/>
              <a:cs typeface="+mn-cs"/>
            </a:rPr>
            <a:t>64</a:t>
          </a:r>
          <a:r>
            <a:rPr kumimoji="1" lang="ja-JP" altLang="ja-JP" sz="1100">
              <a:solidFill>
                <a:schemeClr val="dk1"/>
              </a:solidFill>
              <a:effectLst/>
              <a:latin typeface="+mn-lt"/>
              <a:ea typeface="+mn-ea"/>
              <a:cs typeface="+mn-cs"/>
            </a:rPr>
            <a:t>億円の積立を行うことができたことなどが要因である。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生産年齢人口の減少に伴う市税収入の減少と少子高齢化を背景とした社会保障関係経費の増加による構造的収支不足が拡大することが見込まれている</a:t>
          </a:r>
          <a:r>
            <a:rPr kumimoji="1" lang="ja-JP" altLang="en-US" sz="1100">
              <a:solidFill>
                <a:schemeClr val="dk1"/>
              </a:solidFill>
              <a:effectLst/>
              <a:latin typeface="+mn-lt"/>
              <a:ea typeface="+mn-ea"/>
              <a:cs typeface="+mn-cs"/>
            </a:rPr>
            <a:t>ことを踏まえ、</a:t>
          </a:r>
          <a:endParaRPr lang="ja-JP" altLang="ja-JP" sz="1400">
            <a:effectLst/>
          </a:endParaRPr>
        </a:p>
        <a:p>
          <a:r>
            <a:rPr kumimoji="1" lang="ja-JP" altLang="ja-JP" sz="1100">
              <a:solidFill>
                <a:schemeClr val="dk1"/>
              </a:solidFill>
              <a:effectLst/>
              <a:latin typeface="+mn-lt"/>
              <a:ea typeface="+mn-ea"/>
              <a:cs typeface="+mn-cs"/>
            </a:rPr>
            <a:t>今後の財政状況も見据え</a:t>
          </a:r>
          <a:r>
            <a:rPr kumimoji="1" lang="ja-JP" altLang="en-US" sz="1100">
              <a:solidFill>
                <a:schemeClr val="dk1"/>
              </a:solidFill>
              <a:effectLst/>
              <a:latin typeface="+mn-lt"/>
              <a:ea typeface="+mn-ea"/>
              <a:cs typeface="+mn-cs"/>
            </a:rPr>
            <a:t>て</a:t>
          </a:r>
          <a:r>
            <a:rPr kumimoji="1" lang="ja-JP" altLang="ja-JP" sz="1100">
              <a:solidFill>
                <a:schemeClr val="dk1"/>
              </a:solidFill>
              <a:effectLst/>
              <a:latin typeface="+mn-lt"/>
              <a:ea typeface="+mn-ea"/>
              <a:cs typeface="+mn-cs"/>
            </a:rPr>
            <a:t>収支不足に対する財源調整や、計画的な財政運営を行うための財源として、毎年度の予算編成の中で取崩について検討する。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利用していない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DC1A228-362D-4BD9-AB37-8A9741B265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901362C-2FB8-4317-AC5E-066C51E23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C610F61B-B3B9-4FEA-979E-DF71A1ECB245}"/>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1EE84A97-CD0B-4289-B150-DC89144A3FFB}"/>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E48BACC-3EAE-4DF5-BE22-190A6D4E8078}"/>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4CE2B1C-0D64-410B-AA01-FEBA9866F62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52B2B278-B472-4180-B706-9FC47AFFD6F5}"/>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EE400F9-9461-4C50-BCED-0D2B6E04102E}"/>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7D0740FC-4B35-4D75-93B8-5683F7F94F09}"/>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551A252E-39B7-43E3-95BC-23D7EADC8AC7}"/>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80B05C23-CADA-4000-9935-77ACFE6664A5}"/>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3CAAC36E-6743-4EFB-B930-B96373E5A48F}"/>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FBB63ADD-4E3F-4DF0-A2A8-159362C0A92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D9BEDF07-AD92-4D9C-BF88-A78999DA0CA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3BEF6212-0FBD-4392-91AD-53AE6917AABA}"/>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24EA4D00-A23F-4151-A776-771CBC9F318B}"/>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CCF9DE3-763A-4844-992C-E64C6410AB2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91433CA-8EF2-49D4-99E6-229E9720DDE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A8BE4F06-B331-465C-B38F-66081BBCEAC2}"/>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8C4936C7-395D-4FE7-8F7D-37ECDA005BF4}"/>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23C1371E-DBAE-4BA0-B286-AB4BB212EE36}"/>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CBE5E41A-4EB5-4ABF-9295-6DF9E194EB11}"/>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430,831
422,759
71.55
184,675,921
173,875,066
7,846,310
83,069,953
90,637,099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EEACA76-FC79-446F-86E5-96E995E4BA0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E2182CDD-79EF-45A5-8964-59C5A5C2E73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FD777B94-7651-4EE9-BF47-D69F6E8AF184}"/>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09FAEF8-3943-4CB8-904D-FFEBE911784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75351BCF-3DD8-4BCA-93B1-FDABDB1419A6}"/>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5611E07-6C10-48B9-A02D-B15A8A4D490A}"/>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B1089E6-EB60-44F1-B931-D28B94F85BC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FF197DFF-406D-4428-97A8-A1ACD1EEA04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4BFCF090-6F20-4B1C-BB37-956B1B34354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9B1AF48F-994B-418C-90E7-641C50C07AD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132FA2EE-EA69-43C8-B8BC-F7648BF1DA9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37ADD3B-533C-4118-A1F2-7FB32E112723}"/>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D83BBD06-5EF8-4F77-8E67-FB70D91498D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33627A9D-1B7B-4AC3-8B3F-885C79F27D9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3EFF26F-65E9-4253-B172-8C8D44A69F38}"/>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9144B577-A37E-4FE4-B0B3-37FB58F3D995}"/>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CF122519-10E9-4FAC-8DE9-1CA8F1E449E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8B17F014-315D-4E3C-ADDE-CF063B7D968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6253B24-3915-4585-9B84-7301E54A2724}"/>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5725788-34B1-4965-A3EF-ACAA7C2114F2}"/>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A2A2988D-B9D9-4A3D-9591-A21C9D3D5ABA}"/>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8BCBBC21-1A1D-49E0-86EC-E8219AC9FFC8}"/>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65E51B5-8807-4809-AD91-72001F2498E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D5D79BEB-7A0A-4780-A6C3-18F71FC87879}"/>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5CF7A442-E3E8-4E7B-8AE2-E3BC5FBD7705}"/>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B99651E-EED4-49BF-9DF3-C5160986526B}"/>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5F46F56-8932-48CE-A271-34A3630A4F7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438AEF1-90D9-494B-95C8-7E5BE6AE79B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931135C1-1A03-4DC3-A8C5-D2FC17BDBFB4}"/>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E5C11868-F822-42FC-BF6F-A858842688E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EBC4DEE7-3067-4576-AA66-503C505C7545}"/>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1CBB45E-BA70-4B05-860B-2193B2F14FB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F45B2E66-6361-46B8-AFA0-7258D27114A7}"/>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F6457C72-E733-4A08-9C0B-5DF0126690A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B071D8B2-7EA6-479B-9685-070A4D70394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年度の有形固定資産減価償却率は全国平均を下回り、類似団体と比較しても低い結果となっている。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年度に市民ホールやさるびあ図書館等の改修工事を行い、有形固定資産減価償却率の増加率の鈍化に繋げている。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72B38A6-2209-4853-94DE-F4DF3387250F}"/>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D7A565F4-9B0E-4984-A2D3-BFD3B1302B5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658492A2-54A3-435C-A411-E518260892D8}"/>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4D084877-2BDE-4479-8095-4D514FD1781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1AF1106F-9555-4F6E-BEB8-D9751D973398}"/>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F369BD16-9242-4E58-8FCC-562C44632A33}"/>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24FCDADC-B88B-4D2A-99CA-1CABBC8E2B47}"/>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3C677CE1-0669-4035-9AD7-4EE01698533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DF4AC703-B16D-418E-B10F-BF3615130DA4}"/>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3B1C3D0-D6A2-43E6-8201-7D42AD338334}"/>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95DF30DD-DB61-45F2-B269-F0122CE183E8}"/>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CFCAE47-5051-4FC6-B17F-CEBBCDBD45CC}"/>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A2F681D3-A19E-4F4B-ACAC-0D4A537D5541}"/>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D418982B-F1E5-4746-87E1-7390B5969EC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CA3F3A83-0B81-4915-B11E-57E061BA2112}"/>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98F191DD-20E9-4AD9-9BBF-AF543A3569F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75" name="直線コネクタ 74">
          <a:extLst>
            <a:ext uri="{FF2B5EF4-FFF2-40B4-BE49-F238E27FC236}">
              <a16:creationId xmlns:a16="http://schemas.microsoft.com/office/drawing/2014/main" id="{01788391-BB15-4582-883E-F65417D5C1C1}"/>
            </a:ext>
          </a:extLst>
        </xdr:cNvPr>
        <xdr:cNvCxnSpPr/>
      </xdr:nvCxnSpPr>
      <xdr:spPr>
        <a:xfrm flipV="1">
          <a:off x="4760595" y="5553922"/>
          <a:ext cx="1270" cy="11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76" name="有形固定資産減価償却率最小値テキスト">
          <a:extLst>
            <a:ext uri="{FF2B5EF4-FFF2-40B4-BE49-F238E27FC236}">
              <a16:creationId xmlns:a16="http://schemas.microsoft.com/office/drawing/2014/main" id="{2606FEE7-5557-43AA-BDFA-2C58FF22F67E}"/>
            </a:ext>
          </a:extLst>
        </xdr:cNvPr>
        <xdr:cNvSpPr txBox="1"/>
      </xdr:nvSpPr>
      <xdr:spPr>
        <a:xfrm>
          <a:off x="4813300" y="668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77" name="直線コネクタ 76">
          <a:extLst>
            <a:ext uri="{FF2B5EF4-FFF2-40B4-BE49-F238E27FC236}">
              <a16:creationId xmlns:a16="http://schemas.microsoft.com/office/drawing/2014/main" id="{0031556A-4361-403E-B070-9E29E24D873A}"/>
            </a:ext>
          </a:extLst>
        </xdr:cNvPr>
        <xdr:cNvCxnSpPr/>
      </xdr:nvCxnSpPr>
      <xdr:spPr>
        <a:xfrm>
          <a:off x="4673600" y="667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8" name="有形固定資産減価償却率最大値テキスト">
          <a:extLst>
            <a:ext uri="{FF2B5EF4-FFF2-40B4-BE49-F238E27FC236}">
              <a16:creationId xmlns:a16="http://schemas.microsoft.com/office/drawing/2014/main" id="{2C28E65E-1600-434D-BFF1-88AA9D76B97A}"/>
            </a:ext>
          </a:extLst>
        </xdr:cNvPr>
        <xdr:cNvSpPr txBox="1"/>
      </xdr:nvSpPr>
      <xdr:spPr>
        <a:xfrm>
          <a:off x="4813300" y="5329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9" name="直線コネクタ 78">
          <a:extLst>
            <a:ext uri="{FF2B5EF4-FFF2-40B4-BE49-F238E27FC236}">
              <a16:creationId xmlns:a16="http://schemas.microsoft.com/office/drawing/2014/main" id="{77767C87-6620-45BE-8763-28C931CAF260}"/>
            </a:ext>
          </a:extLst>
        </xdr:cNvPr>
        <xdr:cNvCxnSpPr/>
      </xdr:nvCxnSpPr>
      <xdr:spPr>
        <a:xfrm>
          <a:off x="4673600" y="5553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168715</xdr:rowOff>
    </xdr:from>
    <xdr:ext cx="405111" cy="259045"/>
    <xdr:sp macro="" textlink="">
      <xdr:nvSpPr>
        <xdr:cNvPr id="80" name="有形固定資産減価償却率平均値テキスト">
          <a:extLst>
            <a:ext uri="{FF2B5EF4-FFF2-40B4-BE49-F238E27FC236}">
              <a16:creationId xmlns:a16="http://schemas.microsoft.com/office/drawing/2014/main" id="{DDD3CB5A-8C87-4FFE-AD5A-0719EA3E2025}"/>
            </a:ext>
          </a:extLst>
        </xdr:cNvPr>
        <xdr:cNvSpPr txBox="1"/>
      </xdr:nvSpPr>
      <xdr:spPr>
        <a:xfrm>
          <a:off x="4813300" y="625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81" name="フローチャート: 判断 80">
          <a:extLst>
            <a:ext uri="{FF2B5EF4-FFF2-40B4-BE49-F238E27FC236}">
              <a16:creationId xmlns:a16="http://schemas.microsoft.com/office/drawing/2014/main" id="{02C66D93-43F5-40C6-A8D3-98DD842F1AC1}"/>
            </a:ext>
          </a:extLst>
        </xdr:cNvPr>
        <xdr:cNvSpPr/>
      </xdr:nvSpPr>
      <xdr:spPr>
        <a:xfrm>
          <a:off x="4711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82" name="フローチャート: 判断 81">
          <a:extLst>
            <a:ext uri="{FF2B5EF4-FFF2-40B4-BE49-F238E27FC236}">
              <a16:creationId xmlns:a16="http://schemas.microsoft.com/office/drawing/2014/main" id="{98F7ADAD-8B98-4E87-8D98-89B92ACF4187}"/>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83" name="フローチャート: 判断 82">
          <a:extLst>
            <a:ext uri="{FF2B5EF4-FFF2-40B4-BE49-F238E27FC236}">
              <a16:creationId xmlns:a16="http://schemas.microsoft.com/office/drawing/2014/main" id="{6B65FF61-33C5-4AC7-8C1E-A56E140C8564}"/>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73872</xdr:rowOff>
    </xdr:from>
    <xdr:to>
      <xdr:col>11</xdr:col>
      <xdr:colOff>187325</xdr:colOff>
      <xdr:row>31</xdr:row>
      <xdr:rowOff>4022</xdr:rowOff>
    </xdr:to>
    <xdr:sp macro="" textlink="">
      <xdr:nvSpPr>
        <xdr:cNvPr id="84" name="フローチャート: 判断 83">
          <a:extLst>
            <a:ext uri="{FF2B5EF4-FFF2-40B4-BE49-F238E27FC236}">
              <a16:creationId xmlns:a16="http://schemas.microsoft.com/office/drawing/2014/main" id="{D67FE0A6-358A-476B-8A20-508BB77B252D}"/>
            </a:ext>
          </a:extLst>
        </xdr:cNvPr>
        <xdr:cNvSpPr/>
      </xdr:nvSpPr>
      <xdr:spPr>
        <a:xfrm>
          <a:off x="2476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45085</xdr:rowOff>
    </xdr:from>
    <xdr:to>
      <xdr:col>7</xdr:col>
      <xdr:colOff>187325</xdr:colOff>
      <xdr:row>30</xdr:row>
      <xdr:rowOff>146685</xdr:rowOff>
    </xdr:to>
    <xdr:sp macro="" textlink="">
      <xdr:nvSpPr>
        <xdr:cNvPr id="85" name="フローチャート: 判断 84">
          <a:extLst>
            <a:ext uri="{FF2B5EF4-FFF2-40B4-BE49-F238E27FC236}">
              <a16:creationId xmlns:a16="http://schemas.microsoft.com/office/drawing/2014/main" id="{D4CACA65-74D0-4AA0-80A8-ADFF6FD2FB49}"/>
            </a:ext>
          </a:extLst>
        </xdr:cNvPr>
        <xdr:cNvSpPr/>
      </xdr:nvSpPr>
      <xdr:spPr>
        <a:xfrm>
          <a:off x="1714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3C68F0E7-DFDD-46A2-A00A-24367EDAAB78}"/>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FBB6DB4D-0D0F-464E-95C8-8B74305214C5}"/>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5EE15D9-8E34-4E31-A55C-C155014AFDC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0BCBC6E-2F7B-421F-9461-06FACE168DF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ED0A0505-1268-41FF-926D-878CAC97882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113242</xdr:rowOff>
    </xdr:from>
    <xdr:to>
      <xdr:col>23</xdr:col>
      <xdr:colOff>136525</xdr:colOff>
      <xdr:row>28</xdr:row>
      <xdr:rowOff>43392</xdr:rowOff>
    </xdr:to>
    <xdr:sp macro="" textlink="">
      <xdr:nvSpPr>
        <xdr:cNvPr id="91" name="楕円 90">
          <a:extLst>
            <a:ext uri="{FF2B5EF4-FFF2-40B4-BE49-F238E27FC236}">
              <a16:creationId xmlns:a16="http://schemas.microsoft.com/office/drawing/2014/main" id="{BC1405ED-F310-4DBC-8E27-AA541D586BC0}"/>
            </a:ext>
          </a:extLst>
        </xdr:cNvPr>
        <xdr:cNvSpPr/>
      </xdr:nvSpPr>
      <xdr:spPr>
        <a:xfrm>
          <a:off x="4711700" y="551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55474</xdr:rowOff>
    </xdr:from>
    <xdr:ext cx="405111" cy="259045"/>
    <xdr:sp macro="" textlink="">
      <xdr:nvSpPr>
        <xdr:cNvPr id="92" name="有形固定資産減価償却率該当値テキスト">
          <a:extLst>
            <a:ext uri="{FF2B5EF4-FFF2-40B4-BE49-F238E27FC236}">
              <a16:creationId xmlns:a16="http://schemas.microsoft.com/office/drawing/2014/main" id="{D1816994-3088-4FA2-8A13-04BED9B06033}"/>
            </a:ext>
          </a:extLst>
        </xdr:cNvPr>
        <xdr:cNvSpPr txBox="1"/>
      </xdr:nvSpPr>
      <xdr:spPr>
        <a:xfrm>
          <a:off x="4813300" y="5456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41275</xdr:rowOff>
    </xdr:from>
    <xdr:to>
      <xdr:col>19</xdr:col>
      <xdr:colOff>187325</xdr:colOff>
      <xdr:row>27</xdr:row>
      <xdr:rowOff>142875</xdr:rowOff>
    </xdr:to>
    <xdr:sp macro="" textlink="">
      <xdr:nvSpPr>
        <xdr:cNvPr id="93" name="楕円 92">
          <a:extLst>
            <a:ext uri="{FF2B5EF4-FFF2-40B4-BE49-F238E27FC236}">
              <a16:creationId xmlns:a16="http://schemas.microsoft.com/office/drawing/2014/main" id="{369DA14A-C2EF-4F3E-923F-4F3D8FD226C3}"/>
            </a:ext>
          </a:extLst>
        </xdr:cNvPr>
        <xdr:cNvSpPr/>
      </xdr:nvSpPr>
      <xdr:spPr>
        <a:xfrm>
          <a:off x="4000500" y="54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92075</xdr:rowOff>
    </xdr:from>
    <xdr:to>
      <xdr:col>23</xdr:col>
      <xdr:colOff>85725</xdr:colOff>
      <xdr:row>27</xdr:row>
      <xdr:rowOff>164042</xdr:rowOff>
    </xdr:to>
    <xdr:cxnSp macro="">
      <xdr:nvCxnSpPr>
        <xdr:cNvPr id="94" name="直線コネクタ 93">
          <a:extLst>
            <a:ext uri="{FF2B5EF4-FFF2-40B4-BE49-F238E27FC236}">
              <a16:creationId xmlns:a16="http://schemas.microsoft.com/office/drawing/2014/main" id="{2F82A2D4-C06F-4A55-B2B1-595945744B24}"/>
            </a:ext>
          </a:extLst>
        </xdr:cNvPr>
        <xdr:cNvCxnSpPr/>
      </xdr:nvCxnSpPr>
      <xdr:spPr>
        <a:xfrm>
          <a:off x="4051300" y="5492750"/>
          <a:ext cx="7112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15028</xdr:rowOff>
    </xdr:from>
    <xdr:to>
      <xdr:col>15</xdr:col>
      <xdr:colOff>187325</xdr:colOff>
      <xdr:row>29</xdr:row>
      <xdr:rowOff>116628</xdr:rowOff>
    </xdr:to>
    <xdr:sp macro="" textlink="">
      <xdr:nvSpPr>
        <xdr:cNvPr id="95" name="楕円 94">
          <a:extLst>
            <a:ext uri="{FF2B5EF4-FFF2-40B4-BE49-F238E27FC236}">
              <a16:creationId xmlns:a16="http://schemas.microsoft.com/office/drawing/2014/main" id="{E161CD80-4835-430A-BEFC-60C4A9FABC7E}"/>
            </a:ext>
          </a:extLst>
        </xdr:cNvPr>
        <xdr:cNvSpPr/>
      </xdr:nvSpPr>
      <xdr:spPr>
        <a:xfrm>
          <a:off x="3238500" y="575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92075</xdr:rowOff>
    </xdr:from>
    <xdr:to>
      <xdr:col>19</xdr:col>
      <xdr:colOff>136525</xdr:colOff>
      <xdr:row>29</xdr:row>
      <xdr:rowOff>65828</xdr:rowOff>
    </xdr:to>
    <xdr:cxnSp macro="">
      <xdr:nvCxnSpPr>
        <xdr:cNvPr id="96" name="直線コネクタ 95">
          <a:extLst>
            <a:ext uri="{FF2B5EF4-FFF2-40B4-BE49-F238E27FC236}">
              <a16:creationId xmlns:a16="http://schemas.microsoft.com/office/drawing/2014/main" id="{CA9B7E6F-1FDA-4B89-A41C-05C89968C12F}"/>
            </a:ext>
          </a:extLst>
        </xdr:cNvPr>
        <xdr:cNvCxnSpPr/>
      </xdr:nvCxnSpPr>
      <xdr:spPr>
        <a:xfrm flipV="1">
          <a:off x="3289300" y="5492750"/>
          <a:ext cx="762000" cy="31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36618</xdr:rowOff>
    </xdr:from>
    <xdr:to>
      <xdr:col>11</xdr:col>
      <xdr:colOff>187325</xdr:colOff>
      <xdr:row>29</xdr:row>
      <xdr:rowOff>138218</xdr:rowOff>
    </xdr:to>
    <xdr:sp macro="" textlink="">
      <xdr:nvSpPr>
        <xdr:cNvPr id="97" name="楕円 96">
          <a:extLst>
            <a:ext uri="{FF2B5EF4-FFF2-40B4-BE49-F238E27FC236}">
              <a16:creationId xmlns:a16="http://schemas.microsoft.com/office/drawing/2014/main" id="{FAE10A75-4E19-46F5-95CC-B8354F38F022}"/>
            </a:ext>
          </a:extLst>
        </xdr:cNvPr>
        <xdr:cNvSpPr/>
      </xdr:nvSpPr>
      <xdr:spPr>
        <a:xfrm>
          <a:off x="2476500" y="57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65828</xdr:rowOff>
    </xdr:from>
    <xdr:to>
      <xdr:col>15</xdr:col>
      <xdr:colOff>136525</xdr:colOff>
      <xdr:row>29</xdr:row>
      <xdr:rowOff>87418</xdr:rowOff>
    </xdr:to>
    <xdr:cxnSp macro="">
      <xdr:nvCxnSpPr>
        <xdr:cNvPr id="98" name="直線コネクタ 97">
          <a:extLst>
            <a:ext uri="{FF2B5EF4-FFF2-40B4-BE49-F238E27FC236}">
              <a16:creationId xmlns:a16="http://schemas.microsoft.com/office/drawing/2014/main" id="{6B11B543-38AB-4CEE-971E-83F1F7E99CF6}"/>
            </a:ext>
          </a:extLst>
        </xdr:cNvPr>
        <xdr:cNvCxnSpPr/>
      </xdr:nvCxnSpPr>
      <xdr:spPr>
        <a:xfrm flipV="1">
          <a:off x="2527300" y="5809403"/>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164888</xdr:rowOff>
    </xdr:from>
    <xdr:to>
      <xdr:col>7</xdr:col>
      <xdr:colOff>187325</xdr:colOff>
      <xdr:row>29</xdr:row>
      <xdr:rowOff>95038</xdr:rowOff>
    </xdr:to>
    <xdr:sp macro="" textlink="">
      <xdr:nvSpPr>
        <xdr:cNvPr id="99" name="楕円 98">
          <a:extLst>
            <a:ext uri="{FF2B5EF4-FFF2-40B4-BE49-F238E27FC236}">
              <a16:creationId xmlns:a16="http://schemas.microsoft.com/office/drawing/2014/main" id="{299D2E95-D77B-4366-8E7A-AF97F4ADAEC3}"/>
            </a:ext>
          </a:extLst>
        </xdr:cNvPr>
        <xdr:cNvSpPr/>
      </xdr:nvSpPr>
      <xdr:spPr>
        <a:xfrm>
          <a:off x="17145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44238</xdr:rowOff>
    </xdr:from>
    <xdr:to>
      <xdr:col>11</xdr:col>
      <xdr:colOff>136525</xdr:colOff>
      <xdr:row>29</xdr:row>
      <xdr:rowOff>87418</xdr:rowOff>
    </xdr:to>
    <xdr:cxnSp macro="">
      <xdr:nvCxnSpPr>
        <xdr:cNvPr id="100" name="直線コネクタ 99">
          <a:extLst>
            <a:ext uri="{FF2B5EF4-FFF2-40B4-BE49-F238E27FC236}">
              <a16:creationId xmlns:a16="http://schemas.microsoft.com/office/drawing/2014/main" id="{483BB650-7F24-4BF7-A10C-2D0D55BC2E01}"/>
            </a:ext>
          </a:extLst>
        </xdr:cNvPr>
        <xdr:cNvCxnSpPr/>
      </xdr:nvCxnSpPr>
      <xdr:spPr>
        <a:xfrm>
          <a:off x="1765300" y="5787813"/>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101" name="n_1aveValue有形固定資産減価償却率">
          <a:extLst>
            <a:ext uri="{FF2B5EF4-FFF2-40B4-BE49-F238E27FC236}">
              <a16:creationId xmlns:a16="http://schemas.microsoft.com/office/drawing/2014/main" id="{AB727D1E-4BAC-42FB-8612-A5C188220545}"/>
            </a:ext>
          </a:extLst>
        </xdr:cNvPr>
        <xdr:cNvSpPr txBox="1"/>
      </xdr:nvSpPr>
      <xdr:spPr>
        <a:xfrm>
          <a:off x="383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102" name="n_2aveValue有形固定資産減価償却率">
          <a:extLst>
            <a:ext uri="{FF2B5EF4-FFF2-40B4-BE49-F238E27FC236}">
              <a16:creationId xmlns:a16="http://schemas.microsoft.com/office/drawing/2014/main" id="{584B70E6-D91C-4467-B1AA-392ABF6BFD50}"/>
            </a:ext>
          </a:extLst>
        </xdr:cNvPr>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166599</xdr:rowOff>
    </xdr:from>
    <xdr:ext cx="405111" cy="259045"/>
    <xdr:sp macro="" textlink="">
      <xdr:nvSpPr>
        <xdr:cNvPr id="103" name="n_3aveValue有形固定資産減価償却率">
          <a:extLst>
            <a:ext uri="{FF2B5EF4-FFF2-40B4-BE49-F238E27FC236}">
              <a16:creationId xmlns:a16="http://schemas.microsoft.com/office/drawing/2014/main" id="{90465986-C0C5-4FB8-A132-BF5AF36A0392}"/>
            </a:ext>
          </a:extLst>
        </xdr:cNvPr>
        <xdr:cNvSpPr txBox="1"/>
      </xdr:nvSpPr>
      <xdr:spPr>
        <a:xfrm>
          <a:off x="2324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137812</xdr:rowOff>
    </xdr:from>
    <xdr:ext cx="405111" cy="259045"/>
    <xdr:sp macro="" textlink="">
      <xdr:nvSpPr>
        <xdr:cNvPr id="104" name="n_4aveValue有形固定資産減価償却率">
          <a:extLst>
            <a:ext uri="{FF2B5EF4-FFF2-40B4-BE49-F238E27FC236}">
              <a16:creationId xmlns:a16="http://schemas.microsoft.com/office/drawing/2014/main" id="{CF58CE2B-80FA-4BF3-9CEB-80B57552FCE9}"/>
            </a:ext>
          </a:extLst>
        </xdr:cNvPr>
        <xdr:cNvSpPr txBox="1"/>
      </xdr:nvSpPr>
      <xdr:spPr>
        <a:xfrm>
          <a:off x="1562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159402</xdr:rowOff>
    </xdr:from>
    <xdr:ext cx="405111" cy="259045"/>
    <xdr:sp macro="" textlink="">
      <xdr:nvSpPr>
        <xdr:cNvPr id="105" name="n_1mainValue有形固定資産減価償却率">
          <a:extLst>
            <a:ext uri="{FF2B5EF4-FFF2-40B4-BE49-F238E27FC236}">
              <a16:creationId xmlns:a16="http://schemas.microsoft.com/office/drawing/2014/main" id="{8D8C502A-6D6F-4A34-ABAB-90724750D2EA}"/>
            </a:ext>
          </a:extLst>
        </xdr:cNvPr>
        <xdr:cNvSpPr txBox="1"/>
      </xdr:nvSpPr>
      <xdr:spPr>
        <a:xfrm>
          <a:off x="3836044" y="52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133155</xdr:rowOff>
    </xdr:from>
    <xdr:ext cx="405111" cy="259045"/>
    <xdr:sp macro="" textlink="">
      <xdr:nvSpPr>
        <xdr:cNvPr id="106" name="n_2mainValue有形固定資産減価償却率">
          <a:extLst>
            <a:ext uri="{FF2B5EF4-FFF2-40B4-BE49-F238E27FC236}">
              <a16:creationId xmlns:a16="http://schemas.microsoft.com/office/drawing/2014/main" id="{9130C162-E9E3-40EE-AA96-30DC5E6E630C}"/>
            </a:ext>
          </a:extLst>
        </xdr:cNvPr>
        <xdr:cNvSpPr txBox="1"/>
      </xdr:nvSpPr>
      <xdr:spPr>
        <a:xfrm>
          <a:off x="3086744" y="5533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154745</xdr:rowOff>
    </xdr:from>
    <xdr:ext cx="405111" cy="259045"/>
    <xdr:sp macro="" textlink="">
      <xdr:nvSpPr>
        <xdr:cNvPr id="107" name="n_3mainValue有形固定資産減価償却率">
          <a:extLst>
            <a:ext uri="{FF2B5EF4-FFF2-40B4-BE49-F238E27FC236}">
              <a16:creationId xmlns:a16="http://schemas.microsoft.com/office/drawing/2014/main" id="{92E1CDD5-DB5D-41D4-A189-9F8DA4203619}"/>
            </a:ext>
          </a:extLst>
        </xdr:cNvPr>
        <xdr:cNvSpPr txBox="1"/>
      </xdr:nvSpPr>
      <xdr:spPr>
        <a:xfrm>
          <a:off x="2324744" y="555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111565</xdr:rowOff>
    </xdr:from>
    <xdr:ext cx="405111" cy="259045"/>
    <xdr:sp macro="" textlink="">
      <xdr:nvSpPr>
        <xdr:cNvPr id="108" name="n_4mainValue有形固定資産減価償却率">
          <a:extLst>
            <a:ext uri="{FF2B5EF4-FFF2-40B4-BE49-F238E27FC236}">
              <a16:creationId xmlns:a16="http://schemas.microsoft.com/office/drawing/2014/main" id="{D3585406-F6EA-402F-9901-9BBB64F57E19}"/>
            </a:ext>
          </a:extLst>
        </xdr:cNvPr>
        <xdr:cNvSpPr txBox="1"/>
      </xdr:nvSpPr>
      <xdr:spPr>
        <a:xfrm>
          <a:off x="1562744" y="5512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8AFB5FC4-7221-4188-BA81-1AF69E71D6B8}"/>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E646E52C-E0F9-4A10-9769-AC60667AE2B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AFF552F-5AB7-4B47-9FDA-5690D1E608D8}"/>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[ 363.5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BF54E2F4-F65F-47C6-8682-B3F881C6BDE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769B5B8F-19AC-40BF-96FB-83A2B2E2617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AEA84D46-EA65-46F7-A462-E2193F53D909}"/>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A76DA630-9E6B-4FD0-A8FA-BD71BE19D323}"/>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BA812369-69F2-45F5-A163-762C250E993A}"/>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AF55EA52-0F2F-473A-8FEC-4E59F06FAE44}"/>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86237EEC-C7AF-4014-9BF4-26BE5AD8F40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A7E486CB-D8A9-47B6-9D9F-E9E7C2EBCDE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C3A93E6C-E7E4-4E98-9DE0-716B54BABA7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9529201-8052-41FF-A9D2-90DA7847BEE9}"/>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年度の債務償還比率は全国平均・類似団体平均を下回っている。</a:t>
          </a:r>
        </a:p>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年度と比べ、将来負担額に対し充当可能な基金残高や特定歳入は増加したものの、臨時財政対策債発行可能額の減少に伴い分母にあたる経常一般財源等が減少したことで、債務償還比率は令和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年度と比べ</a:t>
          </a:r>
          <a:r>
            <a:rPr kumimoji="1" lang="en-US" altLang="ja-JP" sz="1100">
              <a:latin typeface="ＭＳ Ｐゴシック" panose="020B0600070205080204" pitchFamily="50" charset="-128"/>
              <a:ea typeface="ＭＳ Ｐゴシック" panose="020B0600070205080204" pitchFamily="50" charset="-128"/>
            </a:rPr>
            <a:t>37.3</a:t>
          </a:r>
          <a:r>
            <a:rPr kumimoji="1" lang="ja-JP" altLang="en-US" sz="1100">
              <a:latin typeface="ＭＳ Ｐゴシック" panose="020B0600070205080204" pitchFamily="50" charset="-128"/>
              <a:ea typeface="ＭＳ Ｐゴシック" panose="020B0600070205080204" pitchFamily="50" charset="-128"/>
            </a:rPr>
            <a:t>ポイント増加している。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F915827E-BBBD-4DC6-BA74-F8F4BCB74BED}"/>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99049EFC-76B1-485A-B7E7-9401661F9D25}"/>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B6770A1E-6FBE-47FB-B28E-A958DA07402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B7471283-4362-4FB5-8FF3-3BDD057C3342}"/>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F0330FF9-4F0E-40B1-90ED-851CAA856083}"/>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739EC340-6B53-4B12-A485-A9C3899B4E4B}"/>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80A710D8-3572-4605-8ACF-50BA15C061ED}"/>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CA6D45F8-AE05-449A-8795-A47D69282614}"/>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BC5C2D2C-7108-484A-A424-FE395D677198}"/>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4F6F4F7D-070D-462A-B3B0-947F2B45B78D}"/>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439C1186-3FD0-4F63-9042-10E403ABCFBD}"/>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45E5FCEE-D726-4309-90D8-337CBA8B39F2}"/>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13BE91D8-0D6A-448D-901F-932872AAF6E5}"/>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71DF0F54-1A81-477A-AEB2-7F478D433C84}"/>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B8D76EAE-B32F-48C2-97AB-ACAAE70EEF26}"/>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9D45BEC-CA3C-4A29-AA3B-44920CEE3BF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EA30D213-79F3-404B-BD81-03A6B07E510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9" name="直線コネクタ 138">
          <a:extLst>
            <a:ext uri="{FF2B5EF4-FFF2-40B4-BE49-F238E27FC236}">
              <a16:creationId xmlns:a16="http://schemas.microsoft.com/office/drawing/2014/main" id="{13B4A6C2-6BD8-403E-9FBE-19242127C4CB}"/>
            </a:ext>
          </a:extLst>
        </xdr:cNvPr>
        <xdr:cNvCxnSpPr/>
      </xdr:nvCxnSpPr>
      <xdr:spPr>
        <a:xfrm flipV="1">
          <a:off x="14793595" y="5261428"/>
          <a:ext cx="1269" cy="147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40" name="債務償還比率最小値テキスト">
          <a:extLst>
            <a:ext uri="{FF2B5EF4-FFF2-40B4-BE49-F238E27FC236}">
              <a16:creationId xmlns:a16="http://schemas.microsoft.com/office/drawing/2014/main" id="{DA8AF5A1-6F43-4670-83E9-5A57BD0CD03E}"/>
            </a:ext>
          </a:extLst>
        </xdr:cNvPr>
        <xdr:cNvSpPr txBox="1"/>
      </xdr:nvSpPr>
      <xdr:spPr>
        <a:xfrm>
          <a:off x="14846300" y="67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41" name="直線コネクタ 140">
          <a:extLst>
            <a:ext uri="{FF2B5EF4-FFF2-40B4-BE49-F238E27FC236}">
              <a16:creationId xmlns:a16="http://schemas.microsoft.com/office/drawing/2014/main" id="{0A025400-DF0B-4FEB-B8E2-436295A26F01}"/>
            </a:ext>
          </a:extLst>
        </xdr:cNvPr>
        <xdr:cNvCxnSpPr/>
      </xdr:nvCxnSpPr>
      <xdr:spPr>
        <a:xfrm>
          <a:off x="14706600" y="6740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E7853343-21B0-4BB0-A479-C735218AFC5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89F19F92-27CB-4B6D-87E2-3DDF32561162}"/>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70357</xdr:rowOff>
    </xdr:from>
    <xdr:ext cx="469744" cy="259045"/>
    <xdr:sp macro="" textlink="">
      <xdr:nvSpPr>
        <xdr:cNvPr id="144" name="債務償還比率平均値テキスト">
          <a:extLst>
            <a:ext uri="{FF2B5EF4-FFF2-40B4-BE49-F238E27FC236}">
              <a16:creationId xmlns:a16="http://schemas.microsoft.com/office/drawing/2014/main" id="{D70BFA7E-DEC0-4A95-82F3-F561BB7ACB13}"/>
            </a:ext>
          </a:extLst>
        </xdr:cNvPr>
        <xdr:cNvSpPr txBox="1"/>
      </xdr:nvSpPr>
      <xdr:spPr>
        <a:xfrm>
          <a:off x="14846300" y="5813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45" name="フローチャート: 判断 144">
          <a:extLst>
            <a:ext uri="{FF2B5EF4-FFF2-40B4-BE49-F238E27FC236}">
              <a16:creationId xmlns:a16="http://schemas.microsoft.com/office/drawing/2014/main" id="{B3E78017-EAC0-45BA-82E0-B6038B3E49C0}"/>
            </a:ext>
          </a:extLst>
        </xdr:cNvPr>
        <xdr:cNvSpPr/>
      </xdr:nvSpPr>
      <xdr:spPr>
        <a:xfrm>
          <a:off x="147447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46" name="フローチャート: 判断 145">
          <a:extLst>
            <a:ext uri="{FF2B5EF4-FFF2-40B4-BE49-F238E27FC236}">
              <a16:creationId xmlns:a16="http://schemas.microsoft.com/office/drawing/2014/main" id="{5C072135-AAE5-49A5-9089-12A2F0BA7DFA}"/>
            </a:ext>
          </a:extLst>
        </xdr:cNvPr>
        <xdr:cNvSpPr/>
      </xdr:nvSpPr>
      <xdr:spPr>
        <a:xfrm>
          <a:off x="14033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97980</xdr:rowOff>
    </xdr:from>
    <xdr:to>
      <xdr:col>68</xdr:col>
      <xdr:colOff>123825</xdr:colOff>
      <xdr:row>31</xdr:row>
      <xdr:rowOff>28130</xdr:rowOff>
    </xdr:to>
    <xdr:sp macro="" textlink="">
      <xdr:nvSpPr>
        <xdr:cNvPr id="147" name="フローチャート: 判断 146">
          <a:extLst>
            <a:ext uri="{FF2B5EF4-FFF2-40B4-BE49-F238E27FC236}">
              <a16:creationId xmlns:a16="http://schemas.microsoft.com/office/drawing/2014/main" id="{78859EB7-7ADD-4489-A2E4-2F18776744A8}"/>
            </a:ext>
          </a:extLst>
        </xdr:cNvPr>
        <xdr:cNvSpPr/>
      </xdr:nvSpPr>
      <xdr:spPr>
        <a:xfrm>
          <a:off x="13271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167531</xdr:rowOff>
    </xdr:from>
    <xdr:to>
      <xdr:col>64</xdr:col>
      <xdr:colOff>123825</xdr:colOff>
      <xdr:row>31</xdr:row>
      <xdr:rowOff>97681</xdr:rowOff>
    </xdr:to>
    <xdr:sp macro="" textlink="">
      <xdr:nvSpPr>
        <xdr:cNvPr id="148" name="フローチャート: 判断 147">
          <a:extLst>
            <a:ext uri="{FF2B5EF4-FFF2-40B4-BE49-F238E27FC236}">
              <a16:creationId xmlns:a16="http://schemas.microsoft.com/office/drawing/2014/main" id="{86EE01E5-5BDC-43FD-94C0-C1483C9C3EC0}"/>
            </a:ext>
          </a:extLst>
        </xdr:cNvPr>
        <xdr:cNvSpPr/>
      </xdr:nvSpPr>
      <xdr:spPr>
        <a:xfrm>
          <a:off x="12509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155811</xdr:rowOff>
    </xdr:from>
    <xdr:to>
      <xdr:col>60</xdr:col>
      <xdr:colOff>123825</xdr:colOff>
      <xdr:row>31</xdr:row>
      <xdr:rowOff>85961</xdr:rowOff>
    </xdr:to>
    <xdr:sp macro="" textlink="">
      <xdr:nvSpPr>
        <xdr:cNvPr id="149" name="フローチャート: 判断 148">
          <a:extLst>
            <a:ext uri="{FF2B5EF4-FFF2-40B4-BE49-F238E27FC236}">
              <a16:creationId xmlns:a16="http://schemas.microsoft.com/office/drawing/2014/main" id="{2ED01BFF-8F2C-401A-BF83-CC966D31B786}"/>
            </a:ext>
          </a:extLst>
        </xdr:cNvPr>
        <xdr:cNvSpPr/>
      </xdr:nvSpPr>
      <xdr:spPr>
        <a:xfrm>
          <a:off x="11747500" y="607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34311FA8-1A44-4DB5-A05F-2B1137027BA9}"/>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A2ECFDBA-C118-4F05-9A58-91CA50EF2B6B}"/>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A89FD8D8-A15F-4E45-88B3-DA9D1395CB6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E78E7C5F-540E-4444-8BBD-984A73C76F21}"/>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68F14446-50DC-46CA-A05C-A5577A4BF601}"/>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27622</xdr:rowOff>
    </xdr:from>
    <xdr:to>
      <xdr:col>76</xdr:col>
      <xdr:colOff>73025</xdr:colOff>
      <xdr:row>29</xdr:row>
      <xdr:rowOff>129222</xdr:rowOff>
    </xdr:to>
    <xdr:sp macro="" textlink="">
      <xdr:nvSpPr>
        <xdr:cNvPr id="155" name="楕円 154">
          <a:extLst>
            <a:ext uri="{FF2B5EF4-FFF2-40B4-BE49-F238E27FC236}">
              <a16:creationId xmlns:a16="http://schemas.microsoft.com/office/drawing/2014/main" id="{43E6F231-45B3-448F-9E6E-602808ECFCDC}"/>
            </a:ext>
          </a:extLst>
        </xdr:cNvPr>
        <xdr:cNvSpPr/>
      </xdr:nvSpPr>
      <xdr:spPr>
        <a:xfrm>
          <a:off x="14744700" y="577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50499</xdr:rowOff>
    </xdr:from>
    <xdr:ext cx="469744" cy="259045"/>
    <xdr:sp macro="" textlink="">
      <xdr:nvSpPr>
        <xdr:cNvPr id="156" name="債務償還比率該当値テキスト">
          <a:extLst>
            <a:ext uri="{FF2B5EF4-FFF2-40B4-BE49-F238E27FC236}">
              <a16:creationId xmlns:a16="http://schemas.microsoft.com/office/drawing/2014/main" id="{69BCC83F-B1CD-4621-9833-1C8A54E455BB}"/>
            </a:ext>
          </a:extLst>
        </xdr:cNvPr>
        <xdr:cNvSpPr txBox="1"/>
      </xdr:nvSpPr>
      <xdr:spPr>
        <a:xfrm>
          <a:off x="14846300" y="5622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141551</xdr:rowOff>
    </xdr:from>
    <xdr:to>
      <xdr:col>72</xdr:col>
      <xdr:colOff>123825</xdr:colOff>
      <xdr:row>29</xdr:row>
      <xdr:rowOff>71701</xdr:rowOff>
    </xdr:to>
    <xdr:sp macro="" textlink="">
      <xdr:nvSpPr>
        <xdr:cNvPr id="157" name="楕円 156">
          <a:extLst>
            <a:ext uri="{FF2B5EF4-FFF2-40B4-BE49-F238E27FC236}">
              <a16:creationId xmlns:a16="http://schemas.microsoft.com/office/drawing/2014/main" id="{B91B2104-1F38-468F-B8F2-4A34C7A68F46}"/>
            </a:ext>
          </a:extLst>
        </xdr:cNvPr>
        <xdr:cNvSpPr/>
      </xdr:nvSpPr>
      <xdr:spPr>
        <a:xfrm>
          <a:off x="14033500" y="571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20901</xdr:rowOff>
    </xdr:from>
    <xdr:to>
      <xdr:col>76</xdr:col>
      <xdr:colOff>22225</xdr:colOff>
      <xdr:row>29</xdr:row>
      <xdr:rowOff>78422</xdr:rowOff>
    </xdr:to>
    <xdr:cxnSp macro="">
      <xdr:nvCxnSpPr>
        <xdr:cNvPr id="158" name="直線コネクタ 157">
          <a:extLst>
            <a:ext uri="{FF2B5EF4-FFF2-40B4-BE49-F238E27FC236}">
              <a16:creationId xmlns:a16="http://schemas.microsoft.com/office/drawing/2014/main" id="{06F0D022-DF4E-4A8D-AFB9-44D9D18B52EB}"/>
            </a:ext>
          </a:extLst>
        </xdr:cNvPr>
        <xdr:cNvCxnSpPr/>
      </xdr:nvCxnSpPr>
      <xdr:spPr>
        <a:xfrm>
          <a:off x="14084300" y="5764476"/>
          <a:ext cx="711200" cy="5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42772</xdr:rowOff>
    </xdr:from>
    <xdr:to>
      <xdr:col>68</xdr:col>
      <xdr:colOff>123825</xdr:colOff>
      <xdr:row>30</xdr:row>
      <xdr:rowOff>144372</xdr:rowOff>
    </xdr:to>
    <xdr:sp macro="" textlink="">
      <xdr:nvSpPr>
        <xdr:cNvPr id="159" name="楕円 158">
          <a:extLst>
            <a:ext uri="{FF2B5EF4-FFF2-40B4-BE49-F238E27FC236}">
              <a16:creationId xmlns:a16="http://schemas.microsoft.com/office/drawing/2014/main" id="{829F1791-AE29-4EC0-89D1-7C059EB9C994}"/>
            </a:ext>
          </a:extLst>
        </xdr:cNvPr>
        <xdr:cNvSpPr/>
      </xdr:nvSpPr>
      <xdr:spPr>
        <a:xfrm>
          <a:off x="13271500" y="59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20901</xdr:rowOff>
    </xdr:from>
    <xdr:to>
      <xdr:col>72</xdr:col>
      <xdr:colOff>73025</xdr:colOff>
      <xdr:row>30</xdr:row>
      <xdr:rowOff>93572</xdr:rowOff>
    </xdr:to>
    <xdr:cxnSp macro="">
      <xdr:nvCxnSpPr>
        <xdr:cNvPr id="160" name="直線コネクタ 159">
          <a:extLst>
            <a:ext uri="{FF2B5EF4-FFF2-40B4-BE49-F238E27FC236}">
              <a16:creationId xmlns:a16="http://schemas.microsoft.com/office/drawing/2014/main" id="{B1455801-7D5B-4097-8C82-D16B2B32DA9E}"/>
            </a:ext>
          </a:extLst>
        </xdr:cNvPr>
        <xdr:cNvCxnSpPr/>
      </xdr:nvCxnSpPr>
      <xdr:spPr>
        <a:xfrm flipV="1">
          <a:off x="13322300" y="5764476"/>
          <a:ext cx="762000" cy="244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164293</xdr:rowOff>
    </xdr:from>
    <xdr:to>
      <xdr:col>64</xdr:col>
      <xdr:colOff>123825</xdr:colOff>
      <xdr:row>31</xdr:row>
      <xdr:rowOff>94443</xdr:rowOff>
    </xdr:to>
    <xdr:sp macro="" textlink="">
      <xdr:nvSpPr>
        <xdr:cNvPr id="161" name="楕円 160">
          <a:extLst>
            <a:ext uri="{FF2B5EF4-FFF2-40B4-BE49-F238E27FC236}">
              <a16:creationId xmlns:a16="http://schemas.microsoft.com/office/drawing/2014/main" id="{05B52E24-2E0F-45A8-B253-756C913BD69A}"/>
            </a:ext>
          </a:extLst>
        </xdr:cNvPr>
        <xdr:cNvSpPr/>
      </xdr:nvSpPr>
      <xdr:spPr>
        <a:xfrm>
          <a:off x="12509500" y="607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93572</xdr:rowOff>
    </xdr:from>
    <xdr:to>
      <xdr:col>68</xdr:col>
      <xdr:colOff>73025</xdr:colOff>
      <xdr:row>31</xdr:row>
      <xdr:rowOff>43643</xdr:rowOff>
    </xdr:to>
    <xdr:cxnSp macro="">
      <xdr:nvCxnSpPr>
        <xdr:cNvPr id="162" name="直線コネクタ 161">
          <a:extLst>
            <a:ext uri="{FF2B5EF4-FFF2-40B4-BE49-F238E27FC236}">
              <a16:creationId xmlns:a16="http://schemas.microsoft.com/office/drawing/2014/main" id="{33CFDE63-5D69-4B81-A661-DF7E4BFA3290}"/>
            </a:ext>
          </a:extLst>
        </xdr:cNvPr>
        <xdr:cNvCxnSpPr/>
      </xdr:nvCxnSpPr>
      <xdr:spPr>
        <a:xfrm flipV="1">
          <a:off x="12560300" y="6008597"/>
          <a:ext cx="762000" cy="12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65596</xdr:rowOff>
    </xdr:from>
    <xdr:to>
      <xdr:col>60</xdr:col>
      <xdr:colOff>123825</xdr:colOff>
      <xdr:row>30</xdr:row>
      <xdr:rowOff>167196</xdr:rowOff>
    </xdr:to>
    <xdr:sp macro="" textlink="">
      <xdr:nvSpPr>
        <xdr:cNvPr id="163" name="楕円 162">
          <a:extLst>
            <a:ext uri="{FF2B5EF4-FFF2-40B4-BE49-F238E27FC236}">
              <a16:creationId xmlns:a16="http://schemas.microsoft.com/office/drawing/2014/main" id="{41381035-F0B3-42D5-8F0F-78F82AAF996E}"/>
            </a:ext>
          </a:extLst>
        </xdr:cNvPr>
        <xdr:cNvSpPr/>
      </xdr:nvSpPr>
      <xdr:spPr>
        <a:xfrm>
          <a:off x="11747500" y="598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116396</xdr:rowOff>
    </xdr:from>
    <xdr:to>
      <xdr:col>64</xdr:col>
      <xdr:colOff>73025</xdr:colOff>
      <xdr:row>31</xdr:row>
      <xdr:rowOff>43643</xdr:rowOff>
    </xdr:to>
    <xdr:cxnSp macro="">
      <xdr:nvCxnSpPr>
        <xdr:cNvPr id="164" name="直線コネクタ 163">
          <a:extLst>
            <a:ext uri="{FF2B5EF4-FFF2-40B4-BE49-F238E27FC236}">
              <a16:creationId xmlns:a16="http://schemas.microsoft.com/office/drawing/2014/main" id="{260E8917-1864-4414-9F3B-266E2CD0B230}"/>
            </a:ext>
          </a:extLst>
        </xdr:cNvPr>
        <xdr:cNvCxnSpPr/>
      </xdr:nvCxnSpPr>
      <xdr:spPr>
        <a:xfrm>
          <a:off x="11798300" y="6031421"/>
          <a:ext cx="762000" cy="9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147954</xdr:rowOff>
    </xdr:from>
    <xdr:ext cx="469744" cy="259045"/>
    <xdr:sp macro="" textlink="">
      <xdr:nvSpPr>
        <xdr:cNvPr id="165" name="n_1aveValue債務償還比率">
          <a:extLst>
            <a:ext uri="{FF2B5EF4-FFF2-40B4-BE49-F238E27FC236}">
              <a16:creationId xmlns:a16="http://schemas.microsoft.com/office/drawing/2014/main" id="{B0651742-B689-4D72-890C-CB062A81F2D6}"/>
            </a:ext>
          </a:extLst>
        </xdr:cNvPr>
        <xdr:cNvSpPr txBox="1"/>
      </xdr:nvSpPr>
      <xdr:spPr>
        <a:xfrm>
          <a:off x="13836727" y="589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19257</xdr:rowOff>
    </xdr:from>
    <xdr:ext cx="469744" cy="259045"/>
    <xdr:sp macro="" textlink="">
      <xdr:nvSpPr>
        <xdr:cNvPr id="166" name="n_2aveValue債務償還比率">
          <a:extLst>
            <a:ext uri="{FF2B5EF4-FFF2-40B4-BE49-F238E27FC236}">
              <a16:creationId xmlns:a16="http://schemas.microsoft.com/office/drawing/2014/main" id="{DEAA0C19-1A3E-4BD6-A229-C0C0B9526C19}"/>
            </a:ext>
          </a:extLst>
        </xdr:cNvPr>
        <xdr:cNvSpPr txBox="1"/>
      </xdr:nvSpPr>
      <xdr:spPr>
        <a:xfrm>
          <a:off x="13087427" y="610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88808</xdr:rowOff>
    </xdr:from>
    <xdr:ext cx="469744" cy="259045"/>
    <xdr:sp macro="" textlink="">
      <xdr:nvSpPr>
        <xdr:cNvPr id="167" name="n_3aveValue債務償還比率">
          <a:extLst>
            <a:ext uri="{FF2B5EF4-FFF2-40B4-BE49-F238E27FC236}">
              <a16:creationId xmlns:a16="http://schemas.microsoft.com/office/drawing/2014/main" id="{FEA3CB83-42A8-4DA7-8E57-F56BB7E0981A}"/>
            </a:ext>
          </a:extLst>
        </xdr:cNvPr>
        <xdr:cNvSpPr txBox="1"/>
      </xdr:nvSpPr>
      <xdr:spPr>
        <a:xfrm>
          <a:off x="12325427" y="617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77088</xdr:rowOff>
    </xdr:from>
    <xdr:ext cx="469744" cy="259045"/>
    <xdr:sp macro="" textlink="">
      <xdr:nvSpPr>
        <xdr:cNvPr id="168" name="n_4aveValue債務償還比率">
          <a:extLst>
            <a:ext uri="{FF2B5EF4-FFF2-40B4-BE49-F238E27FC236}">
              <a16:creationId xmlns:a16="http://schemas.microsoft.com/office/drawing/2014/main" id="{5BED8B73-E1B2-45F2-B03F-054F25F8E47D}"/>
            </a:ext>
          </a:extLst>
        </xdr:cNvPr>
        <xdr:cNvSpPr txBox="1"/>
      </xdr:nvSpPr>
      <xdr:spPr>
        <a:xfrm>
          <a:off x="11563427" y="616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88228</xdr:rowOff>
    </xdr:from>
    <xdr:ext cx="469744" cy="259045"/>
    <xdr:sp macro="" textlink="">
      <xdr:nvSpPr>
        <xdr:cNvPr id="169" name="n_1mainValue債務償還比率">
          <a:extLst>
            <a:ext uri="{FF2B5EF4-FFF2-40B4-BE49-F238E27FC236}">
              <a16:creationId xmlns:a16="http://schemas.microsoft.com/office/drawing/2014/main" id="{8AC5AF51-0AC9-4AE7-86CE-5198C829B888}"/>
            </a:ext>
          </a:extLst>
        </xdr:cNvPr>
        <xdr:cNvSpPr txBox="1"/>
      </xdr:nvSpPr>
      <xdr:spPr>
        <a:xfrm>
          <a:off x="13836727" y="548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160899</xdr:rowOff>
    </xdr:from>
    <xdr:ext cx="469744" cy="259045"/>
    <xdr:sp macro="" textlink="">
      <xdr:nvSpPr>
        <xdr:cNvPr id="170" name="n_2mainValue債務償還比率">
          <a:extLst>
            <a:ext uri="{FF2B5EF4-FFF2-40B4-BE49-F238E27FC236}">
              <a16:creationId xmlns:a16="http://schemas.microsoft.com/office/drawing/2014/main" id="{792E35F8-710D-40AE-8E01-2386120AA5F1}"/>
            </a:ext>
          </a:extLst>
        </xdr:cNvPr>
        <xdr:cNvSpPr txBox="1"/>
      </xdr:nvSpPr>
      <xdr:spPr>
        <a:xfrm>
          <a:off x="13087427" y="5733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110970</xdr:rowOff>
    </xdr:from>
    <xdr:ext cx="469744" cy="259045"/>
    <xdr:sp macro="" textlink="">
      <xdr:nvSpPr>
        <xdr:cNvPr id="171" name="n_3mainValue債務償還比率">
          <a:extLst>
            <a:ext uri="{FF2B5EF4-FFF2-40B4-BE49-F238E27FC236}">
              <a16:creationId xmlns:a16="http://schemas.microsoft.com/office/drawing/2014/main" id="{7E66AC37-087D-4232-947E-ADB84549CC54}"/>
            </a:ext>
          </a:extLst>
        </xdr:cNvPr>
        <xdr:cNvSpPr txBox="1"/>
      </xdr:nvSpPr>
      <xdr:spPr>
        <a:xfrm>
          <a:off x="12325427" y="585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12273</xdr:rowOff>
    </xdr:from>
    <xdr:ext cx="469744" cy="259045"/>
    <xdr:sp macro="" textlink="">
      <xdr:nvSpPr>
        <xdr:cNvPr id="172" name="n_4mainValue債務償還比率">
          <a:extLst>
            <a:ext uri="{FF2B5EF4-FFF2-40B4-BE49-F238E27FC236}">
              <a16:creationId xmlns:a16="http://schemas.microsoft.com/office/drawing/2014/main" id="{7B33728D-D8E5-4FD6-B8FF-F5EDBD2C2254}"/>
            </a:ext>
          </a:extLst>
        </xdr:cNvPr>
        <xdr:cNvSpPr txBox="1"/>
      </xdr:nvSpPr>
      <xdr:spPr>
        <a:xfrm>
          <a:off x="11563427" y="5755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750A2769-22EC-43BC-A946-B0BAF323D66E}"/>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53899FD4-6F6B-441F-8DA0-2752B612B46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0A16AE27-5ABC-47A8-A585-1B7D4A7A935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A9925B08-2E0E-4A3B-BE40-E465E986C4D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F83EC8BD-81E5-4E4D-8D13-1CA6950525A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CFA131F6-68AD-4128-8B23-6E595A4CE04E}"/>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94FF709-E03E-4C78-A51C-5D0379A6C66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D1ED626-0186-4BD4-91E6-34DD252E066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E263B9A-FFF1-4515-855F-0BCA9A188DB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9B9BB72-AB07-4C38-8279-A8FA1894C0A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485A9C0-C6BA-4CE9-A458-FDB67ECAFB8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675FB9D-5AD1-45F6-BF24-E661C5ABACE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2ED8483-2F34-474C-95C9-34E59BF4711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B33F831-4BD7-4339-B356-9F3CF945CDC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5FE29E9-8A45-4E14-B8A1-E467A06D38A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2C1A31A-655C-4B46-951C-E982ECE2EBE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430,831
422,759
71.55
184,675,921
173,875,066
7,846,310
83,069,953
90,637,099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957AFEC-CF4F-4728-8FA7-CD992299B60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F0FD18D-5D91-4E2F-BD8B-A3BD2CB7F3B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7B19499-F89D-4253-9368-B8685594B4B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F50A454-C16D-45E3-BB4A-334E3FE50AF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EB0AEBF-0F5C-42C2-9F5C-E3C875EB0E0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41923D1-108D-4A38-A500-17134E8E8A5E}"/>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3F9F3D4-C4B0-46A5-876A-76AACDE2E99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9517B42-E8DC-4016-81C3-EF41FE19EC9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20505FC-2BFB-4B36-A852-3E0873B5443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C996039-C361-41F1-808C-017C6D7B40B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C01AAA5-B70A-41AD-89BF-A4D37CAF1B5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7FD823C-CE9D-4858-81AF-FB6A06F41E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7DE63B2-6A0F-4032-9AF1-65D1338C759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A2D65EA-1039-4548-87D6-B9B2FC605B1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A2B025B-413B-4B1C-B0AF-5AA3409BB47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5AFEE7A-B38D-4BF7-98ED-D50D4737DD9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B136D4D-D025-4843-87F9-95D57557A66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37D4746-9C8C-48F9-AA20-B9D2932A15D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5DCBECA-08F9-462A-BD89-AB768AFF4D5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C9428C3-4F81-4667-AD8E-736A150B7A7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D4EC4F0-21AC-404A-884B-FC26B379251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DE5C8E7-7CB8-4B52-9FBE-27198F1FC03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A5442D3-8E1F-4678-94C3-1D6D2EF1CCC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25215AD-CC9A-4D2D-ACA4-0AD7A7B08D8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AC559C6-5308-48B3-9D7E-A42372ECE77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9424A99-5E60-4AAA-8507-D5D48455866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C4AA36E-E5F9-43DF-8307-04F8F4D4B35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984F0C5-A158-44F0-8AE7-B636DE7CB4E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A00864D-47C6-4CF4-9FD7-5AD2836A3D3B}"/>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5F57C79E-6AC8-4506-8D44-9F7F3EA05DD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62E1DE27-C5E1-42AC-AF3F-2A9F208232D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856F8F34-A543-42C7-BA2F-2223782E830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B6D97942-C035-4E93-9B2A-4EC7D2B57E6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2FB9E9CD-1FE5-449F-B1EA-0628B62A8CA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6F844A69-BACE-4CDE-A384-B1FE307B83F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53FEA1F5-DFD1-4855-90E2-F9F320E5A85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E404C08B-7FDB-461A-9F60-670FEBC4E86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7DF17422-EA05-49FB-A3D9-3E2D431AE9F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C460EC68-7C1D-4366-AD4D-2D831F17D0B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51" name="直線コネクタ 50">
          <a:extLst>
            <a:ext uri="{FF2B5EF4-FFF2-40B4-BE49-F238E27FC236}">
              <a16:creationId xmlns:a16="http://schemas.microsoft.com/office/drawing/2014/main" id="{79DB21E8-8B59-4098-9CE3-20DDBC132393}"/>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52" name="テキスト ボックス 51">
          <a:extLst>
            <a:ext uri="{FF2B5EF4-FFF2-40B4-BE49-F238E27FC236}">
              <a16:creationId xmlns:a16="http://schemas.microsoft.com/office/drawing/2014/main" id="{0562E1C9-3CF4-4C23-A83F-7F1ED067A5D7}"/>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53" name="直線コネクタ 52">
          <a:extLst>
            <a:ext uri="{FF2B5EF4-FFF2-40B4-BE49-F238E27FC236}">
              <a16:creationId xmlns:a16="http://schemas.microsoft.com/office/drawing/2014/main" id="{C1F385E4-FC3E-408B-9414-DC4499A30995}"/>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54" name="テキスト ボックス 53">
          <a:extLst>
            <a:ext uri="{FF2B5EF4-FFF2-40B4-BE49-F238E27FC236}">
              <a16:creationId xmlns:a16="http://schemas.microsoft.com/office/drawing/2014/main" id="{6A798C3A-B11F-44FB-9129-ED79FE3E753F}"/>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55" name="直線コネクタ 54">
          <a:extLst>
            <a:ext uri="{FF2B5EF4-FFF2-40B4-BE49-F238E27FC236}">
              <a16:creationId xmlns:a16="http://schemas.microsoft.com/office/drawing/2014/main" id="{E5A4F8FB-D3C2-4A4F-AB32-50C25AFF22BF}"/>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56" name="テキスト ボックス 55">
          <a:extLst>
            <a:ext uri="{FF2B5EF4-FFF2-40B4-BE49-F238E27FC236}">
              <a16:creationId xmlns:a16="http://schemas.microsoft.com/office/drawing/2014/main" id="{09C4D332-885F-4020-8D17-9148614CDF5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57" name="直線コネクタ 56">
          <a:extLst>
            <a:ext uri="{FF2B5EF4-FFF2-40B4-BE49-F238E27FC236}">
              <a16:creationId xmlns:a16="http://schemas.microsoft.com/office/drawing/2014/main" id="{49A2EE6E-BC91-49A4-8504-A1160D94E791}"/>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58" name="テキスト ボックス 57">
          <a:extLst>
            <a:ext uri="{FF2B5EF4-FFF2-40B4-BE49-F238E27FC236}">
              <a16:creationId xmlns:a16="http://schemas.microsoft.com/office/drawing/2014/main" id="{171D376F-CD5B-4B84-BA80-9F27FB17352F}"/>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59" name="直線コネクタ 58">
          <a:extLst>
            <a:ext uri="{FF2B5EF4-FFF2-40B4-BE49-F238E27FC236}">
              <a16:creationId xmlns:a16="http://schemas.microsoft.com/office/drawing/2014/main" id="{63EF8E93-FC04-46C8-9AA5-393DFB31B43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0" name="テキスト ボックス 59">
          <a:extLst>
            <a:ext uri="{FF2B5EF4-FFF2-40B4-BE49-F238E27FC236}">
              <a16:creationId xmlns:a16="http://schemas.microsoft.com/office/drawing/2014/main" id="{BB42E50E-F51E-45CB-B4BB-44D16B5AB662}"/>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1" name="【道路】&#10;一人当たり延長グラフ枠">
          <a:extLst>
            <a:ext uri="{FF2B5EF4-FFF2-40B4-BE49-F238E27FC236}">
              <a16:creationId xmlns:a16="http://schemas.microsoft.com/office/drawing/2014/main" id="{18495DBF-ED62-4F84-A034-901A4C1C092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62" name="直線コネクタ 61">
          <a:extLst>
            <a:ext uri="{FF2B5EF4-FFF2-40B4-BE49-F238E27FC236}">
              <a16:creationId xmlns:a16="http://schemas.microsoft.com/office/drawing/2014/main" id="{65CB1441-8D2E-446B-AD7F-12FA83246FD7}"/>
            </a:ext>
          </a:extLst>
        </xdr:cNvPr>
        <xdr:cNvCxnSpPr/>
      </xdr:nvCxnSpPr>
      <xdr:spPr>
        <a:xfrm flipV="1">
          <a:off x="10476865" y="5941802"/>
          <a:ext cx="0" cy="1181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63" name="【道路】&#10;一人当たり延長最小値テキスト">
          <a:extLst>
            <a:ext uri="{FF2B5EF4-FFF2-40B4-BE49-F238E27FC236}">
              <a16:creationId xmlns:a16="http://schemas.microsoft.com/office/drawing/2014/main" id="{82B3016C-7CCE-41C5-AE4F-4CF00BB0380D}"/>
            </a:ext>
          </a:extLst>
        </xdr:cNvPr>
        <xdr:cNvSpPr txBox="1"/>
      </xdr:nvSpPr>
      <xdr:spPr>
        <a:xfrm>
          <a:off x="10515600" y="712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64" name="直線コネクタ 63">
          <a:extLst>
            <a:ext uri="{FF2B5EF4-FFF2-40B4-BE49-F238E27FC236}">
              <a16:creationId xmlns:a16="http://schemas.microsoft.com/office/drawing/2014/main" id="{2C5D16BF-645F-4848-8B69-6EF0B6BD87B1}"/>
            </a:ext>
          </a:extLst>
        </xdr:cNvPr>
        <xdr:cNvCxnSpPr/>
      </xdr:nvCxnSpPr>
      <xdr:spPr>
        <a:xfrm>
          <a:off x="10388600" y="7123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65" name="【道路】&#10;一人当たり延長最大値テキスト">
          <a:extLst>
            <a:ext uri="{FF2B5EF4-FFF2-40B4-BE49-F238E27FC236}">
              <a16:creationId xmlns:a16="http://schemas.microsoft.com/office/drawing/2014/main" id="{722CBADC-0BCC-4B84-BC9A-80F8F7791EBC}"/>
            </a:ext>
          </a:extLst>
        </xdr:cNvPr>
        <xdr:cNvSpPr txBox="1"/>
      </xdr:nvSpPr>
      <xdr:spPr>
        <a:xfrm>
          <a:off x="10515600" y="571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66" name="直線コネクタ 65">
          <a:extLst>
            <a:ext uri="{FF2B5EF4-FFF2-40B4-BE49-F238E27FC236}">
              <a16:creationId xmlns:a16="http://schemas.microsoft.com/office/drawing/2014/main" id="{19BB98D7-738F-4284-96A1-E46DE8BB8C1C}"/>
            </a:ext>
          </a:extLst>
        </xdr:cNvPr>
        <xdr:cNvCxnSpPr/>
      </xdr:nvCxnSpPr>
      <xdr:spPr>
        <a:xfrm>
          <a:off x="10388600" y="594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67" name="【道路】&#10;一人当たり延長平均値テキスト">
          <a:extLst>
            <a:ext uri="{FF2B5EF4-FFF2-40B4-BE49-F238E27FC236}">
              <a16:creationId xmlns:a16="http://schemas.microsoft.com/office/drawing/2014/main" id="{E48E36B2-90BB-4B23-B0D3-EA569B2CF207}"/>
            </a:ext>
          </a:extLst>
        </xdr:cNvPr>
        <xdr:cNvSpPr txBox="1"/>
      </xdr:nvSpPr>
      <xdr:spPr>
        <a:xfrm>
          <a:off x="10515600" y="6774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68" name="フローチャート: 判断 67">
          <a:extLst>
            <a:ext uri="{FF2B5EF4-FFF2-40B4-BE49-F238E27FC236}">
              <a16:creationId xmlns:a16="http://schemas.microsoft.com/office/drawing/2014/main" id="{BB657B30-9A67-4B8B-A669-DCE155355A5D}"/>
            </a:ext>
          </a:extLst>
        </xdr:cNvPr>
        <xdr:cNvSpPr/>
      </xdr:nvSpPr>
      <xdr:spPr>
        <a:xfrm>
          <a:off x="104267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69" name="フローチャート: 判断 68">
          <a:extLst>
            <a:ext uri="{FF2B5EF4-FFF2-40B4-BE49-F238E27FC236}">
              <a16:creationId xmlns:a16="http://schemas.microsoft.com/office/drawing/2014/main" id="{D0DF8928-7D01-4C08-B346-580F7A75510F}"/>
            </a:ext>
          </a:extLst>
        </xdr:cNvPr>
        <xdr:cNvSpPr/>
      </xdr:nvSpPr>
      <xdr:spPr>
        <a:xfrm>
          <a:off x="9588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65953</xdr:rowOff>
    </xdr:from>
    <xdr:to>
      <xdr:col>46</xdr:col>
      <xdr:colOff>38100</xdr:colOff>
      <xdr:row>40</xdr:row>
      <xdr:rowOff>167553</xdr:rowOff>
    </xdr:to>
    <xdr:sp macro="" textlink="">
      <xdr:nvSpPr>
        <xdr:cNvPr id="70" name="フローチャート: 判断 69">
          <a:extLst>
            <a:ext uri="{FF2B5EF4-FFF2-40B4-BE49-F238E27FC236}">
              <a16:creationId xmlns:a16="http://schemas.microsoft.com/office/drawing/2014/main" id="{E5725EC8-224C-4F13-985C-DDB14D693F8D}"/>
            </a:ext>
          </a:extLst>
        </xdr:cNvPr>
        <xdr:cNvSpPr/>
      </xdr:nvSpPr>
      <xdr:spPr>
        <a:xfrm>
          <a:off x="8699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56993</xdr:rowOff>
    </xdr:from>
    <xdr:to>
      <xdr:col>41</xdr:col>
      <xdr:colOff>101600</xdr:colOff>
      <xdr:row>40</xdr:row>
      <xdr:rowOff>158593</xdr:rowOff>
    </xdr:to>
    <xdr:sp macro="" textlink="">
      <xdr:nvSpPr>
        <xdr:cNvPr id="71" name="フローチャート: 判断 70">
          <a:extLst>
            <a:ext uri="{FF2B5EF4-FFF2-40B4-BE49-F238E27FC236}">
              <a16:creationId xmlns:a16="http://schemas.microsoft.com/office/drawing/2014/main" id="{2F411FDA-14E0-4E4F-AD15-7703E452CBB5}"/>
            </a:ext>
          </a:extLst>
        </xdr:cNvPr>
        <xdr:cNvSpPr/>
      </xdr:nvSpPr>
      <xdr:spPr>
        <a:xfrm>
          <a:off x="7810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56947</xdr:rowOff>
    </xdr:from>
    <xdr:to>
      <xdr:col>36</xdr:col>
      <xdr:colOff>165100</xdr:colOff>
      <xdr:row>40</xdr:row>
      <xdr:rowOff>158547</xdr:rowOff>
    </xdr:to>
    <xdr:sp macro="" textlink="">
      <xdr:nvSpPr>
        <xdr:cNvPr id="72" name="フローチャート: 判断 71">
          <a:extLst>
            <a:ext uri="{FF2B5EF4-FFF2-40B4-BE49-F238E27FC236}">
              <a16:creationId xmlns:a16="http://schemas.microsoft.com/office/drawing/2014/main" id="{969152EC-4E02-4E5A-AA1A-375DAEFA0CF6}"/>
            </a:ext>
          </a:extLst>
        </xdr:cNvPr>
        <xdr:cNvSpPr/>
      </xdr:nvSpPr>
      <xdr:spPr>
        <a:xfrm>
          <a:off x="6921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44C795D-80B8-43F4-9238-E6C1F590122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84075750-C60C-4122-A793-B339D21D256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01CF8515-B5E9-4186-A1E5-A76DC8A9664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433CBA56-B958-481E-96B1-FC0B7FFE384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C48C0F57-FE27-444F-BD12-7A48F316803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164663</xdr:rowOff>
    </xdr:from>
    <xdr:to>
      <xdr:col>55</xdr:col>
      <xdr:colOff>50800</xdr:colOff>
      <xdr:row>41</xdr:row>
      <xdr:rowOff>94813</xdr:rowOff>
    </xdr:to>
    <xdr:sp macro="" textlink="">
      <xdr:nvSpPr>
        <xdr:cNvPr id="78" name="楕円 77">
          <a:extLst>
            <a:ext uri="{FF2B5EF4-FFF2-40B4-BE49-F238E27FC236}">
              <a16:creationId xmlns:a16="http://schemas.microsoft.com/office/drawing/2014/main" id="{CBD92101-6A1D-4B33-82D4-54C9751189EA}"/>
            </a:ext>
          </a:extLst>
        </xdr:cNvPr>
        <xdr:cNvSpPr/>
      </xdr:nvSpPr>
      <xdr:spPr>
        <a:xfrm>
          <a:off x="10426700" y="702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79590</xdr:rowOff>
    </xdr:from>
    <xdr:ext cx="469744" cy="259045"/>
    <xdr:sp macro="" textlink="">
      <xdr:nvSpPr>
        <xdr:cNvPr id="79" name="【道路】&#10;一人当たり延長該当値テキスト">
          <a:extLst>
            <a:ext uri="{FF2B5EF4-FFF2-40B4-BE49-F238E27FC236}">
              <a16:creationId xmlns:a16="http://schemas.microsoft.com/office/drawing/2014/main" id="{7D46ACFC-A99B-442D-9AD0-35525DAD42F6}"/>
            </a:ext>
          </a:extLst>
        </xdr:cNvPr>
        <xdr:cNvSpPr txBox="1"/>
      </xdr:nvSpPr>
      <xdr:spPr>
        <a:xfrm>
          <a:off x="10515600" y="693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164754</xdr:rowOff>
    </xdr:from>
    <xdr:to>
      <xdr:col>50</xdr:col>
      <xdr:colOff>165100</xdr:colOff>
      <xdr:row>41</xdr:row>
      <xdr:rowOff>94904</xdr:rowOff>
    </xdr:to>
    <xdr:sp macro="" textlink="">
      <xdr:nvSpPr>
        <xdr:cNvPr id="80" name="楕円 79">
          <a:extLst>
            <a:ext uri="{FF2B5EF4-FFF2-40B4-BE49-F238E27FC236}">
              <a16:creationId xmlns:a16="http://schemas.microsoft.com/office/drawing/2014/main" id="{E621A436-297F-41A8-9F88-BA1088873E6F}"/>
            </a:ext>
          </a:extLst>
        </xdr:cNvPr>
        <xdr:cNvSpPr/>
      </xdr:nvSpPr>
      <xdr:spPr>
        <a:xfrm>
          <a:off x="9588500" y="702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44013</xdr:rowOff>
    </xdr:from>
    <xdr:to>
      <xdr:col>55</xdr:col>
      <xdr:colOff>0</xdr:colOff>
      <xdr:row>41</xdr:row>
      <xdr:rowOff>44104</xdr:rowOff>
    </xdr:to>
    <xdr:cxnSp macro="">
      <xdr:nvCxnSpPr>
        <xdr:cNvPr id="81" name="直線コネクタ 80">
          <a:extLst>
            <a:ext uri="{FF2B5EF4-FFF2-40B4-BE49-F238E27FC236}">
              <a16:creationId xmlns:a16="http://schemas.microsoft.com/office/drawing/2014/main" id="{312EFA6B-9FAE-4E5C-A798-C0BD71E241D7}"/>
            </a:ext>
          </a:extLst>
        </xdr:cNvPr>
        <xdr:cNvCxnSpPr/>
      </xdr:nvCxnSpPr>
      <xdr:spPr>
        <a:xfrm flipV="1">
          <a:off x="9639300" y="7073463"/>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164800</xdr:rowOff>
    </xdr:from>
    <xdr:to>
      <xdr:col>46</xdr:col>
      <xdr:colOff>38100</xdr:colOff>
      <xdr:row>41</xdr:row>
      <xdr:rowOff>94950</xdr:rowOff>
    </xdr:to>
    <xdr:sp macro="" textlink="">
      <xdr:nvSpPr>
        <xdr:cNvPr id="82" name="楕円 81">
          <a:extLst>
            <a:ext uri="{FF2B5EF4-FFF2-40B4-BE49-F238E27FC236}">
              <a16:creationId xmlns:a16="http://schemas.microsoft.com/office/drawing/2014/main" id="{7A12CC4C-B7A8-4373-A231-F52468C33D67}"/>
            </a:ext>
          </a:extLst>
        </xdr:cNvPr>
        <xdr:cNvSpPr/>
      </xdr:nvSpPr>
      <xdr:spPr>
        <a:xfrm>
          <a:off x="8699500" y="70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44104</xdr:rowOff>
    </xdr:from>
    <xdr:to>
      <xdr:col>50</xdr:col>
      <xdr:colOff>114300</xdr:colOff>
      <xdr:row>41</xdr:row>
      <xdr:rowOff>44150</xdr:rowOff>
    </xdr:to>
    <xdr:cxnSp macro="">
      <xdr:nvCxnSpPr>
        <xdr:cNvPr id="83" name="直線コネクタ 82">
          <a:extLst>
            <a:ext uri="{FF2B5EF4-FFF2-40B4-BE49-F238E27FC236}">
              <a16:creationId xmlns:a16="http://schemas.microsoft.com/office/drawing/2014/main" id="{A55F4837-1831-49DB-8005-63CB34EABBA6}"/>
            </a:ext>
          </a:extLst>
        </xdr:cNvPr>
        <xdr:cNvCxnSpPr/>
      </xdr:nvCxnSpPr>
      <xdr:spPr>
        <a:xfrm flipV="1">
          <a:off x="8750300" y="707355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165029</xdr:rowOff>
    </xdr:from>
    <xdr:to>
      <xdr:col>41</xdr:col>
      <xdr:colOff>101600</xdr:colOff>
      <xdr:row>41</xdr:row>
      <xdr:rowOff>95179</xdr:rowOff>
    </xdr:to>
    <xdr:sp macro="" textlink="">
      <xdr:nvSpPr>
        <xdr:cNvPr id="84" name="楕円 83">
          <a:extLst>
            <a:ext uri="{FF2B5EF4-FFF2-40B4-BE49-F238E27FC236}">
              <a16:creationId xmlns:a16="http://schemas.microsoft.com/office/drawing/2014/main" id="{EB503C5F-26C1-4833-9BFA-4007A0851ADA}"/>
            </a:ext>
          </a:extLst>
        </xdr:cNvPr>
        <xdr:cNvSpPr/>
      </xdr:nvSpPr>
      <xdr:spPr>
        <a:xfrm>
          <a:off x="7810500" y="702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44150</xdr:rowOff>
    </xdr:from>
    <xdr:to>
      <xdr:col>45</xdr:col>
      <xdr:colOff>177800</xdr:colOff>
      <xdr:row>41</xdr:row>
      <xdr:rowOff>44379</xdr:rowOff>
    </xdr:to>
    <xdr:cxnSp macro="">
      <xdr:nvCxnSpPr>
        <xdr:cNvPr id="85" name="直線コネクタ 84">
          <a:extLst>
            <a:ext uri="{FF2B5EF4-FFF2-40B4-BE49-F238E27FC236}">
              <a16:creationId xmlns:a16="http://schemas.microsoft.com/office/drawing/2014/main" id="{14FFEB09-FE46-4162-B806-FAAE24889131}"/>
            </a:ext>
          </a:extLst>
        </xdr:cNvPr>
        <xdr:cNvCxnSpPr/>
      </xdr:nvCxnSpPr>
      <xdr:spPr>
        <a:xfrm flipV="1">
          <a:off x="7861300" y="7073600"/>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165440</xdr:rowOff>
    </xdr:from>
    <xdr:to>
      <xdr:col>36</xdr:col>
      <xdr:colOff>165100</xdr:colOff>
      <xdr:row>41</xdr:row>
      <xdr:rowOff>95590</xdr:rowOff>
    </xdr:to>
    <xdr:sp macro="" textlink="">
      <xdr:nvSpPr>
        <xdr:cNvPr id="86" name="楕円 85">
          <a:extLst>
            <a:ext uri="{FF2B5EF4-FFF2-40B4-BE49-F238E27FC236}">
              <a16:creationId xmlns:a16="http://schemas.microsoft.com/office/drawing/2014/main" id="{24220846-54BC-4A16-B33E-3B0B08C541AC}"/>
            </a:ext>
          </a:extLst>
        </xdr:cNvPr>
        <xdr:cNvSpPr/>
      </xdr:nvSpPr>
      <xdr:spPr>
        <a:xfrm>
          <a:off x="6921500" y="70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44379</xdr:rowOff>
    </xdr:from>
    <xdr:to>
      <xdr:col>41</xdr:col>
      <xdr:colOff>50800</xdr:colOff>
      <xdr:row>41</xdr:row>
      <xdr:rowOff>44790</xdr:rowOff>
    </xdr:to>
    <xdr:cxnSp macro="">
      <xdr:nvCxnSpPr>
        <xdr:cNvPr id="87" name="直線コネクタ 86">
          <a:extLst>
            <a:ext uri="{FF2B5EF4-FFF2-40B4-BE49-F238E27FC236}">
              <a16:creationId xmlns:a16="http://schemas.microsoft.com/office/drawing/2014/main" id="{7C02BD6E-0D88-4C09-B13A-86D4EE2F9AD6}"/>
            </a:ext>
          </a:extLst>
        </xdr:cNvPr>
        <xdr:cNvCxnSpPr/>
      </xdr:nvCxnSpPr>
      <xdr:spPr>
        <a:xfrm flipV="1">
          <a:off x="6972300" y="7073829"/>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88" name="n_1aveValue【道路】&#10;一人当たり延長">
          <a:extLst>
            <a:ext uri="{FF2B5EF4-FFF2-40B4-BE49-F238E27FC236}">
              <a16:creationId xmlns:a16="http://schemas.microsoft.com/office/drawing/2014/main" id="{2701D889-F085-4EE5-93F8-03273CD65D96}"/>
            </a:ext>
          </a:extLst>
        </xdr:cNvPr>
        <xdr:cNvSpPr txBox="1"/>
      </xdr:nvSpPr>
      <xdr:spPr>
        <a:xfrm>
          <a:off x="93917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12630</xdr:rowOff>
    </xdr:from>
    <xdr:ext cx="469744" cy="259045"/>
    <xdr:sp macro="" textlink="">
      <xdr:nvSpPr>
        <xdr:cNvPr id="89" name="n_2aveValue【道路】&#10;一人当たり延長">
          <a:extLst>
            <a:ext uri="{FF2B5EF4-FFF2-40B4-BE49-F238E27FC236}">
              <a16:creationId xmlns:a16="http://schemas.microsoft.com/office/drawing/2014/main" id="{D7EF482C-3CAB-4BCA-B171-DDBDA3B44DA8}"/>
            </a:ext>
          </a:extLst>
        </xdr:cNvPr>
        <xdr:cNvSpPr txBox="1"/>
      </xdr:nvSpPr>
      <xdr:spPr>
        <a:xfrm>
          <a:off x="8515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3670</xdr:rowOff>
    </xdr:from>
    <xdr:ext cx="469744" cy="259045"/>
    <xdr:sp macro="" textlink="">
      <xdr:nvSpPr>
        <xdr:cNvPr id="90" name="n_3aveValue【道路】&#10;一人当たり延長">
          <a:extLst>
            <a:ext uri="{FF2B5EF4-FFF2-40B4-BE49-F238E27FC236}">
              <a16:creationId xmlns:a16="http://schemas.microsoft.com/office/drawing/2014/main" id="{095F731A-DFBC-46FB-B46E-D8B3E93B05CC}"/>
            </a:ext>
          </a:extLst>
        </xdr:cNvPr>
        <xdr:cNvSpPr txBox="1"/>
      </xdr:nvSpPr>
      <xdr:spPr>
        <a:xfrm>
          <a:off x="7626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3624</xdr:rowOff>
    </xdr:from>
    <xdr:ext cx="469744" cy="259045"/>
    <xdr:sp macro="" textlink="">
      <xdr:nvSpPr>
        <xdr:cNvPr id="91" name="n_4aveValue【道路】&#10;一人当たり延長">
          <a:extLst>
            <a:ext uri="{FF2B5EF4-FFF2-40B4-BE49-F238E27FC236}">
              <a16:creationId xmlns:a16="http://schemas.microsoft.com/office/drawing/2014/main" id="{4878713E-900A-4B8E-814A-7FEC7A0636B8}"/>
            </a:ext>
          </a:extLst>
        </xdr:cNvPr>
        <xdr:cNvSpPr txBox="1"/>
      </xdr:nvSpPr>
      <xdr:spPr>
        <a:xfrm>
          <a:off x="6737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86031</xdr:rowOff>
    </xdr:from>
    <xdr:ext cx="469744" cy="259045"/>
    <xdr:sp macro="" textlink="">
      <xdr:nvSpPr>
        <xdr:cNvPr id="92" name="n_1mainValue【道路】&#10;一人当たり延長">
          <a:extLst>
            <a:ext uri="{FF2B5EF4-FFF2-40B4-BE49-F238E27FC236}">
              <a16:creationId xmlns:a16="http://schemas.microsoft.com/office/drawing/2014/main" id="{398D1A8A-4E75-4006-8FDC-ACB1BCE40A0B}"/>
            </a:ext>
          </a:extLst>
        </xdr:cNvPr>
        <xdr:cNvSpPr txBox="1"/>
      </xdr:nvSpPr>
      <xdr:spPr>
        <a:xfrm>
          <a:off x="9391727" y="7115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86077</xdr:rowOff>
    </xdr:from>
    <xdr:ext cx="469744" cy="259045"/>
    <xdr:sp macro="" textlink="">
      <xdr:nvSpPr>
        <xdr:cNvPr id="93" name="n_2mainValue【道路】&#10;一人当たり延長">
          <a:extLst>
            <a:ext uri="{FF2B5EF4-FFF2-40B4-BE49-F238E27FC236}">
              <a16:creationId xmlns:a16="http://schemas.microsoft.com/office/drawing/2014/main" id="{E898D927-9E5D-403D-8EDD-80C6154B8F13}"/>
            </a:ext>
          </a:extLst>
        </xdr:cNvPr>
        <xdr:cNvSpPr txBox="1"/>
      </xdr:nvSpPr>
      <xdr:spPr>
        <a:xfrm>
          <a:off x="8515427" y="711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86306</xdr:rowOff>
    </xdr:from>
    <xdr:ext cx="469744" cy="259045"/>
    <xdr:sp macro="" textlink="">
      <xdr:nvSpPr>
        <xdr:cNvPr id="94" name="n_3mainValue【道路】&#10;一人当たり延長">
          <a:extLst>
            <a:ext uri="{FF2B5EF4-FFF2-40B4-BE49-F238E27FC236}">
              <a16:creationId xmlns:a16="http://schemas.microsoft.com/office/drawing/2014/main" id="{B8E5FE72-FAFD-4126-986F-980988E7466C}"/>
            </a:ext>
          </a:extLst>
        </xdr:cNvPr>
        <xdr:cNvSpPr txBox="1"/>
      </xdr:nvSpPr>
      <xdr:spPr>
        <a:xfrm>
          <a:off x="7626427" y="711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86717</xdr:rowOff>
    </xdr:from>
    <xdr:ext cx="469744" cy="259045"/>
    <xdr:sp macro="" textlink="">
      <xdr:nvSpPr>
        <xdr:cNvPr id="95" name="n_4mainValue【道路】&#10;一人当たり延長">
          <a:extLst>
            <a:ext uri="{FF2B5EF4-FFF2-40B4-BE49-F238E27FC236}">
              <a16:creationId xmlns:a16="http://schemas.microsoft.com/office/drawing/2014/main" id="{75AF5EFF-90A0-4B3A-B7A1-FF9659FB4A08}"/>
            </a:ext>
          </a:extLst>
        </xdr:cNvPr>
        <xdr:cNvSpPr txBox="1"/>
      </xdr:nvSpPr>
      <xdr:spPr>
        <a:xfrm>
          <a:off x="6737427" y="711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6" name="正方形/長方形 95">
          <a:extLst>
            <a:ext uri="{FF2B5EF4-FFF2-40B4-BE49-F238E27FC236}">
              <a16:creationId xmlns:a16="http://schemas.microsoft.com/office/drawing/2014/main" id="{11CF5DB0-A95F-4420-91D4-675A8246889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7" name="正方形/長方形 96">
          <a:extLst>
            <a:ext uri="{FF2B5EF4-FFF2-40B4-BE49-F238E27FC236}">
              <a16:creationId xmlns:a16="http://schemas.microsoft.com/office/drawing/2014/main" id="{085825F6-BC61-4F0A-8DDB-EB44F81042B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98" name="正方形/長方形 97">
          <a:extLst>
            <a:ext uri="{FF2B5EF4-FFF2-40B4-BE49-F238E27FC236}">
              <a16:creationId xmlns:a16="http://schemas.microsoft.com/office/drawing/2014/main" id="{D840A1E8-160A-468A-A7BE-0A8646BED1C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99" name="正方形/長方形 98">
          <a:extLst>
            <a:ext uri="{FF2B5EF4-FFF2-40B4-BE49-F238E27FC236}">
              <a16:creationId xmlns:a16="http://schemas.microsoft.com/office/drawing/2014/main" id="{46E227DB-73E8-4461-86E9-3AAEDEC9588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0" name="正方形/長方形 99">
          <a:extLst>
            <a:ext uri="{FF2B5EF4-FFF2-40B4-BE49-F238E27FC236}">
              <a16:creationId xmlns:a16="http://schemas.microsoft.com/office/drawing/2014/main" id="{1853C17A-371F-41CF-9A51-780E36610F4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1" name="正方形/長方形 100">
          <a:extLst>
            <a:ext uri="{FF2B5EF4-FFF2-40B4-BE49-F238E27FC236}">
              <a16:creationId xmlns:a16="http://schemas.microsoft.com/office/drawing/2014/main" id="{62C7D693-B383-43E3-BAFE-D978E22CEAE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2" name="正方形/長方形 101">
          <a:extLst>
            <a:ext uri="{FF2B5EF4-FFF2-40B4-BE49-F238E27FC236}">
              <a16:creationId xmlns:a16="http://schemas.microsoft.com/office/drawing/2014/main" id="{CFA758D5-716E-40E9-A63E-A79D337CF66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3" name="正方形/長方形 102">
          <a:extLst>
            <a:ext uri="{FF2B5EF4-FFF2-40B4-BE49-F238E27FC236}">
              <a16:creationId xmlns:a16="http://schemas.microsoft.com/office/drawing/2014/main" id="{E9D26978-3ED8-44E2-B495-F86DF482752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4" name="テキスト ボックス 103">
          <a:extLst>
            <a:ext uri="{FF2B5EF4-FFF2-40B4-BE49-F238E27FC236}">
              <a16:creationId xmlns:a16="http://schemas.microsoft.com/office/drawing/2014/main" id="{AEF628DB-1A45-4900-9418-B850B086A65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5" name="直線コネクタ 104">
          <a:extLst>
            <a:ext uri="{FF2B5EF4-FFF2-40B4-BE49-F238E27FC236}">
              <a16:creationId xmlns:a16="http://schemas.microsoft.com/office/drawing/2014/main" id="{9AA0711D-DB40-4818-A81B-3AB584699B6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6" name="テキスト ボックス 105">
          <a:extLst>
            <a:ext uri="{FF2B5EF4-FFF2-40B4-BE49-F238E27FC236}">
              <a16:creationId xmlns:a16="http://schemas.microsoft.com/office/drawing/2014/main" id="{EDFBC9B5-EB30-4086-B4BB-6A23896EF8E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7" name="直線コネクタ 106">
          <a:extLst>
            <a:ext uri="{FF2B5EF4-FFF2-40B4-BE49-F238E27FC236}">
              <a16:creationId xmlns:a16="http://schemas.microsoft.com/office/drawing/2014/main" id="{70AFD192-4848-401E-B1F9-7F195EEDC65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08" name="テキスト ボックス 107">
          <a:extLst>
            <a:ext uri="{FF2B5EF4-FFF2-40B4-BE49-F238E27FC236}">
              <a16:creationId xmlns:a16="http://schemas.microsoft.com/office/drawing/2014/main" id="{C499D74E-E301-4158-9527-36B36E15E39C}"/>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09" name="直線コネクタ 108">
          <a:extLst>
            <a:ext uri="{FF2B5EF4-FFF2-40B4-BE49-F238E27FC236}">
              <a16:creationId xmlns:a16="http://schemas.microsoft.com/office/drawing/2014/main" id="{4650F441-EBEB-4B7E-9274-B93FEB998233}"/>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0" name="テキスト ボックス 109">
          <a:extLst>
            <a:ext uri="{FF2B5EF4-FFF2-40B4-BE49-F238E27FC236}">
              <a16:creationId xmlns:a16="http://schemas.microsoft.com/office/drawing/2014/main" id="{46C4C2BB-B927-4029-9045-70BC5C572A57}"/>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1" name="直線コネクタ 110">
          <a:extLst>
            <a:ext uri="{FF2B5EF4-FFF2-40B4-BE49-F238E27FC236}">
              <a16:creationId xmlns:a16="http://schemas.microsoft.com/office/drawing/2014/main" id="{93900C3F-2F31-4222-AA54-68BF6AB118A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2" name="テキスト ボックス 111">
          <a:extLst>
            <a:ext uri="{FF2B5EF4-FFF2-40B4-BE49-F238E27FC236}">
              <a16:creationId xmlns:a16="http://schemas.microsoft.com/office/drawing/2014/main" id="{6E28C190-6143-4E03-B929-33BC3DB8D7DF}"/>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3" name="直線コネクタ 112">
          <a:extLst>
            <a:ext uri="{FF2B5EF4-FFF2-40B4-BE49-F238E27FC236}">
              <a16:creationId xmlns:a16="http://schemas.microsoft.com/office/drawing/2014/main" id="{AB5FD3D3-0681-4DD0-9DDE-7132DCC6F88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4" name="テキスト ボックス 113">
          <a:extLst>
            <a:ext uri="{FF2B5EF4-FFF2-40B4-BE49-F238E27FC236}">
              <a16:creationId xmlns:a16="http://schemas.microsoft.com/office/drawing/2014/main" id="{B6C8B906-A11C-4D4F-B380-8B446F7EFF5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5" name="直線コネクタ 114">
          <a:extLst>
            <a:ext uri="{FF2B5EF4-FFF2-40B4-BE49-F238E27FC236}">
              <a16:creationId xmlns:a16="http://schemas.microsoft.com/office/drawing/2014/main" id="{3EA63747-0853-4BB0-BE72-C76C94E8186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6" name="テキスト ボックス 115">
          <a:extLst>
            <a:ext uri="{FF2B5EF4-FFF2-40B4-BE49-F238E27FC236}">
              <a16:creationId xmlns:a16="http://schemas.microsoft.com/office/drawing/2014/main" id="{AA42AD33-611C-4504-AE37-FEBA93BF4FBC}"/>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7" name="直線コネクタ 116">
          <a:extLst>
            <a:ext uri="{FF2B5EF4-FFF2-40B4-BE49-F238E27FC236}">
              <a16:creationId xmlns:a16="http://schemas.microsoft.com/office/drawing/2014/main" id="{EE54027C-BC5B-45E9-A0E1-9EDC9CA376B6}"/>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18" name="テキスト ボックス 117">
          <a:extLst>
            <a:ext uri="{FF2B5EF4-FFF2-40B4-BE49-F238E27FC236}">
              <a16:creationId xmlns:a16="http://schemas.microsoft.com/office/drawing/2014/main" id="{E0BB19AD-DA1C-4354-B810-6DF5B55A405D}"/>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9" name="直線コネクタ 118">
          <a:extLst>
            <a:ext uri="{FF2B5EF4-FFF2-40B4-BE49-F238E27FC236}">
              <a16:creationId xmlns:a16="http://schemas.microsoft.com/office/drawing/2014/main" id="{0542FD4E-2204-428C-87C2-03B866CC3E7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20" name="【橋りょう・トンネル】&#10;有形固定資産減価償却率グラフ枠">
          <a:extLst>
            <a:ext uri="{FF2B5EF4-FFF2-40B4-BE49-F238E27FC236}">
              <a16:creationId xmlns:a16="http://schemas.microsoft.com/office/drawing/2014/main" id="{C469AE4F-996D-4D8C-9181-5F7BAB1EFBE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21" name="直線コネクタ 120">
          <a:extLst>
            <a:ext uri="{FF2B5EF4-FFF2-40B4-BE49-F238E27FC236}">
              <a16:creationId xmlns:a16="http://schemas.microsoft.com/office/drawing/2014/main" id="{21A7399B-76AF-4299-A672-3CFD074FE29B}"/>
            </a:ext>
          </a:extLst>
        </xdr:cNvPr>
        <xdr:cNvCxnSpPr/>
      </xdr:nvCxnSpPr>
      <xdr:spPr>
        <a:xfrm flipV="1">
          <a:off x="4634865" y="9583238"/>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22" name="【橋りょう・トンネル】&#10;有形固定資産減価償却率最小値テキスト">
          <a:extLst>
            <a:ext uri="{FF2B5EF4-FFF2-40B4-BE49-F238E27FC236}">
              <a16:creationId xmlns:a16="http://schemas.microsoft.com/office/drawing/2014/main" id="{058EF5F2-234E-4BF5-9C85-AC17A6C35170}"/>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23" name="直線コネクタ 122">
          <a:extLst>
            <a:ext uri="{FF2B5EF4-FFF2-40B4-BE49-F238E27FC236}">
              <a16:creationId xmlns:a16="http://schemas.microsoft.com/office/drawing/2014/main" id="{77CBFE53-9DEC-4D8B-9784-240B8BBA776A}"/>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24" name="【橋りょう・トンネル】&#10;有形固定資産減価償却率最大値テキスト">
          <a:extLst>
            <a:ext uri="{FF2B5EF4-FFF2-40B4-BE49-F238E27FC236}">
              <a16:creationId xmlns:a16="http://schemas.microsoft.com/office/drawing/2014/main" id="{A36E3D4E-367D-4EF7-9C12-14ED1913CB9A}"/>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25" name="直線コネクタ 124">
          <a:extLst>
            <a:ext uri="{FF2B5EF4-FFF2-40B4-BE49-F238E27FC236}">
              <a16:creationId xmlns:a16="http://schemas.microsoft.com/office/drawing/2014/main" id="{9FF23C56-479A-4108-979A-3B698B657160}"/>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26" name="【橋りょう・トンネル】&#10;有形固定資産減価償却率平均値テキスト">
          <a:extLst>
            <a:ext uri="{FF2B5EF4-FFF2-40B4-BE49-F238E27FC236}">
              <a16:creationId xmlns:a16="http://schemas.microsoft.com/office/drawing/2014/main" id="{13D83EBC-118B-423F-9981-7D9327A3E42C}"/>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27" name="フローチャート: 判断 126">
          <a:extLst>
            <a:ext uri="{FF2B5EF4-FFF2-40B4-BE49-F238E27FC236}">
              <a16:creationId xmlns:a16="http://schemas.microsoft.com/office/drawing/2014/main" id="{989D0DD5-C06D-43F7-A631-9C3943ADE05C}"/>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28" name="フローチャート: 判断 127">
          <a:extLst>
            <a:ext uri="{FF2B5EF4-FFF2-40B4-BE49-F238E27FC236}">
              <a16:creationId xmlns:a16="http://schemas.microsoft.com/office/drawing/2014/main" id="{C661EC64-F513-4241-9727-D5AB8C28F707}"/>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29" name="フローチャート: 判断 128">
          <a:extLst>
            <a:ext uri="{FF2B5EF4-FFF2-40B4-BE49-F238E27FC236}">
              <a16:creationId xmlns:a16="http://schemas.microsoft.com/office/drawing/2014/main" id="{13811533-0A8B-486D-88F6-3CBE42ED5011}"/>
            </a:ext>
          </a:extLst>
        </xdr:cNvPr>
        <xdr:cNvSpPr/>
      </xdr:nvSpPr>
      <xdr:spPr>
        <a:xfrm>
          <a:off x="2857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30" name="フローチャート: 判断 129">
          <a:extLst>
            <a:ext uri="{FF2B5EF4-FFF2-40B4-BE49-F238E27FC236}">
              <a16:creationId xmlns:a16="http://schemas.microsoft.com/office/drawing/2014/main" id="{9DC84DA5-B883-471A-B5B3-CE0DF0D43026}"/>
            </a:ext>
          </a:extLst>
        </xdr:cNvPr>
        <xdr:cNvSpPr/>
      </xdr:nvSpPr>
      <xdr:spPr>
        <a:xfrm>
          <a:off x="1968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31" name="フローチャート: 判断 130">
          <a:extLst>
            <a:ext uri="{FF2B5EF4-FFF2-40B4-BE49-F238E27FC236}">
              <a16:creationId xmlns:a16="http://schemas.microsoft.com/office/drawing/2014/main" id="{F4BE419A-9E43-46E2-9D9A-73BDB6184447}"/>
            </a:ext>
          </a:extLst>
        </xdr:cNvPr>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9385E43E-3328-480B-8273-3F21F18A87E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348FFE9A-6B90-4964-9094-3569CA12C36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4AA6053F-86D7-4E93-925D-EAE8CC26AA7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48201004-FA3B-46BF-8E2F-9F096CCE658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B5EE0A10-B7CB-4960-B267-B9F15AA99E4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58601</xdr:rowOff>
    </xdr:from>
    <xdr:to>
      <xdr:col>24</xdr:col>
      <xdr:colOff>114300</xdr:colOff>
      <xdr:row>59</xdr:row>
      <xdr:rowOff>160201</xdr:rowOff>
    </xdr:to>
    <xdr:sp macro="" textlink="">
      <xdr:nvSpPr>
        <xdr:cNvPr id="137" name="楕円 136">
          <a:extLst>
            <a:ext uri="{FF2B5EF4-FFF2-40B4-BE49-F238E27FC236}">
              <a16:creationId xmlns:a16="http://schemas.microsoft.com/office/drawing/2014/main" id="{35124BAF-B358-49D3-A15A-A89D8AA7AB5F}"/>
            </a:ext>
          </a:extLst>
        </xdr:cNvPr>
        <xdr:cNvSpPr/>
      </xdr:nvSpPr>
      <xdr:spPr>
        <a:xfrm>
          <a:off x="4584700" y="1017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81478</xdr:rowOff>
    </xdr:from>
    <xdr:ext cx="405111" cy="259045"/>
    <xdr:sp macro="" textlink="">
      <xdr:nvSpPr>
        <xdr:cNvPr id="138" name="【橋りょう・トンネル】&#10;有形固定資産減価償却率該当値テキスト">
          <a:extLst>
            <a:ext uri="{FF2B5EF4-FFF2-40B4-BE49-F238E27FC236}">
              <a16:creationId xmlns:a16="http://schemas.microsoft.com/office/drawing/2014/main" id="{44DF8D05-067F-4901-95C1-4EC532A6484C}"/>
            </a:ext>
          </a:extLst>
        </xdr:cNvPr>
        <xdr:cNvSpPr txBox="1"/>
      </xdr:nvSpPr>
      <xdr:spPr>
        <a:xfrm>
          <a:off x="4673600" y="1002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71665</xdr:rowOff>
    </xdr:from>
    <xdr:to>
      <xdr:col>20</xdr:col>
      <xdr:colOff>38100</xdr:colOff>
      <xdr:row>60</xdr:row>
      <xdr:rowOff>1815</xdr:rowOff>
    </xdr:to>
    <xdr:sp macro="" textlink="">
      <xdr:nvSpPr>
        <xdr:cNvPr id="139" name="楕円 138">
          <a:extLst>
            <a:ext uri="{FF2B5EF4-FFF2-40B4-BE49-F238E27FC236}">
              <a16:creationId xmlns:a16="http://schemas.microsoft.com/office/drawing/2014/main" id="{83CB7013-19CE-44F5-9051-5585219FB438}"/>
            </a:ext>
          </a:extLst>
        </xdr:cNvPr>
        <xdr:cNvSpPr/>
      </xdr:nvSpPr>
      <xdr:spPr>
        <a:xfrm>
          <a:off x="37465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109401</xdr:rowOff>
    </xdr:from>
    <xdr:to>
      <xdr:col>24</xdr:col>
      <xdr:colOff>63500</xdr:colOff>
      <xdr:row>59</xdr:row>
      <xdr:rowOff>122465</xdr:rowOff>
    </xdr:to>
    <xdr:cxnSp macro="">
      <xdr:nvCxnSpPr>
        <xdr:cNvPr id="140" name="直線コネクタ 139">
          <a:extLst>
            <a:ext uri="{FF2B5EF4-FFF2-40B4-BE49-F238E27FC236}">
              <a16:creationId xmlns:a16="http://schemas.microsoft.com/office/drawing/2014/main" id="{7C73295D-8F2A-4033-854E-3291BAFCA445}"/>
            </a:ext>
          </a:extLst>
        </xdr:cNvPr>
        <xdr:cNvCxnSpPr/>
      </xdr:nvCxnSpPr>
      <xdr:spPr>
        <a:xfrm flipV="1">
          <a:off x="3797300" y="10224951"/>
          <a:ext cx="8382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17780</xdr:rowOff>
    </xdr:from>
    <xdr:to>
      <xdr:col>15</xdr:col>
      <xdr:colOff>101600</xdr:colOff>
      <xdr:row>59</xdr:row>
      <xdr:rowOff>119380</xdr:rowOff>
    </xdr:to>
    <xdr:sp macro="" textlink="">
      <xdr:nvSpPr>
        <xdr:cNvPr id="141" name="楕円 140">
          <a:extLst>
            <a:ext uri="{FF2B5EF4-FFF2-40B4-BE49-F238E27FC236}">
              <a16:creationId xmlns:a16="http://schemas.microsoft.com/office/drawing/2014/main" id="{A20DBBCC-8C3F-4C01-9E6E-03C8FAE1F1FD}"/>
            </a:ext>
          </a:extLst>
        </xdr:cNvPr>
        <xdr:cNvSpPr/>
      </xdr:nvSpPr>
      <xdr:spPr>
        <a:xfrm>
          <a:off x="2857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68580</xdr:rowOff>
    </xdr:from>
    <xdr:to>
      <xdr:col>19</xdr:col>
      <xdr:colOff>177800</xdr:colOff>
      <xdr:row>59</xdr:row>
      <xdr:rowOff>122465</xdr:rowOff>
    </xdr:to>
    <xdr:cxnSp macro="">
      <xdr:nvCxnSpPr>
        <xdr:cNvPr id="142" name="直線コネクタ 141">
          <a:extLst>
            <a:ext uri="{FF2B5EF4-FFF2-40B4-BE49-F238E27FC236}">
              <a16:creationId xmlns:a16="http://schemas.microsoft.com/office/drawing/2014/main" id="{79901733-F3DC-4E52-95EE-7442EA4A5E18}"/>
            </a:ext>
          </a:extLst>
        </xdr:cNvPr>
        <xdr:cNvCxnSpPr/>
      </xdr:nvCxnSpPr>
      <xdr:spPr>
        <a:xfrm>
          <a:off x="2908300" y="10184130"/>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163104</xdr:rowOff>
    </xdr:from>
    <xdr:to>
      <xdr:col>10</xdr:col>
      <xdr:colOff>165100</xdr:colOff>
      <xdr:row>59</xdr:row>
      <xdr:rowOff>93254</xdr:rowOff>
    </xdr:to>
    <xdr:sp macro="" textlink="">
      <xdr:nvSpPr>
        <xdr:cNvPr id="143" name="楕円 142">
          <a:extLst>
            <a:ext uri="{FF2B5EF4-FFF2-40B4-BE49-F238E27FC236}">
              <a16:creationId xmlns:a16="http://schemas.microsoft.com/office/drawing/2014/main" id="{11528880-890D-4909-B780-D6C8F54BB732}"/>
            </a:ext>
          </a:extLst>
        </xdr:cNvPr>
        <xdr:cNvSpPr/>
      </xdr:nvSpPr>
      <xdr:spPr>
        <a:xfrm>
          <a:off x="1968500" y="1010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42454</xdr:rowOff>
    </xdr:from>
    <xdr:to>
      <xdr:col>15</xdr:col>
      <xdr:colOff>50800</xdr:colOff>
      <xdr:row>59</xdr:row>
      <xdr:rowOff>68580</xdr:rowOff>
    </xdr:to>
    <xdr:cxnSp macro="">
      <xdr:nvCxnSpPr>
        <xdr:cNvPr id="144" name="直線コネクタ 143">
          <a:extLst>
            <a:ext uri="{FF2B5EF4-FFF2-40B4-BE49-F238E27FC236}">
              <a16:creationId xmlns:a16="http://schemas.microsoft.com/office/drawing/2014/main" id="{32F78C26-1327-4FCA-99DD-5F3A6BE90F96}"/>
            </a:ext>
          </a:extLst>
        </xdr:cNvPr>
        <xdr:cNvCxnSpPr/>
      </xdr:nvCxnSpPr>
      <xdr:spPr>
        <a:xfrm>
          <a:off x="2019300" y="1015800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138612</xdr:rowOff>
    </xdr:from>
    <xdr:to>
      <xdr:col>6</xdr:col>
      <xdr:colOff>38100</xdr:colOff>
      <xdr:row>59</xdr:row>
      <xdr:rowOff>68762</xdr:rowOff>
    </xdr:to>
    <xdr:sp macro="" textlink="">
      <xdr:nvSpPr>
        <xdr:cNvPr id="145" name="楕円 144">
          <a:extLst>
            <a:ext uri="{FF2B5EF4-FFF2-40B4-BE49-F238E27FC236}">
              <a16:creationId xmlns:a16="http://schemas.microsoft.com/office/drawing/2014/main" id="{F73713A2-ECF5-4307-8931-451BC360668A}"/>
            </a:ext>
          </a:extLst>
        </xdr:cNvPr>
        <xdr:cNvSpPr/>
      </xdr:nvSpPr>
      <xdr:spPr>
        <a:xfrm>
          <a:off x="10795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17962</xdr:rowOff>
    </xdr:from>
    <xdr:to>
      <xdr:col>10</xdr:col>
      <xdr:colOff>114300</xdr:colOff>
      <xdr:row>59</xdr:row>
      <xdr:rowOff>42454</xdr:rowOff>
    </xdr:to>
    <xdr:cxnSp macro="">
      <xdr:nvCxnSpPr>
        <xdr:cNvPr id="146" name="直線コネクタ 145">
          <a:extLst>
            <a:ext uri="{FF2B5EF4-FFF2-40B4-BE49-F238E27FC236}">
              <a16:creationId xmlns:a16="http://schemas.microsoft.com/office/drawing/2014/main" id="{A76598BC-8325-4424-8C5A-4CE4CB323D7F}"/>
            </a:ext>
          </a:extLst>
        </xdr:cNvPr>
        <xdr:cNvCxnSpPr/>
      </xdr:nvCxnSpPr>
      <xdr:spPr>
        <a:xfrm>
          <a:off x="1130300" y="10133512"/>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47" name="n_1aveValue【橋りょう・トンネル】&#10;有形固定資産減価償却率">
          <a:extLst>
            <a:ext uri="{FF2B5EF4-FFF2-40B4-BE49-F238E27FC236}">
              <a16:creationId xmlns:a16="http://schemas.microsoft.com/office/drawing/2014/main" id="{5640CD0F-AE2B-404C-AEC9-0A064D285D4B}"/>
            </a:ext>
          </a:extLst>
        </xdr:cNvPr>
        <xdr:cNvSpPr txBox="1"/>
      </xdr:nvSpPr>
      <xdr:spPr>
        <a:xfrm>
          <a:off x="35820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48" name="n_2aveValue【橋りょう・トンネル】&#10;有形固定資産減価償却率">
          <a:extLst>
            <a:ext uri="{FF2B5EF4-FFF2-40B4-BE49-F238E27FC236}">
              <a16:creationId xmlns:a16="http://schemas.microsoft.com/office/drawing/2014/main" id="{58E2A36F-AA07-47D4-9DD9-AD8F5F1A0FE7}"/>
            </a:ext>
          </a:extLst>
        </xdr:cNvPr>
        <xdr:cNvSpPr txBox="1"/>
      </xdr:nvSpPr>
      <xdr:spPr>
        <a:xfrm>
          <a:off x="2705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149" name="n_3aveValue【橋りょう・トンネル】&#10;有形固定資産減価償却率">
          <a:extLst>
            <a:ext uri="{FF2B5EF4-FFF2-40B4-BE49-F238E27FC236}">
              <a16:creationId xmlns:a16="http://schemas.microsoft.com/office/drawing/2014/main" id="{CFFD4653-D03F-44EC-9A1E-64355151F6C5}"/>
            </a:ext>
          </a:extLst>
        </xdr:cNvPr>
        <xdr:cNvSpPr txBox="1"/>
      </xdr:nvSpPr>
      <xdr:spPr>
        <a:xfrm>
          <a:off x="1816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12536</xdr:rowOff>
    </xdr:from>
    <xdr:ext cx="405111" cy="259045"/>
    <xdr:sp macro="" textlink="">
      <xdr:nvSpPr>
        <xdr:cNvPr id="150" name="n_4aveValue【橋りょう・トンネル】&#10;有形固定資産減価償却率">
          <a:extLst>
            <a:ext uri="{FF2B5EF4-FFF2-40B4-BE49-F238E27FC236}">
              <a16:creationId xmlns:a16="http://schemas.microsoft.com/office/drawing/2014/main" id="{028526CC-ECE9-4E14-86A2-7C2F9A35B332}"/>
            </a:ext>
          </a:extLst>
        </xdr:cNvPr>
        <xdr:cNvSpPr txBox="1"/>
      </xdr:nvSpPr>
      <xdr:spPr>
        <a:xfrm>
          <a:off x="927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18342</xdr:rowOff>
    </xdr:from>
    <xdr:ext cx="405111" cy="259045"/>
    <xdr:sp macro="" textlink="">
      <xdr:nvSpPr>
        <xdr:cNvPr id="151" name="n_1mainValue【橋りょう・トンネル】&#10;有形固定資産減価償却率">
          <a:extLst>
            <a:ext uri="{FF2B5EF4-FFF2-40B4-BE49-F238E27FC236}">
              <a16:creationId xmlns:a16="http://schemas.microsoft.com/office/drawing/2014/main" id="{81DD9A70-1F02-46AB-93FF-8A2B34DFA97C}"/>
            </a:ext>
          </a:extLst>
        </xdr:cNvPr>
        <xdr:cNvSpPr txBox="1"/>
      </xdr:nvSpPr>
      <xdr:spPr>
        <a:xfrm>
          <a:off x="3582044" y="9962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152" name="n_2mainValue【橋りょう・トンネル】&#10;有形固定資産減価償却率">
          <a:extLst>
            <a:ext uri="{FF2B5EF4-FFF2-40B4-BE49-F238E27FC236}">
              <a16:creationId xmlns:a16="http://schemas.microsoft.com/office/drawing/2014/main" id="{5664304C-E0D2-48D7-91F4-847041A8FDB4}"/>
            </a:ext>
          </a:extLst>
        </xdr:cNvPr>
        <xdr:cNvSpPr txBox="1"/>
      </xdr:nvSpPr>
      <xdr:spPr>
        <a:xfrm>
          <a:off x="2705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109781</xdr:rowOff>
    </xdr:from>
    <xdr:ext cx="405111" cy="259045"/>
    <xdr:sp macro="" textlink="">
      <xdr:nvSpPr>
        <xdr:cNvPr id="153" name="n_3mainValue【橋りょう・トンネル】&#10;有形固定資産減価償却率">
          <a:extLst>
            <a:ext uri="{FF2B5EF4-FFF2-40B4-BE49-F238E27FC236}">
              <a16:creationId xmlns:a16="http://schemas.microsoft.com/office/drawing/2014/main" id="{303EE964-1884-42B6-BE75-31D843B7C49D}"/>
            </a:ext>
          </a:extLst>
        </xdr:cNvPr>
        <xdr:cNvSpPr txBox="1"/>
      </xdr:nvSpPr>
      <xdr:spPr>
        <a:xfrm>
          <a:off x="1816744" y="988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85289</xdr:rowOff>
    </xdr:from>
    <xdr:ext cx="405111" cy="259045"/>
    <xdr:sp macro="" textlink="">
      <xdr:nvSpPr>
        <xdr:cNvPr id="154" name="n_4mainValue【橋りょう・トンネル】&#10;有形固定資産減価償却率">
          <a:extLst>
            <a:ext uri="{FF2B5EF4-FFF2-40B4-BE49-F238E27FC236}">
              <a16:creationId xmlns:a16="http://schemas.microsoft.com/office/drawing/2014/main" id="{255BD114-B228-4933-9097-F8746943A25C}"/>
            </a:ext>
          </a:extLst>
        </xdr:cNvPr>
        <xdr:cNvSpPr txBox="1"/>
      </xdr:nvSpPr>
      <xdr:spPr>
        <a:xfrm>
          <a:off x="9277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F6EDEA65-E9FF-498D-A01D-B30CE852254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9035BCBB-47C4-421D-821C-A89CFA1B09D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49D1FF54-A429-49D0-B81F-33DBCA574A1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6AA9B5EB-CE0A-463B-B663-167A558072E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2C19A013-B636-4A75-B83F-BF03CE74A77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329CF156-2A7F-4603-88F7-787E52EB1EA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397E93B2-2CD3-429D-8422-99E6511F897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CCB940D8-8CD1-4B8F-B053-07DE36F0380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3" name="テキスト ボックス 162">
          <a:extLst>
            <a:ext uri="{FF2B5EF4-FFF2-40B4-BE49-F238E27FC236}">
              <a16:creationId xmlns:a16="http://schemas.microsoft.com/office/drawing/2014/main" id="{E4556A7C-49CF-4B1B-8431-9320CB21C7E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4" name="直線コネクタ 163">
          <a:extLst>
            <a:ext uri="{FF2B5EF4-FFF2-40B4-BE49-F238E27FC236}">
              <a16:creationId xmlns:a16="http://schemas.microsoft.com/office/drawing/2014/main" id="{53B9DA42-5247-49F1-9CA5-E7A4F84D18B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65" name="直線コネクタ 164">
          <a:extLst>
            <a:ext uri="{FF2B5EF4-FFF2-40B4-BE49-F238E27FC236}">
              <a16:creationId xmlns:a16="http://schemas.microsoft.com/office/drawing/2014/main" id="{0ADCA403-B5AE-41AF-9C91-0B9886329C5E}"/>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166" name="テキスト ボックス 165">
          <a:extLst>
            <a:ext uri="{FF2B5EF4-FFF2-40B4-BE49-F238E27FC236}">
              <a16:creationId xmlns:a16="http://schemas.microsoft.com/office/drawing/2014/main" id="{F479B016-460C-4AE7-934F-F283459BC089}"/>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7" name="直線コネクタ 166">
          <a:extLst>
            <a:ext uri="{FF2B5EF4-FFF2-40B4-BE49-F238E27FC236}">
              <a16:creationId xmlns:a16="http://schemas.microsoft.com/office/drawing/2014/main" id="{CB6B59F0-8D6E-42AC-8FD0-295B8332C1C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68" name="テキスト ボックス 167">
          <a:extLst>
            <a:ext uri="{FF2B5EF4-FFF2-40B4-BE49-F238E27FC236}">
              <a16:creationId xmlns:a16="http://schemas.microsoft.com/office/drawing/2014/main" id="{A2FEF218-213B-4A2C-9D58-4CD945AB1B9D}"/>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69" name="直線コネクタ 168">
          <a:extLst>
            <a:ext uri="{FF2B5EF4-FFF2-40B4-BE49-F238E27FC236}">
              <a16:creationId xmlns:a16="http://schemas.microsoft.com/office/drawing/2014/main" id="{FB22783B-D44F-49EF-8C55-9EF0F3F26048}"/>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170" name="テキスト ボックス 169">
          <a:extLst>
            <a:ext uri="{FF2B5EF4-FFF2-40B4-BE49-F238E27FC236}">
              <a16:creationId xmlns:a16="http://schemas.microsoft.com/office/drawing/2014/main" id="{736C0E86-BD27-42CE-A55C-E97BFC6A17DA}"/>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1" name="直線コネクタ 170">
          <a:extLst>
            <a:ext uri="{FF2B5EF4-FFF2-40B4-BE49-F238E27FC236}">
              <a16:creationId xmlns:a16="http://schemas.microsoft.com/office/drawing/2014/main" id="{C47069F3-103F-4DB6-80A6-6E038A7A2B1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2" name="テキスト ボックス 171">
          <a:extLst>
            <a:ext uri="{FF2B5EF4-FFF2-40B4-BE49-F238E27FC236}">
              <a16:creationId xmlns:a16="http://schemas.microsoft.com/office/drawing/2014/main" id="{2EE4EF77-0AB0-44B3-8685-BA44606855AE}"/>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3" name="【橋りょう・トンネル】&#10;一人当たり有形固定資産（償却資産）額グラフ枠">
          <a:extLst>
            <a:ext uri="{FF2B5EF4-FFF2-40B4-BE49-F238E27FC236}">
              <a16:creationId xmlns:a16="http://schemas.microsoft.com/office/drawing/2014/main" id="{4E3CBCF3-D1A3-4BD6-9268-4BFBAABEB09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174" name="直線コネクタ 173">
          <a:extLst>
            <a:ext uri="{FF2B5EF4-FFF2-40B4-BE49-F238E27FC236}">
              <a16:creationId xmlns:a16="http://schemas.microsoft.com/office/drawing/2014/main" id="{E849FA52-7797-4401-8034-A337C5E22E6E}"/>
            </a:ext>
          </a:extLst>
        </xdr:cNvPr>
        <xdr:cNvCxnSpPr/>
      </xdr:nvCxnSpPr>
      <xdr:spPr>
        <a:xfrm flipV="1">
          <a:off x="10476865" y="9580603"/>
          <a:ext cx="0" cy="1273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175" name="【橋りょう・トンネル】&#10;一人当たり有形固定資産（償却資産）額最小値テキスト">
          <a:extLst>
            <a:ext uri="{FF2B5EF4-FFF2-40B4-BE49-F238E27FC236}">
              <a16:creationId xmlns:a16="http://schemas.microsoft.com/office/drawing/2014/main" id="{D64F2D5B-A03A-4B62-A9E7-BA7EE85F2497}"/>
            </a:ext>
          </a:extLst>
        </xdr:cNvPr>
        <xdr:cNvSpPr txBox="1"/>
      </xdr:nvSpPr>
      <xdr:spPr>
        <a:xfrm>
          <a:off x="10515600" y="10858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176" name="直線コネクタ 175">
          <a:extLst>
            <a:ext uri="{FF2B5EF4-FFF2-40B4-BE49-F238E27FC236}">
              <a16:creationId xmlns:a16="http://schemas.microsoft.com/office/drawing/2014/main" id="{17E68CF1-BE9F-43D8-AC7B-1EF6C2E0C9E5}"/>
            </a:ext>
          </a:extLst>
        </xdr:cNvPr>
        <xdr:cNvCxnSpPr/>
      </xdr:nvCxnSpPr>
      <xdr:spPr>
        <a:xfrm>
          <a:off x="10388600" y="1085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177" name="【橋りょう・トンネル】&#10;一人当たり有形固定資産（償却資産）額最大値テキスト">
          <a:extLst>
            <a:ext uri="{FF2B5EF4-FFF2-40B4-BE49-F238E27FC236}">
              <a16:creationId xmlns:a16="http://schemas.microsoft.com/office/drawing/2014/main" id="{4F31D528-9DAA-4B58-A6AB-7988824332E1}"/>
            </a:ext>
          </a:extLst>
        </xdr:cNvPr>
        <xdr:cNvSpPr txBox="1"/>
      </xdr:nvSpPr>
      <xdr:spPr>
        <a:xfrm>
          <a:off x="10515600" y="935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178" name="直線コネクタ 177">
          <a:extLst>
            <a:ext uri="{FF2B5EF4-FFF2-40B4-BE49-F238E27FC236}">
              <a16:creationId xmlns:a16="http://schemas.microsoft.com/office/drawing/2014/main" id="{682CD871-AA92-4CE9-A614-05C45455EBB1}"/>
            </a:ext>
          </a:extLst>
        </xdr:cNvPr>
        <xdr:cNvCxnSpPr/>
      </xdr:nvCxnSpPr>
      <xdr:spPr>
        <a:xfrm>
          <a:off x="10388600" y="958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179" name="【橋りょう・トンネル】&#10;一人当たり有形固定資産（償却資産）額平均値テキスト">
          <a:extLst>
            <a:ext uri="{FF2B5EF4-FFF2-40B4-BE49-F238E27FC236}">
              <a16:creationId xmlns:a16="http://schemas.microsoft.com/office/drawing/2014/main" id="{A5EAFE70-7044-44D2-9033-308B0B526125}"/>
            </a:ext>
          </a:extLst>
        </xdr:cNvPr>
        <xdr:cNvSpPr txBox="1"/>
      </xdr:nvSpPr>
      <xdr:spPr>
        <a:xfrm>
          <a:off x="10515600" y="10209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180" name="フローチャート: 判断 179">
          <a:extLst>
            <a:ext uri="{FF2B5EF4-FFF2-40B4-BE49-F238E27FC236}">
              <a16:creationId xmlns:a16="http://schemas.microsoft.com/office/drawing/2014/main" id="{9691CFCA-0177-4D81-8C39-6B7CB826BAF5}"/>
            </a:ext>
          </a:extLst>
        </xdr:cNvPr>
        <xdr:cNvSpPr/>
      </xdr:nvSpPr>
      <xdr:spPr>
        <a:xfrm>
          <a:off x="10426700" y="103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181" name="フローチャート: 判断 180">
          <a:extLst>
            <a:ext uri="{FF2B5EF4-FFF2-40B4-BE49-F238E27FC236}">
              <a16:creationId xmlns:a16="http://schemas.microsoft.com/office/drawing/2014/main" id="{A49B9321-8AB1-495A-8D0B-0125B018434F}"/>
            </a:ext>
          </a:extLst>
        </xdr:cNvPr>
        <xdr:cNvSpPr/>
      </xdr:nvSpPr>
      <xdr:spPr>
        <a:xfrm>
          <a:off x="95885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77667</xdr:rowOff>
    </xdr:from>
    <xdr:to>
      <xdr:col>46</xdr:col>
      <xdr:colOff>38100</xdr:colOff>
      <xdr:row>61</xdr:row>
      <xdr:rowOff>7817</xdr:rowOff>
    </xdr:to>
    <xdr:sp macro="" textlink="">
      <xdr:nvSpPr>
        <xdr:cNvPr id="182" name="フローチャート: 判断 181">
          <a:extLst>
            <a:ext uri="{FF2B5EF4-FFF2-40B4-BE49-F238E27FC236}">
              <a16:creationId xmlns:a16="http://schemas.microsoft.com/office/drawing/2014/main" id="{90226FC3-DA96-4016-94F8-0A4DD98754A3}"/>
            </a:ext>
          </a:extLst>
        </xdr:cNvPr>
        <xdr:cNvSpPr/>
      </xdr:nvSpPr>
      <xdr:spPr>
        <a:xfrm>
          <a:off x="8699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46692</xdr:rowOff>
    </xdr:from>
    <xdr:to>
      <xdr:col>41</xdr:col>
      <xdr:colOff>101600</xdr:colOff>
      <xdr:row>60</xdr:row>
      <xdr:rowOff>148292</xdr:rowOff>
    </xdr:to>
    <xdr:sp macro="" textlink="">
      <xdr:nvSpPr>
        <xdr:cNvPr id="183" name="フローチャート: 判断 182">
          <a:extLst>
            <a:ext uri="{FF2B5EF4-FFF2-40B4-BE49-F238E27FC236}">
              <a16:creationId xmlns:a16="http://schemas.microsoft.com/office/drawing/2014/main" id="{CA63ACE7-ECBD-4A3A-A933-40013C5C1043}"/>
            </a:ext>
          </a:extLst>
        </xdr:cNvPr>
        <xdr:cNvSpPr/>
      </xdr:nvSpPr>
      <xdr:spPr>
        <a:xfrm>
          <a:off x="7810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49967</xdr:rowOff>
    </xdr:from>
    <xdr:to>
      <xdr:col>36</xdr:col>
      <xdr:colOff>165100</xdr:colOff>
      <xdr:row>60</xdr:row>
      <xdr:rowOff>151567</xdr:rowOff>
    </xdr:to>
    <xdr:sp macro="" textlink="">
      <xdr:nvSpPr>
        <xdr:cNvPr id="184" name="フローチャート: 判断 183">
          <a:extLst>
            <a:ext uri="{FF2B5EF4-FFF2-40B4-BE49-F238E27FC236}">
              <a16:creationId xmlns:a16="http://schemas.microsoft.com/office/drawing/2014/main" id="{1CE2FF7E-10FC-4302-94BA-B0604E924DB4}"/>
            </a:ext>
          </a:extLst>
        </xdr:cNvPr>
        <xdr:cNvSpPr/>
      </xdr:nvSpPr>
      <xdr:spPr>
        <a:xfrm>
          <a:off x="6921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077CD9B-FF8B-4D4D-A4CD-B5A140DE5CE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AA52AA0-303E-431E-A1E8-668BFD43DE1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0C65267-7DDB-47C9-8035-F813B5F9E92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192E364-B678-4B5D-B73A-7E59D32A205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9ECDCE01-83D2-4792-8C9A-4EB8E1376D3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68083</xdr:rowOff>
    </xdr:from>
    <xdr:to>
      <xdr:col>55</xdr:col>
      <xdr:colOff>50800</xdr:colOff>
      <xdr:row>62</xdr:row>
      <xdr:rowOff>169683</xdr:rowOff>
    </xdr:to>
    <xdr:sp macro="" textlink="">
      <xdr:nvSpPr>
        <xdr:cNvPr id="190" name="楕円 189">
          <a:extLst>
            <a:ext uri="{FF2B5EF4-FFF2-40B4-BE49-F238E27FC236}">
              <a16:creationId xmlns:a16="http://schemas.microsoft.com/office/drawing/2014/main" id="{22FBCD0E-B4EE-4AF3-8D41-04D736D61123}"/>
            </a:ext>
          </a:extLst>
        </xdr:cNvPr>
        <xdr:cNvSpPr/>
      </xdr:nvSpPr>
      <xdr:spPr>
        <a:xfrm>
          <a:off x="10426700" y="1069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154460</xdr:rowOff>
    </xdr:from>
    <xdr:ext cx="534377" cy="259045"/>
    <xdr:sp macro="" textlink="">
      <xdr:nvSpPr>
        <xdr:cNvPr id="191" name="【橋りょう・トンネル】&#10;一人当たり有形固定資産（償却資産）額該当値テキスト">
          <a:extLst>
            <a:ext uri="{FF2B5EF4-FFF2-40B4-BE49-F238E27FC236}">
              <a16:creationId xmlns:a16="http://schemas.microsoft.com/office/drawing/2014/main" id="{FD2EEC51-1A7C-429D-B03E-5514A6655E7F}"/>
            </a:ext>
          </a:extLst>
        </xdr:cNvPr>
        <xdr:cNvSpPr txBox="1"/>
      </xdr:nvSpPr>
      <xdr:spPr>
        <a:xfrm>
          <a:off x="10515600" y="1061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60962</xdr:rowOff>
    </xdr:from>
    <xdr:to>
      <xdr:col>50</xdr:col>
      <xdr:colOff>165100</xdr:colOff>
      <xdr:row>62</xdr:row>
      <xdr:rowOff>162562</xdr:rowOff>
    </xdr:to>
    <xdr:sp macro="" textlink="">
      <xdr:nvSpPr>
        <xdr:cNvPr id="192" name="楕円 191">
          <a:extLst>
            <a:ext uri="{FF2B5EF4-FFF2-40B4-BE49-F238E27FC236}">
              <a16:creationId xmlns:a16="http://schemas.microsoft.com/office/drawing/2014/main" id="{9D7132A2-A225-4AB6-A78C-A781BD487523}"/>
            </a:ext>
          </a:extLst>
        </xdr:cNvPr>
        <xdr:cNvSpPr/>
      </xdr:nvSpPr>
      <xdr:spPr>
        <a:xfrm>
          <a:off x="9588500" y="1069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111762</xdr:rowOff>
    </xdr:from>
    <xdr:to>
      <xdr:col>55</xdr:col>
      <xdr:colOff>0</xdr:colOff>
      <xdr:row>62</xdr:row>
      <xdr:rowOff>118883</xdr:rowOff>
    </xdr:to>
    <xdr:cxnSp macro="">
      <xdr:nvCxnSpPr>
        <xdr:cNvPr id="193" name="直線コネクタ 192">
          <a:extLst>
            <a:ext uri="{FF2B5EF4-FFF2-40B4-BE49-F238E27FC236}">
              <a16:creationId xmlns:a16="http://schemas.microsoft.com/office/drawing/2014/main" id="{927A3C20-EB6C-49C0-8246-B80A10D604A5}"/>
            </a:ext>
          </a:extLst>
        </xdr:cNvPr>
        <xdr:cNvCxnSpPr/>
      </xdr:nvCxnSpPr>
      <xdr:spPr>
        <a:xfrm>
          <a:off x="9639300" y="10741662"/>
          <a:ext cx="838200" cy="7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69215</xdr:rowOff>
    </xdr:from>
    <xdr:to>
      <xdr:col>46</xdr:col>
      <xdr:colOff>38100</xdr:colOff>
      <xdr:row>62</xdr:row>
      <xdr:rowOff>170815</xdr:rowOff>
    </xdr:to>
    <xdr:sp macro="" textlink="">
      <xdr:nvSpPr>
        <xdr:cNvPr id="194" name="楕円 193">
          <a:extLst>
            <a:ext uri="{FF2B5EF4-FFF2-40B4-BE49-F238E27FC236}">
              <a16:creationId xmlns:a16="http://schemas.microsoft.com/office/drawing/2014/main" id="{AB563AAE-1C4C-44D7-960C-754B8D013A1D}"/>
            </a:ext>
          </a:extLst>
        </xdr:cNvPr>
        <xdr:cNvSpPr/>
      </xdr:nvSpPr>
      <xdr:spPr>
        <a:xfrm>
          <a:off x="86995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111762</xdr:rowOff>
    </xdr:from>
    <xdr:to>
      <xdr:col>50</xdr:col>
      <xdr:colOff>114300</xdr:colOff>
      <xdr:row>62</xdr:row>
      <xdr:rowOff>120015</xdr:rowOff>
    </xdr:to>
    <xdr:cxnSp macro="">
      <xdr:nvCxnSpPr>
        <xdr:cNvPr id="195" name="直線コネクタ 194">
          <a:extLst>
            <a:ext uri="{FF2B5EF4-FFF2-40B4-BE49-F238E27FC236}">
              <a16:creationId xmlns:a16="http://schemas.microsoft.com/office/drawing/2014/main" id="{CF3C4BB1-E792-4173-BED9-EA00EE014147}"/>
            </a:ext>
          </a:extLst>
        </xdr:cNvPr>
        <xdr:cNvCxnSpPr/>
      </xdr:nvCxnSpPr>
      <xdr:spPr>
        <a:xfrm flipV="1">
          <a:off x="8750300" y="10741662"/>
          <a:ext cx="889000" cy="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69129</xdr:rowOff>
    </xdr:from>
    <xdr:to>
      <xdr:col>41</xdr:col>
      <xdr:colOff>101600</xdr:colOff>
      <xdr:row>62</xdr:row>
      <xdr:rowOff>170729</xdr:rowOff>
    </xdr:to>
    <xdr:sp macro="" textlink="">
      <xdr:nvSpPr>
        <xdr:cNvPr id="196" name="楕円 195">
          <a:extLst>
            <a:ext uri="{FF2B5EF4-FFF2-40B4-BE49-F238E27FC236}">
              <a16:creationId xmlns:a16="http://schemas.microsoft.com/office/drawing/2014/main" id="{DEA4625D-0F1D-44EC-B54F-C153DB9107E3}"/>
            </a:ext>
          </a:extLst>
        </xdr:cNvPr>
        <xdr:cNvSpPr/>
      </xdr:nvSpPr>
      <xdr:spPr>
        <a:xfrm>
          <a:off x="7810500" y="1069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119929</xdr:rowOff>
    </xdr:from>
    <xdr:to>
      <xdr:col>45</xdr:col>
      <xdr:colOff>177800</xdr:colOff>
      <xdr:row>62</xdr:row>
      <xdr:rowOff>120015</xdr:rowOff>
    </xdr:to>
    <xdr:cxnSp macro="">
      <xdr:nvCxnSpPr>
        <xdr:cNvPr id="197" name="直線コネクタ 196">
          <a:extLst>
            <a:ext uri="{FF2B5EF4-FFF2-40B4-BE49-F238E27FC236}">
              <a16:creationId xmlns:a16="http://schemas.microsoft.com/office/drawing/2014/main" id="{EFEE0BF4-F052-43A9-8E1B-05CA075C4F70}"/>
            </a:ext>
          </a:extLst>
        </xdr:cNvPr>
        <xdr:cNvCxnSpPr/>
      </xdr:nvCxnSpPr>
      <xdr:spPr>
        <a:xfrm>
          <a:off x="7861300" y="10749829"/>
          <a:ext cx="8890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69095</xdr:rowOff>
    </xdr:from>
    <xdr:to>
      <xdr:col>36</xdr:col>
      <xdr:colOff>165100</xdr:colOff>
      <xdr:row>62</xdr:row>
      <xdr:rowOff>170695</xdr:rowOff>
    </xdr:to>
    <xdr:sp macro="" textlink="">
      <xdr:nvSpPr>
        <xdr:cNvPr id="198" name="楕円 197">
          <a:extLst>
            <a:ext uri="{FF2B5EF4-FFF2-40B4-BE49-F238E27FC236}">
              <a16:creationId xmlns:a16="http://schemas.microsoft.com/office/drawing/2014/main" id="{CCB1A359-691C-497C-8181-C3E4C0DE232A}"/>
            </a:ext>
          </a:extLst>
        </xdr:cNvPr>
        <xdr:cNvSpPr/>
      </xdr:nvSpPr>
      <xdr:spPr>
        <a:xfrm>
          <a:off x="6921500" y="1069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119895</xdr:rowOff>
    </xdr:from>
    <xdr:to>
      <xdr:col>41</xdr:col>
      <xdr:colOff>50800</xdr:colOff>
      <xdr:row>62</xdr:row>
      <xdr:rowOff>119929</xdr:rowOff>
    </xdr:to>
    <xdr:cxnSp macro="">
      <xdr:nvCxnSpPr>
        <xdr:cNvPr id="199" name="直線コネクタ 198">
          <a:extLst>
            <a:ext uri="{FF2B5EF4-FFF2-40B4-BE49-F238E27FC236}">
              <a16:creationId xmlns:a16="http://schemas.microsoft.com/office/drawing/2014/main" id="{58DD0A6C-99CF-41B3-A9DF-01E8A9406B7A}"/>
            </a:ext>
          </a:extLst>
        </xdr:cNvPr>
        <xdr:cNvCxnSpPr/>
      </xdr:nvCxnSpPr>
      <xdr:spPr>
        <a:xfrm>
          <a:off x="6972300" y="10749795"/>
          <a:ext cx="889000" cy="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00" name="n_1aveValue【橋りょう・トンネル】&#10;一人当たり有形固定資産（償却資産）額">
          <a:extLst>
            <a:ext uri="{FF2B5EF4-FFF2-40B4-BE49-F238E27FC236}">
              <a16:creationId xmlns:a16="http://schemas.microsoft.com/office/drawing/2014/main" id="{849E5EFE-0F3E-45DD-8BCD-8C17CA9645D3}"/>
            </a:ext>
          </a:extLst>
        </xdr:cNvPr>
        <xdr:cNvSpPr txBox="1"/>
      </xdr:nvSpPr>
      <xdr:spPr>
        <a:xfrm>
          <a:off x="9359411" y="10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24344</xdr:rowOff>
    </xdr:from>
    <xdr:ext cx="534377" cy="259045"/>
    <xdr:sp macro="" textlink="">
      <xdr:nvSpPr>
        <xdr:cNvPr id="201" name="n_2aveValue【橋りょう・トンネル】&#10;一人当たり有形固定資産（償却資産）額">
          <a:extLst>
            <a:ext uri="{FF2B5EF4-FFF2-40B4-BE49-F238E27FC236}">
              <a16:creationId xmlns:a16="http://schemas.microsoft.com/office/drawing/2014/main" id="{F8AA7621-47B4-443E-B73F-F54162E3647D}"/>
            </a:ext>
          </a:extLst>
        </xdr:cNvPr>
        <xdr:cNvSpPr txBox="1"/>
      </xdr:nvSpPr>
      <xdr:spPr>
        <a:xfrm>
          <a:off x="84831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164819</xdr:rowOff>
    </xdr:from>
    <xdr:ext cx="534377" cy="259045"/>
    <xdr:sp macro="" textlink="">
      <xdr:nvSpPr>
        <xdr:cNvPr id="202" name="n_3aveValue【橋りょう・トンネル】&#10;一人当たり有形固定資産（償却資産）額">
          <a:extLst>
            <a:ext uri="{FF2B5EF4-FFF2-40B4-BE49-F238E27FC236}">
              <a16:creationId xmlns:a16="http://schemas.microsoft.com/office/drawing/2014/main" id="{582D7355-2711-4CD0-B4B9-83F742041C4C}"/>
            </a:ext>
          </a:extLst>
        </xdr:cNvPr>
        <xdr:cNvSpPr txBox="1"/>
      </xdr:nvSpPr>
      <xdr:spPr>
        <a:xfrm>
          <a:off x="7594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168094</xdr:rowOff>
    </xdr:from>
    <xdr:ext cx="534377" cy="259045"/>
    <xdr:sp macro="" textlink="">
      <xdr:nvSpPr>
        <xdr:cNvPr id="203" name="n_4aveValue【橋りょう・トンネル】&#10;一人当たり有形固定資産（償却資産）額">
          <a:extLst>
            <a:ext uri="{FF2B5EF4-FFF2-40B4-BE49-F238E27FC236}">
              <a16:creationId xmlns:a16="http://schemas.microsoft.com/office/drawing/2014/main" id="{F97F09A8-D41E-41CB-A414-A8460CA48A22}"/>
            </a:ext>
          </a:extLst>
        </xdr:cNvPr>
        <xdr:cNvSpPr txBox="1"/>
      </xdr:nvSpPr>
      <xdr:spPr>
        <a:xfrm>
          <a:off x="6705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153689</xdr:rowOff>
    </xdr:from>
    <xdr:ext cx="534377" cy="259045"/>
    <xdr:sp macro="" textlink="">
      <xdr:nvSpPr>
        <xdr:cNvPr id="204" name="n_1mainValue【橋りょう・トンネル】&#10;一人当たり有形固定資産（償却資産）額">
          <a:extLst>
            <a:ext uri="{FF2B5EF4-FFF2-40B4-BE49-F238E27FC236}">
              <a16:creationId xmlns:a16="http://schemas.microsoft.com/office/drawing/2014/main" id="{AC574865-B066-4D48-9D81-E32006C51C5F}"/>
            </a:ext>
          </a:extLst>
        </xdr:cNvPr>
        <xdr:cNvSpPr txBox="1"/>
      </xdr:nvSpPr>
      <xdr:spPr>
        <a:xfrm>
          <a:off x="9359411" y="1078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161942</xdr:rowOff>
    </xdr:from>
    <xdr:ext cx="534377" cy="259045"/>
    <xdr:sp macro="" textlink="">
      <xdr:nvSpPr>
        <xdr:cNvPr id="205" name="n_2mainValue【橋りょう・トンネル】&#10;一人当たり有形固定資産（償却資産）額">
          <a:extLst>
            <a:ext uri="{FF2B5EF4-FFF2-40B4-BE49-F238E27FC236}">
              <a16:creationId xmlns:a16="http://schemas.microsoft.com/office/drawing/2014/main" id="{1A11FF10-72BB-4854-9494-5BBB41A17C36}"/>
            </a:ext>
          </a:extLst>
        </xdr:cNvPr>
        <xdr:cNvSpPr txBox="1"/>
      </xdr:nvSpPr>
      <xdr:spPr>
        <a:xfrm>
          <a:off x="8483111" y="1079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161856</xdr:rowOff>
    </xdr:from>
    <xdr:ext cx="534377" cy="259045"/>
    <xdr:sp macro="" textlink="">
      <xdr:nvSpPr>
        <xdr:cNvPr id="206" name="n_3mainValue【橋りょう・トンネル】&#10;一人当たり有形固定資産（償却資産）額">
          <a:extLst>
            <a:ext uri="{FF2B5EF4-FFF2-40B4-BE49-F238E27FC236}">
              <a16:creationId xmlns:a16="http://schemas.microsoft.com/office/drawing/2014/main" id="{E02BC833-A865-4843-875B-AB495319320D}"/>
            </a:ext>
          </a:extLst>
        </xdr:cNvPr>
        <xdr:cNvSpPr txBox="1"/>
      </xdr:nvSpPr>
      <xdr:spPr>
        <a:xfrm>
          <a:off x="7594111" y="1079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161822</xdr:rowOff>
    </xdr:from>
    <xdr:ext cx="534377" cy="259045"/>
    <xdr:sp macro="" textlink="">
      <xdr:nvSpPr>
        <xdr:cNvPr id="207" name="n_4mainValue【橋りょう・トンネル】&#10;一人当たり有形固定資産（償却資産）額">
          <a:extLst>
            <a:ext uri="{FF2B5EF4-FFF2-40B4-BE49-F238E27FC236}">
              <a16:creationId xmlns:a16="http://schemas.microsoft.com/office/drawing/2014/main" id="{BA753B1B-8704-40AA-84AE-E59902E24444}"/>
            </a:ext>
          </a:extLst>
        </xdr:cNvPr>
        <xdr:cNvSpPr txBox="1"/>
      </xdr:nvSpPr>
      <xdr:spPr>
        <a:xfrm>
          <a:off x="6705111" y="1079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8" name="正方形/長方形 207">
          <a:extLst>
            <a:ext uri="{FF2B5EF4-FFF2-40B4-BE49-F238E27FC236}">
              <a16:creationId xmlns:a16="http://schemas.microsoft.com/office/drawing/2014/main" id="{CEDFD7AC-0D87-4E65-B156-A7C7090247B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9" name="正方形/長方形 208">
          <a:extLst>
            <a:ext uri="{FF2B5EF4-FFF2-40B4-BE49-F238E27FC236}">
              <a16:creationId xmlns:a16="http://schemas.microsoft.com/office/drawing/2014/main" id="{150962F0-2642-4FBC-8F6F-E8EB4AA59E1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0" name="正方形/長方形 209">
          <a:extLst>
            <a:ext uri="{FF2B5EF4-FFF2-40B4-BE49-F238E27FC236}">
              <a16:creationId xmlns:a16="http://schemas.microsoft.com/office/drawing/2014/main" id="{19A4D04E-A49D-4B9C-B323-4BE3161F5C8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1" name="正方形/長方形 210">
          <a:extLst>
            <a:ext uri="{FF2B5EF4-FFF2-40B4-BE49-F238E27FC236}">
              <a16:creationId xmlns:a16="http://schemas.microsoft.com/office/drawing/2014/main" id="{3BAF6A02-50ED-40A5-B543-DDF2009EB0B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2" name="正方形/長方形 211">
          <a:extLst>
            <a:ext uri="{FF2B5EF4-FFF2-40B4-BE49-F238E27FC236}">
              <a16:creationId xmlns:a16="http://schemas.microsoft.com/office/drawing/2014/main" id="{2F0520B8-6174-4BC6-AA64-406FA2D3D5B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3" name="正方形/長方形 212">
          <a:extLst>
            <a:ext uri="{FF2B5EF4-FFF2-40B4-BE49-F238E27FC236}">
              <a16:creationId xmlns:a16="http://schemas.microsoft.com/office/drawing/2014/main" id="{E66BA508-23BA-4077-8399-D3A4F4B1F5A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4" name="正方形/長方形 213">
          <a:extLst>
            <a:ext uri="{FF2B5EF4-FFF2-40B4-BE49-F238E27FC236}">
              <a16:creationId xmlns:a16="http://schemas.microsoft.com/office/drawing/2014/main" id="{DA5508CB-239B-4F08-877D-4B42DAB12C9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5" name="正方形/長方形 214">
          <a:extLst>
            <a:ext uri="{FF2B5EF4-FFF2-40B4-BE49-F238E27FC236}">
              <a16:creationId xmlns:a16="http://schemas.microsoft.com/office/drawing/2014/main" id="{4B5BFD4E-21FB-42D4-AF3A-CD9C17D3F6E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6" name="テキスト ボックス 215">
          <a:extLst>
            <a:ext uri="{FF2B5EF4-FFF2-40B4-BE49-F238E27FC236}">
              <a16:creationId xmlns:a16="http://schemas.microsoft.com/office/drawing/2014/main" id="{B79906D5-963C-4A92-8499-33A4D2BF5CA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7" name="直線コネクタ 216">
          <a:extLst>
            <a:ext uri="{FF2B5EF4-FFF2-40B4-BE49-F238E27FC236}">
              <a16:creationId xmlns:a16="http://schemas.microsoft.com/office/drawing/2014/main" id="{C64D2490-CCD0-4F0B-BC8B-3A652B48270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18" name="テキスト ボックス 217">
          <a:extLst>
            <a:ext uri="{FF2B5EF4-FFF2-40B4-BE49-F238E27FC236}">
              <a16:creationId xmlns:a16="http://schemas.microsoft.com/office/drawing/2014/main" id="{183B393D-F644-45DE-A620-821CAD9AE6D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19" name="直線コネクタ 218">
          <a:extLst>
            <a:ext uri="{FF2B5EF4-FFF2-40B4-BE49-F238E27FC236}">
              <a16:creationId xmlns:a16="http://schemas.microsoft.com/office/drawing/2014/main" id="{AD0C1929-D0AF-4565-8E11-F3B27FEE8282}"/>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20" name="テキスト ボックス 219">
          <a:extLst>
            <a:ext uri="{FF2B5EF4-FFF2-40B4-BE49-F238E27FC236}">
              <a16:creationId xmlns:a16="http://schemas.microsoft.com/office/drawing/2014/main" id="{C07C7CD5-C847-4253-9EA5-E6405C11F0F9}"/>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1" name="直線コネクタ 220">
          <a:extLst>
            <a:ext uri="{FF2B5EF4-FFF2-40B4-BE49-F238E27FC236}">
              <a16:creationId xmlns:a16="http://schemas.microsoft.com/office/drawing/2014/main" id="{A8A147FA-033F-4178-BACD-514C0F807E57}"/>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2" name="テキスト ボックス 221">
          <a:extLst>
            <a:ext uri="{FF2B5EF4-FFF2-40B4-BE49-F238E27FC236}">
              <a16:creationId xmlns:a16="http://schemas.microsoft.com/office/drawing/2014/main" id="{A0A07020-6FF3-4959-865B-94A9ECB203CD}"/>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23" name="直線コネクタ 222">
          <a:extLst>
            <a:ext uri="{FF2B5EF4-FFF2-40B4-BE49-F238E27FC236}">
              <a16:creationId xmlns:a16="http://schemas.microsoft.com/office/drawing/2014/main" id="{F6F77A1D-1E5D-476C-8355-32410D797447}"/>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24" name="テキスト ボックス 223">
          <a:extLst>
            <a:ext uri="{FF2B5EF4-FFF2-40B4-BE49-F238E27FC236}">
              <a16:creationId xmlns:a16="http://schemas.microsoft.com/office/drawing/2014/main" id="{4DB84E10-74A6-486A-A578-824BFACEA93A}"/>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25" name="直線コネクタ 224">
          <a:extLst>
            <a:ext uri="{FF2B5EF4-FFF2-40B4-BE49-F238E27FC236}">
              <a16:creationId xmlns:a16="http://schemas.microsoft.com/office/drawing/2014/main" id="{B60A8FC0-16F7-4F1C-921E-68AE41C2612D}"/>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26" name="テキスト ボックス 225">
          <a:extLst>
            <a:ext uri="{FF2B5EF4-FFF2-40B4-BE49-F238E27FC236}">
              <a16:creationId xmlns:a16="http://schemas.microsoft.com/office/drawing/2014/main" id="{B72A3B0D-7489-45EB-A93B-3EF4532CDB9E}"/>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7" name="直線コネクタ 226">
          <a:extLst>
            <a:ext uri="{FF2B5EF4-FFF2-40B4-BE49-F238E27FC236}">
              <a16:creationId xmlns:a16="http://schemas.microsoft.com/office/drawing/2014/main" id="{C00F5B92-E527-4E52-976B-EA188F8AE9B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8" name="テキスト ボックス 227">
          <a:extLst>
            <a:ext uri="{FF2B5EF4-FFF2-40B4-BE49-F238E27FC236}">
              <a16:creationId xmlns:a16="http://schemas.microsoft.com/office/drawing/2014/main" id="{D822CB6F-A52A-41FF-954E-E99CC9BF6B0E}"/>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9" name="【公営住宅】&#10;有形固定資産減価償却率グラフ枠">
          <a:extLst>
            <a:ext uri="{FF2B5EF4-FFF2-40B4-BE49-F238E27FC236}">
              <a16:creationId xmlns:a16="http://schemas.microsoft.com/office/drawing/2014/main" id="{53C45326-9B38-4C99-A3F8-179C0207BC2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166115</xdr:rowOff>
    </xdr:from>
    <xdr:to>
      <xdr:col>24</xdr:col>
      <xdr:colOff>62865</xdr:colOff>
      <xdr:row>86</xdr:row>
      <xdr:rowOff>38100</xdr:rowOff>
    </xdr:to>
    <xdr:cxnSp macro="">
      <xdr:nvCxnSpPr>
        <xdr:cNvPr id="230" name="直線コネクタ 229">
          <a:extLst>
            <a:ext uri="{FF2B5EF4-FFF2-40B4-BE49-F238E27FC236}">
              <a16:creationId xmlns:a16="http://schemas.microsoft.com/office/drawing/2014/main" id="{195AB7C5-99B4-4DA8-AEF5-9E1E8CA97E52}"/>
            </a:ext>
          </a:extLst>
        </xdr:cNvPr>
        <xdr:cNvCxnSpPr/>
      </xdr:nvCxnSpPr>
      <xdr:spPr>
        <a:xfrm flipV="1">
          <a:off x="4634865" y="13367765"/>
          <a:ext cx="0" cy="141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31" name="【公営住宅】&#10;有形固定資産減価償却率最小値テキスト">
          <a:extLst>
            <a:ext uri="{FF2B5EF4-FFF2-40B4-BE49-F238E27FC236}">
              <a16:creationId xmlns:a16="http://schemas.microsoft.com/office/drawing/2014/main" id="{F3ED7042-2781-4EA5-A204-8FAE673FD7E6}"/>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32" name="直線コネクタ 231">
          <a:extLst>
            <a:ext uri="{FF2B5EF4-FFF2-40B4-BE49-F238E27FC236}">
              <a16:creationId xmlns:a16="http://schemas.microsoft.com/office/drawing/2014/main" id="{3BECFCC0-61C7-42AB-9DD4-E202794E3F13}"/>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112792</xdr:rowOff>
    </xdr:from>
    <xdr:ext cx="405111" cy="259045"/>
    <xdr:sp macro="" textlink="">
      <xdr:nvSpPr>
        <xdr:cNvPr id="233" name="【公営住宅】&#10;有形固定資産減価償却率最大値テキスト">
          <a:extLst>
            <a:ext uri="{FF2B5EF4-FFF2-40B4-BE49-F238E27FC236}">
              <a16:creationId xmlns:a16="http://schemas.microsoft.com/office/drawing/2014/main" id="{47DB25DB-9EA9-4D70-AA6A-8E20C204AD15}"/>
            </a:ext>
          </a:extLst>
        </xdr:cNvPr>
        <xdr:cNvSpPr txBox="1"/>
      </xdr:nvSpPr>
      <xdr:spPr>
        <a:xfrm>
          <a:off x="4673600" y="13142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166115</xdr:rowOff>
    </xdr:from>
    <xdr:to>
      <xdr:col>24</xdr:col>
      <xdr:colOff>152400</xdr:colOff>
      <xdr:row>77</xdr:row>
      <xdr:rowOff>166115</xdr:rowOff>
    </xdr:to>
    <xdr:cxnSp macro="">
      <xdr:nvCxnSpPr>
        <xdr:cNvPr id="234" name="直線コネクタ 233">
          <a:extLst>
            <a:ext uri="{FF2B5EF4-FFF2-40B4-BE49-F238E27FC236}">
              <a16:creationId xmlns:a16="http://schemas.microsoft.com/office/drawing/2014/main" id="{065C8EE7-6918-4837-82A8-A5EB6D97ECCD}"/>
            </a:ext>
          </a:extLst>
        </xdr:cNvPr>
        <xdr:cNvCxnSpPr/>
      </xdr:nvCxnSpPr>
      <xdr:spPr>
        <a:xfrm>
          <a:off x="4546600" y="1336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77740</xdr:rowOff>
    </xdr:from>
    <xdr:ext cx="405111" cy="259045"/>
    <xdr:sp macro="" textlink="">
      <xdr:nvSpPr>
        <xdr:cNvPr id="235" name="【公営住宅】&#10;有形固定資産減価償却率平均値テキスト">
          <a:extLst>
            <a:ext uri="{FF2B5EF4-FFF2-40B4-BE49-F238E27FC236}">
              <a16:creationId xmlns:a16="http://schemas.microsoft.com/office/drawing/2014/main" id="{348C2FEF-5065-4527-97B7-44E4BB324117}"/>
            </a:ext>
          </a:extLst>
        </xdr:cNvPr>
        <xdr:cNvSpPr txBox="1"/>
      </xdr:nvSpPr>
      <xdr:spPr>
        <a:xfrm>
          <a:off x="4673600" y="1396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99313</xdr:rowOff>
    </xdr:from>
    <xdr:to>
      <xdr:col>24</xdr:col>
      <xdr:colOff>114300</xdr:colOff>
      <xdr:row>82</xdr:row>
      <xdr:rowOff>29463</xdr:rowOff>
    </xdr:to>
    <xdr:sp macro="" textlink="">
      <xdr:nvSpPr>
        <xdr:cNvPr id="236" name="フローチャート: 判断 235">
          <a:extLst>
            <a:ext uri="{FF2B5EF4-FFF2-40B4-BE49-F238E27FC236}">
              <a16:creationId xmlns:a16="http://schemas.microsoft.com/office/drawing/2014/main" id="{F0702C98-136E-41B5-955A-E4114D14D47A}"/>
            </a:ext>
          </a:extLst>
        </xdr:cNvPr>
        <xdr:cNvSpPr/>
      </xdr:nvSpPr>
      <xdr:spPr>
        <a:xfrm>
          <a:off x="45847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85598</xdr:rowOff>
    </xdr:from>
    <xdr:to>
      <xdr:col>20</xdr:col>
      <xdr:colOff>38100</xdr:colOff>
      <xdr:row>82</xdr:row>
      <xdr:rowOff>15748</xdr:rowOff>
    </xdr:to>
    <xdr:sp macro="" textlink="">
      <xdr:nvSpPr>
        <xdr:cNvPr id="237" name="フローチャート: 判断 236">
          <a:extLst>
            <a:ext uri="{FF2B5EF4-FFF2-40B4-BE49-F238E27FC236}">
              <a16:creationId xmlns:a16="http://schemas.microsoft.com/office/drawing/2014/main" id="{B8861BA1-A752-4694-B8B7-77F70BA6DE16}"/>
            </a:ext>
          </a:extLst>
        </xdr:cNvPr>
        <xdr:cNvSpPr/>
      </xdr:nvSpPr>
      <xdr:spPr>
        <a:xfrm>
          <a:off x="3746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46737</xdr:rowOff>
    </xdr:from>
    <xdr:to>
      <xdr:col>15</xdr:col>
      <xdr:colOff>101600</xdr:colOff>
      <xdr:row>81</xdr:row>
      <xdr:rowOff>148337</xdr:rowOff>
    </xdr:to>
    <xdr:sp macro="" textlink="">
      <xdr:nvSpPr>
        <xdr:cNvPr id="238" name="フローチャート: 判断 237">
          <a:extLst>
            <a:ext uri="{FF2B5EF4-FFF2-40B4-BE49-F238E27FC236}">
              <a16:creationId xmlns:a16="http://schemas.microsoft.com/office/drawing/2014/main" id="{E81CD82F-272E-4397-B171-3376CB2C41E5}"/>
            </a:ext>
          </a:extLst>
        </xdr:cNvPr>
        <xdr:cNvSpPr/>
      </xdr:nvSpPr>
      <xdr:spPr>
        <a:xfrm>
          <a:off x="2857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10161</xdr:rowOff>
    </xdr:from>
    <xdr:to>
      <xdr:col>10</xdr:col>
      <xdr:colOff>165100</xdr:colOff>
      <xdr:row>81</xdr:row>
      <xdr:rowOff>111761</xdr:rowOff>
    </xdr:to>
    <xdr:sp macro="" textlink="">
      <xdr:nvSpPr>
        <xdr:cNvPr id="239" name="フローチャート: 判断 238">
          <a:extLst>
            <a:ext uri="{FF2B5EF4-FFF2-40B4-BE49-F238E27FC236}">
              <a16:creationId xmlns:a16="http://schemas.microsoft.com/office/drawing/2014/main" id="{68EEA785-E707-428F-A6D8-F7941D680820}"/>
            </a:ext>
          </a:extLst>
        </xdr:cNvPr>
        <xdr:cNvSpPr/>
      </xdr:nvSpPr>
      <xdr:spPr>
        <a:xfrm>
          <a:off x="1968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40" name="フローチャート: 判断 239">
          <a:extLst>
            <a:ext uri="{FF2B5EF4-FFF2-40B4-BE49-F238E27FC236}">
              <a16:creationId xmlns:a16="http://schemas.microsoft.com/office/drawing/2014/main" id="{DE8C426D-84BD-4900-A25E-C92CFBD65874}"/>
            </a:ext>
          </a:extLst>
        </xdr:cNvPr>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1" name="テキスト ボックス 240">
          <a:extLst>
            <a:ext uri="{FF2B5EF4-FFF2-40B4-BE49-F238E27FC236}">
              <a16:creationId xmlns:a16="http://schemas.microsoft.com/office/drawing/2014/main" id="{A953457B-E7F5-47A7-9555-D64BCED5F61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2" name="テキスト ボックス 241">
          <a:extLst>
            <a:ext uri="{FF2B5EF4-FFF2-40B4-BE49-F238E27FC236}">
              <a16:creationId xmlns:a16="http://schemas.microsoft.com/office/drawing/2014/main" id="{4287CA46-FAEC-4BE2-81F8-0EE0756D1DE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3" name="テキスト ボックス 242">
          <a:extLst>
            <a:ext uri="{FF2B5EF4-FFF2-40B4-BE49-F238E27FC236}">
              <a16:creationId xmlns:a16="http://schemas.microsoft.com/office/drawing/2014/main" id="{3BEF1D27-BC9D-4849-BDEF-ED72536B3A2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4" name="テキスト ボックス 243">
          <a:extLst>
            <a:ext uri="{FF2B5EF4-FFF2-40B4-BE49-F238E27FC236}">
              <a16:creationId xmlns:a16="http://schemas.microsoft.com/office/drawing/2014/main" id="{55F8DCEC-69C8-4C7D-A608-C75397EF44A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5" name="テキスト ボックス 244">
          <a:extLst>
            <a:ext uri="{FF2B5EF4-FFF2-40B4-BE49-F238E27FC236}">
              <a16:creationId xmlns:a16="http://schemas.microsoft.com/office/drawing/2014/main" id="{7F16548B-B3BE-486E-8E9D-5564B2EAA0C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92456</xdr:rowOff>
    </xdr:from>
    <xdr:to>
      <xdr:col>24</xdr:col>
      <xdr:colOff>114300</xdr:colOff>
      <xdr:row>80</xdr:row>
      <xdr:rowOff>22606</xdr:rowOff>
    </xdr:to>
    <xdr:sp macro="" textlink="">
      <xdr:nvSpPr>
        <xdr:cNvPr id="246" name="楕円 245">
          <a:extLst>
            <a:ext uri="{FF2B5EF4-FFF2-40B4-BE49-F238E27FC236}">
              <a16:creationId xmlns:a16="http://schemas.microsoft.com/office/drawing/2014/main" id="{17DF3BFB-9B29-49D4-A95B-946A737209B0}"/>
            </a:ext>
          </a:extLst>
        </xdr:cNvPr>
        <xdr:cNvSpPr/>
      </xdr:nvSpPr>
      <xdr:spPr>
        <a:xfrm>
          <a:off x="4584700" y="1363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115333</xdr:rowOff>
    </xdr:from>
    <xdr:ext cx="405111" cy="259045"/>
    <xdr:sp macro="" textlink="">
      <xdr:nvSpPr>
        <xdr:cNvPr id="247" name="【公営住宅】&#10;有形固定資産減価償却率該当値テキスト">
          <a:extLst>
            <a:ext uri="{FF2B5EF4-FFF2-40B4-BE49-F238E27FC236}">
              <a16:creationId xmlns:a16="http://schemas.microsoft.com/office/drawing/2014/main" id="{3F9294FC-467E-4147-A326-BAB53904962A}"/>
            </a:ext>
          </a:extLst>
        </xdr:cNvPr>
        <xdr:cNvSpPr txBox="1"/>
      </xdr:nvSpPr>
      <xdr:spPr>
        <a:xfrm>
          <a:off x="4673600" y="1348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42163</xdr:rowOff>
    </xdr:from>
    <xdr:to>
      <xdr:col>20</xdr:col>
      <xdr:colOff>38100</xdr:colOff>
      <xdr:row>79</xdr:row>
      <xdr:rowOff>143763</xdr:rowOff>
    </xdr:to>
    <xdr:sp macro="" textlink="">
      <xdr:nvSpPr>
        <xdr:cNvPr id="248" name="楕円 247">
          <a:extLst>
            <a:ext uri="{FF2B5EF4-FFF2-40B4-BE49-F238E27FC236}">
              <a16:creationId xmlns:a16="http://schemas.microsoft.com/office/drawing/2014/main" id="{7FA4D76B-9794-4654-AD6A-43CD875C62D2}"/>
            </a:ext>
          </a:extLst>
        </xdr:cNvPr>
        <xdr:cNvSpPr/>
      </xdr:nvSpPr>
      <xdr:spPr>
        <a:xfrm>
          <a:off x="3746500" y="1358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92963</xdr:rowOff>
    </xdr:from>
    <xdr:to>
      <xdr:col>24</xdr:col>
      <xdr:colOff>63500</xdr:colOff>
      <xdr:row>79</xdr:row>
      <xdr:rowOff>143256</xdr:rowOff>
    </xdr:to>
    <xdr:cxnSp macro="">
      <xdr:nvCxnSpPr>
        <xdr:cNvPr id="249" name="直線コネクタ 248">
          <a:extLst>
            <a:ext uri="{FF2B5EF4-FFF2-40B4-BE49-F238E27FC236}">
              <a16:creationId xmlns:a16="http://schemas.microsoft.com/office/drawing/2014/main" id="{0693B470-1776-4F52-A5CB-D498C13FB528}"/>
            </a:ext>
          </a:extLst>
        </xdr:cNvPr>
        <xdr:cNvCxnSpPr/>
      </xdr:nvCxnSpPr>
      <xdr:spPr>
        <a:xfrm>
          <a:off x="3797300" y="13637513"/>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161037</xdr:rowOff>
    </xdr:from>
    <xdr:to>
      <xdr:col>15</xdr:col>
      <xdr:colOff>101600</xdr:colOff>
      <xdr:row>79</xdr:row>
      <xdr:rowOff>91187</xdr:rowOff>
    </xdr:to>
    <xdr:sp macro="" textlink="">
      <xdr:nvSpPr>
        <xdr:cNvPr id="250" name="楕円 249">
          <a:extLst>
            <a:ext uri="{FF2B5EF4-FFF2-40B4-BE49-F238E27FC236}">
              <a16:creationId xmlns:a16="http://schemas.microsoft.com/office/drawing/2014/main" id="{EBE02D09-7D70-460A-AC22-568580731394}"/>
            </a:ext>
          </a:extLst>
        </xdr:cNvPr>
        <xdr:cNvSpPr/>
      </xdr:nvSpPr>
      <xdr:spPr>
        <a:xfrm>
          <a:off x="2857500" y="1353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40387</xdr:rowOff>
    </xdr:from>
    <xdr:to>
      <xdr:col>19</xdr:col>
      <xdr:colOff>177800</xdr:colOff>
      <xdr:row>79</xdr:row>
      <xdr:rowOff>92963</xdr:rowOff>
    </xdr:to>
    <xdr:cxnSp macro="">
      <xdr:nvCxnSpPr>
        <xdr:cNvPr id="251" name="直線コネクタ 250">
          <a:extLst>
            <a:ext uri="{FF2B5EF4-FFF2-40B4-BE49-F238E27FC236}">
              <a16:creationId xmlns:a16="http://schemas.microsoft.com/office/drawing/2014/main" id="{336745C5-0742-4FC2-8A6B-F5528F85C0DC}"/>
            </a:ext>
          </a:extLst>
        </xdr:cNvPr>
        <xdr:cNvCxnSpPr/>
      </xdr:nvCxnSpPr>
      <xdr:spPr>
        <a:xfrm>
          <a:off x="2908300" y="13584937"/>
          <a:ext cx="88900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110744</xdr:rowOff>
    </xdr:from>
    <xdr:to>
      <xdr:col>10</xdr:col>
      <xdr:colOff>165100</xdr:colOff>
      <xdr:row>79</xdr:row>
      <xdr:rowOff>40894</xdr:rowOff>
    </xdr:to>
    <xdr:sp macro="" textlink="">
      <xdr:nvSpPr>
        <xdr:cNvPr id="252" name="楕円 251">
          <a:extLst>
            <a:ext uri="{FF2B5EF4-FFF2-40B4-BE49-F238E27FC236}">
              <a16:creationId xmlns:a16="http://schemas.microsoft.com/office/drawing/2014/main" id="{CAC40692-5818-42A2-931F-5FA9B9826327}"/>
            </a:ext>
          </a:extLst>
        </xdr:cNvPr>
        <xdr:cNvSpPr/>
      </xdr:nvSpPr>
      <xdr:spPr>
        <a:xfrm>
          <a:off x="1968500" y="1348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161544</xdr:rowOff>
    </xdr:from>
    <xdr:to>
      <xdr:col>15</xdr:col>
      <xdr:colOff>50800</xdr:colOff>
      <xdr:row>79</xdr:row>
      <xdr:rowOff>40387</xdr:rowOff>
    </xdr:to>
    <xdr:cxnSp macro="">
      <xdr:nvCxnSpPr>
        <xdr:cNvPr id="253" name="直線コネクタ 252">
          <a:extLst>
            <a:ext uri="{FF2B5EF4-FFF2-40B4-BE49-F238E27FC236}">
              <a16:creationId xmlns:a16="http://schemas.microsoft.com/office/drawing/2014/main" id="{09115481-142E-4A53-A5D9-76D89EC407A0}"/>
            </a:ext>
          </a:extLst>
        </xdr:cNvPr>
        <xdr:cNvCxnSpPr/>
      </xdr:nvCxnSpPr>
      <xdr:spPr>
        <a:xfrm>
          <a:off x="2019300" y="13534644"/>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60452</xdr:rowOff>
    </xdr:from>
    <xdr:to>
      <xdr:col>6</xdr:col>
      <xdr:colOff>38100</xdr:colOff>
      <xdr:row>78</xdr:row>
      <xdr:rowOff>162052</xdr:rowOff>
    </xdr:to>
    <xdr:sp macro="" textlink="">
      <xdr:nvSpPr>
        <xdr:cNvPr id="254" name="楕円 253">
          <a:extLst>
            <a:ext uri="{FF2B5EF4-FFF2-40B4-BE49-F238E27FC236}">
              <a16:creationId xmlns:a16="http://schemas.microsoft.com/office/drawing/2014/main" id="{6D1C9405-650A-4696-8ED9-731F31824176}"/>
            </a:ext>
          </a:extLst>
        </xdr:cNvPr>
        <xdr:cNvSpPr/>
      </xdr:nvSpPr>
      <xdr:spPr>
        <a:xfrm>
          <a:off x="1079500" y="1343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111252</xdr:rowOff>
    </xdr:from>
    <xdr:to>
      <xdr:col>10</xdr:col>
      <xdr:colOff>114300</xdr:colOff>
      <xdr:row>78</xdr:row>
      <xdr:rowOff>161544</xdr:rowOff>
    </xdr:to>
    <xdr:cxnSp macro="">
      <xdr:nvCxnSpPr>
        <xdr:cNvPr id="255" name="直線コネクタ 254">
          <a:extLst>
            <a:ext uri="{FF2B5EF4-FFF2-40B4-BE49-F238E27FC236}">
              <a16:creationId xmlns:a16="http://schemas.microsoft.com/office/drawing/2014/main" id="{E507C5C3-2487-4A3E-BB4F-A0A5905D6ECF}"/>
            </a:ext>
          </a:extLst>
        </xdr:cNvPr>
        <xdr:cNvCxnSpPr/>
      </xdr:nvCxnSpPr>
      <xdr:spPr>
        <a:xfrm>
          <a:off x="1130300" y="1348435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6875</xdr:rowOff>
    </xdr:from>
    <xdr:ext cx="405111" cy="259045"/>
    <xdr:sp macro="" textlink="">
      <xdr:nvSpPr>
        <xdr:cNvPr id="256" name="n_1aveValue【公営住宅】&#10;有形固定資産減価償却率">
          <a:extLst>
            <a:ext uri="{FF2B5EF4-FFF2-40B4-BE49-F238E27FC236}">
              <a16:creationId xmlns:a16="http://schemas.microsoft.com/office/drawing/2014/main" id="{77BD4DB5-608D-40CC-8B1D-BE8196BF39F2}"/>
            </a:ext>
          </a:extLst>
        </xdr:cNvPr>
        <xdr:cNvSpPr txBox="1"/>
      </xdr:nvSpPr>
      <xdr:spPr>
        <a:xfrm>
          <a:off x="35820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139464</xdr:rowOff>
    </xdr:from>
    <xdr:ext cx="405111" cy="259045"/>
    <xdr:sp macro="" textlink="">
      <xdr:nvSpPr>
        <xdr:cNvPr id="257" name="n_2aveValue【公営住宅】&#10;有形固定資産減価償却率">
          <a:extLst>
            <a:ext uri="{FF2B5EF4-FFF2-40B4-BE49-F238E27FC236}">
              <a16:creationId xmlns:a16="http://schemas.microsoft.com/office/drawing/2014/main" id="{02A539E0-9551-4BA6-AC79-278027FB5BB3}"/>
            </a:ext>
          </a:extLst>
        </xdr:cNvPr>
        <xdr:cNvSpPr txBox="1"/>
      </xdr:nvSpPr>
      <xdr:spPr>
        <a:xfrm>
          <a:off x="2705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102888</xdr:rowOff>
    </xdr:from>
    <xdr:ext cx="405111" cy="259045"/>
    <xdr:sp macro="" textlink="">
      <xdr:nvSpPr>
        <xdr:cNvPr id="258" name="n_3aveValue【公営住宅】&#10;有形固定資産減価償却率">
          <a:extLst>
            <a:ext uri="{FF2B5EF4-FFF2-40B4-BE49-F238E27FC236}">
              <a16:creationId xmlns:a16="http://schemas.microsoft.com/office/drawing/2014/main" id="{D614BEA3-C506-4686-90BC-E6322E3AEA12}"/>
            </a:ext>
          </a:extLst>
        </xdr:cNvPr>
        <xdr:cNvSpPr txBox="1"/>
      </xdr:nvSpPr>
      <xdr:spPr>
        <a:xfrm>
          <a:off x="1816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259" name="n_4aveValue【公営住宅】&#10;有形固定資産減価償却率">
          <a:extLst>
            <a:ext uri="{FF2B5EF4-FFF2-40B4-BE49-F238E27FC236}">
              <a16:creationId xmlns:a16="http://schemas.microsoft.com/office/drawing/2014/main" id="{0CF54CCE-1BD2-4223-A546-2994929A771A}"/>
            </a:ext>
          </a:extLst>
        </xdr:cNvPr>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160290</xdr:rowOff>
    </xdr:from>
    <xdr:ext cx="405111" cy="259045"/>
    <xdr:sp macro="" textlink="">
      <xdr:nvSpPr>
        <xdr:cNvPr id="260" name="n_1mainValue【公営住宅】&#10;有形固定資産減価償却率">
          <a:extLst>
            <a:ext uri="{FF2B5EF4-FFF2-40B4-BE49-F238E27FC236}">
              <a16:creationId xmlns:a16="http://schemas.microsoft.com/office/drawing/2014/main" id="{D63B7D58-89E8-41DC-9945-080B4EB49505}"/>
            </a:ext>
          </a:extLst>
        </xdr:cNvPr>
        <xdr:cNvSpPr txBox="1"/>
      </xdr:nvSpPr>
      <xdr:spPr>
        <a:xfrm>
          <a:off x="3582044" y="13361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107714</xdr:rowOff>
    </xdr:from>
    <xdr:ext cx="405111" cy="259045"/>
    <xdr:sp macro="" textlink="">
      <xdr:nvSpPr>
        <xdr:cNvPr id="261" name="n_2mainValue【公営住宅】&#10;有形固定資産減価償却率">
          <a:extLst>
            <a:ext uri="{FF2B5EF4-FFF2-40B4-BE49-F238E27FC236}">
              <a16:creationId xmlns:a16="http://schemas.microsoft.com/office/drawing/2014/main" id="{C281DE1B-5425-4AE0-AE4E-9762E7E960E8}"/>
            </a:ext>
          </a:extLst>
        </xdr:cNvPr>
        <xdr:cNvSpPr txBox="1"/>
      </xdr:nvSpPr>
      <xdr:spPr>
        <a:xfrm>
          <a:off x="2705744" y="13309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57421</xdr:rowOff>
    </xdr:from>
    <xdr:ext cx="405111" cy="259045"/>
    <xdr:sp macro="" textlink="">
      <xdr:nvSpPr>
        <xdr:cNvPr id="262" name="n_3mainValue【公営住宅】&#10;有形固定資産減価償却率">
          <a:extLst>
            <a:ext uri="{FF2B5EF4-FFF2-40B4-BE49-F238E27FC236}">
              <a16:creationId xmlns:a16="http://schemas.microsoft.com/office/drawing/2014/main" id="{E1F2C904-D03C-4917-AFAC-8B1021000A05}"/>
            </a:ext>
          </a:extLst>
        </xdr:cNvPr>
        <xdr:cNvSpPr txBox="1"/>
      </xdr:nvSpPr>
      <xdr:spPr>
        <a:xfrm>
          <a:off x="1816744" y="1325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7129</xdr:rowOff>
    </xdr:from>
    <xdr:ext cx="405111" cy="259045"/>
    <xdr:sp macro="" textlink="">
      <xdr:nvSpPr>
        <xdr:cNvPr id="263" name="n_4mainValue【公営住宅】&#10;有形固定資産減価償却率">
          <a:extLst>
            <a:ext uri="{FF2B5EF4-FFF2-40B4-BE49-F238E27FC236}">
              <a16:creationId xmlns:a16="http://schemas.microsoft.com/office/drawing/2014/main" id="{3CDF9518-2A1F-41C9-B367-4D512D83F671}"/>
            </a:ext>
          </a:extLst>
        </xdr:cNvPr>
        <xdr:cNvSpPr txBox="1"/>
      </xdr:nvSpPr>
      <xdr:spPr>
        <a:xfrm>
          <a:off x="927744" y="1320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4" name="正方形/長方形 263">
          <a:extLst>
            <a:ext uri="{FF2B5EF4-FFF2-40B4-BE49-F238E27FC236}">
              <a16:creationId xmlns:a16="http://schemas.microsoft.com/office/drawing/2014/main" id="{FBE3FB64-7390-4C78-ACD8-769EFA0194A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5" name="正方形/長方形 264">
          <a:extLst>
            <a:ext uri="{FF2B5EF4-FFF2-40B4-BE49-F238E27FC236}">
              <a16:creationId xmlns:a16="http://schemas.microsoft.com/office/drawing/2014/main" id="{C5D062BD-F580-4FCC-B8EB-35A067980F7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6" name="正方形/長方形 265">
          <a:extLst>
            <a:ext uri="{FF2B5EF4-FFF2-40B4-BE49-F238E27FC236}">
              <a16:creationId xmlns:a16="http://schemas.microsoft.com/office/drawing/2014/main" id="{14614BDE-6336-44D4-933E-964D3F633A6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7" name="正方形/長方形 266">
          <a:extLst>
            <a:ext uri="{FF2B5EF4-FFF2-40B4-BE49-F238E27FC236}">
              <a16:creationId xmlns:a16="http://schemas.microsoft.com/office/drawing/2014/main" id="{1E3746CD-00E5-463E-B2EE-A492ED3E90F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8" name="正方形/長方形 267">
          <a:extLst>
            <a:ext uri="{FF2B5EF4-FFF2-40B4-BE49-F238E27FC236}">
              <a16:creationId xmlns:a16="http://schemas.microsoft.com/office/drawing/2014/main" id="{3465E2AB-D80E-4E36-8DE1-AFD17766EA0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9" name="正方形/長方形 268">
          <a:extLst>
            <a:ext uri="{FF2B5EF4-FFF2-40B4-BE49-F238E27FC236}">
              <a16:creationId xmlns:a16="http://schemas.microsoft.com/office/drawing/2014/main" id="{107E134B-4F01-489B-B2F7-F311E047017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0" name="正方形/長方形 269">
          <a:extLst>
            <a:ext uri="{FF2B5EF4-FFF2-40B4-BE49-F238E27FC236}">
              <a16:creationId xmlns:a16="http://schemas.microsoft.com/office/drawing/2014/main" id="{5D558FF3-F8B6-4FA4-9D0B-FD0C01942A4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1" name="正方形/長方形 270">
          <a:extLst>
            <a:ext uri="{FF2B5EF4-FFF2-40B4-BE49-F238E27FC236}">
              <a16:creationId xmlns:a16="http://schemas.microsoft.com/office/drawing/2014/main" id="{F13C52E6-EFAB-40E9-9EEF-1D155A49EC1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2" name="テキスト ボックス 271">
          <a:extLst>
            <a:ext uri="{FF2B5EF4-FFF2-40B4-BE49-F238E27FC236}">
              <a16:creationId xmlns:a16="http://schemas.microsoft.com/office/drawing/2014/main" id="{607C56E9-7C78-44F5-9F83-20CCBF01D45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3" name="直線コネクタ 272">
          <a:extLst>
            <a:ext uri="{FF2B5EF4-FFF2-40B4-BE49-F238E27FC236}">
              <a16:creationId xmlns:a16="http://schemas.microsoft.com/office/drawing/2014/main" id="{FD1F2E66-82EE-40D7-A52F-9BE16DF32C0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4" name="直線コネクタ 273">
          <a:extLst>
            <a:ext uri="{FF2B5EF4-FFF2-40B4-BE49-F238E27FC236}">
              <a16:creationId xmlns:a16="http://schemas.microsoft.com/office/drawing/2014/main" id="{7D6EF49D-023B-42CC-942B-0CAA0E9CFA7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5" name="テキスト ボックス 274">
          <a:extLst>
            <a:ext uri="{FF2B5EF4-FFF2-40B4-BE49-F238E27FC236}">
              <a16:creationId xmlns:a16="http://schemas.microsoft.com/office/drawing/2014/main" id="{F987A742-C2D2-4761-A5BA-E6BD710A25B6}"/>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6" name="直線コネクタ 275">
          <a:extLst>
            <a:ext uri="{FF2B5EF4-FFF2-40B4-BE49-F238E27FC236}">
              <a16:creationId xmlns:a16="http://schemas.microsoft.com/office/drawing/2014/main" id="{FAD904F5-A9CE-47A6-B771-5B2FCB0D1EB9}"/>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77" name="テキスト ボックス 276">
          <a:extLst>
            <a:ext uri="{FF2B5EF4-FFF2-40B4-BE49-F238E27FC236}">
              <a16:creationId xmlns:a16="http://schemas.microsoft.com/office/drawing/2014/main" id="{E2787F2F-A0FB-441A-8912-8842FDB36A6B}"/>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8" name="直線コネクタ 277">
          <a:extLst>
            <a:ext uri="{FF2B5EF4-FFF2-40B4-BE49-F238E27FC236}">
              <a16:creationId xmlns:a16="http://schemas.microsoft.com/office/drawing/2014/main" id="{DA07BFCB-9480-4E79-BDA9-C2CD4DB8D8B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9" name="テキスト ボックス 278">
          <a:extLst>
            <a:ext uri="{FF2B5EF4-FFF2-40B4-BE49-F238E27FC236}">
              <a16:creationId xmlns:a16="http://schemas.microsoft.com/office/drawing/2014/main" id="{DA3517F7-A6E0-4E9B-8FA3-45A21C55EB22}"/>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0" name="直線コネクタ 279">
          <a:extLst>
            <a:ext uri="{FF2B5EF4-FFF2-40B4-BE49-F238E27FC236}">
              <a16:creationId xmlns:a16="http://schemas.microsoft.com/office/drawing/2014/main" id="{3DAD6A70-117B-41E2-883E-7AAE8A2074D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1" name="テキスト ボックス 280">
          <a:extLst>
            <a:ext uri="{FF2B5EF4-FFF2-40B4-BE49-F238E27FC236}">
              <a16:creationId xmlns:a16="http://schemas.microsoft.com/office/drawing/2014/main" id="{64E66BA8-946D-496E-AD2D-94D5C47EBA2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2" name="直線コネクタ 281">
          <a:extLst>
            <a:ext uri="{FF2B5EF4-FFF2-40B4-BE49-F238E27FC236}">
              <a16:creationId xmlns:a16="http://schemas.microsoft.com/office/drawing/2014/main" id="{BD68AB14-AC26-4E20-BA4C-CFDFEB24215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3" name="テキスト ボックス 282">
          <a:extLst>
            <a:ext uri="{FF2B5EF4-FFF2-40B4-BE49-F238E27FC236}">
              <a16:creationId xmlns:a16="http://schemas.microsoft.com/office/drawing/2014/main" id="{1EE4A96B-4007-4AAF-9EF7-F3AB72961263}"/>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4" name="【公営住宅】&#10;一人当たり面積グラフ枠">
          <a:extLst>
            <a:ext uri="{FF2B5EF4-FFF2-40B4-BE49-F238E27FC236}">
              <a16:creationId xmlns:a16="http://schemas.microsoft.com/office/drawing/2014/main" id="{7DB503D0-F8D3-409B-8E1B-139CB2FA289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285" name="直線コネクタ 284">
          <a:extLst>
            <a:ext uri="{FF2B5EF4-FFF2-40B4-BE49-F238E27FC236}">
              <a16:creationId xmlns:a16="http://schemas.microsoft.com/office/drawing/2014/main" id="{0878F9B0-F64E-427E-857F-B73FB92D9EB5}"/>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286" name="【公営住宅】&#10;一人当たり面積最小値テキスト">
          <a:extLst>
            <a:ext uri="{FF2B5EF4-FFF2-40B4-BE49-F238E27FC236}">
              <a16:creationId xmlns:a16="http://schemas.microsoft.com/office/drawing/2014/main" id="{85A35D1D-8202-4954-A249-A03A90E99340}"/>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287" name="直線コネクタ 286">
          <a:extLst>
            <a:ext uri="{FF2B5EF4-FFF2-40B4-BE49-F238E27FC236}">
              <a16:creationId xmlns:a16="http://schemas.microsoft.com/office/drawing/2014/main" id="{FAAABE6E-C315-43C7-8CE3-CF1F53DC4FF8}"/>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288" name="【公営住宅】&#10;一人当たり面積最大値テキスト">
          <a:extLst>
            <a:ext uri="{FF2B5EF4-FFF2-40B4-BE49-F238E27FC236}">
              <a16:creationId xmlns:a16="http://schemas.microsoft.com/office/drawing/2014/main" id="{85DB2114-ED64-4790-ABFB-9F51C620B274}"/>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289" name="直線コネクタ 288">
          <a:extLst>
            <a:ext uri="{FF2B5EF4-FFF2-40B4-BE49-F238E27FC236}">
              <a16:creationId xmlns:a16="http://schemas.microsoft.com/office/drawing/2014/main" id="{FC92383F-6961-40BA-89A4-6A5335E18700}"/>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290" name="【公営住宅】&#10;一人当たり面積平均値テキスト">
          <a:extLst>
            <a:ext uri="{FF2B5EF4-FFF2-40B4-BE49-F238E27FC236}">
              <a16:creationId xmlns:a16="http://schemas.microsoft.com/office/drawing/2014/main" id="{C21D9E58-69B6-4D91-B988-6AE3D0348B9C}"/>
            </a:ext>
          </a:extLst>
        </xdr:cNvPr>
        <xdr:cNvSpPr txBox="1"/>
      </xdr:nvSpPr>
      <xdr:spPr>
        <a:xfrm>
          <a:off x="10515600" y="14406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291" name="フローチャート: 判断 290">
          <a:extLst>
            <a:ext uri="{FF2B5EF4-FFF2-40B4-BE49-F238E27FC236}">
              <a16:creationId xmlns:a16="http://schemas.microsoft.com/office/drawing/2014/main" id="{69C16588-C1E6-407D-B7DE-CC8E6F2F70B3}"/>
            </a:ext>
          </a:extLst>
        </xdr:cNvPr>
        <xdr:cNvSpPr/>
      </xdr:nvSpPr>
      <xdr:spPr>
        <a:xfrm>
          <a:off x="104267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292" name="フローチャート: 判断 291">
          <a:extLst>
            <a:ext uri="{FF2B5EF4-FFF2-40B4-BE49-F238E27FC236}">
              <a16:creationId xmlns:a16="http://schemas.microsoft.com/office/drawing/2014/main" id="{143D8C52-BE92-4D6E-8FF6-113012F599AA}"/>
            </a:ext>
          </a:extLst>
        </xdr:cNvPr>
        <xdr:cNvSpPr/>
      </xdr:nvSpPr>
      <xdr:spPr>
        <a:xfrm>
          <a:off x="9588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138176</xdr:rowOff>
    </xdr:from>
    <xdr:to>
      <xdr:col>46</xdr:col>
      <xdr:colOff>38100</xdr:colOff>
      <xdr:row>85</xdr:row>
      <xdr:rowOff>68326</xdr:rowOff>
    </xdr:to>
    <xdr:sp macro="" textlink="">
      <xdr:nvSpPr>
        <xdr:cNvPr id="293" name="フローチャート: 判断 292">
          <a:extLst>
            <a:ext uri="{FF2B5EF4-FFF2-40B4-BE49-F238E27FC236}">
              <a16:creationId xmlns:a16="http://schemas.microsoft.com/office/drawing/2014/main" id="{84CBD576-54AC-4510-84EE-42651D7BB2D1}"/>
            </a:ext>
          </a:extLst>
        </xdr:cNvPr>
        <xdr:cNvSpPr/>
      </xdr:nvSpPr>
      <xdr:spPr>
        <a:xfrm>
          <a:off x="8699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123089</xdr:rowOff>
    </xdr:from>
    <xdr:to>
      <xdr:col>41</xdr:col>
      <xdr:colOff>101600</xdr:colOff>
      <xdr:row>85</xdr:row>
      <xdr:rowOff>53239</xdr:rowOff>
    </xdr:to>
    <xdr:sp macro="" textlink="">
      <xdr:nvSpPr>
        <xdr:cNvPr id="294" name="フローチャート: 判断 293">
          <a:extLst>
            <a:ext uri="{FF2B5EF4-FFF2-40B4-BE49-F238E27FC236}">
              <a16:creationId xmlns:a16="http://schemas.microsoft.com/office/drawing/2014/main" id="{2638D955-82B6-47FD-AFFD-A1617F89E591}"/>
            </a:ext>
          </a:extLst>
        </xdr:cNvPr>
        <xdr:cNvSpPr/>
      </xdr:nvSpPr>
      <xdr:spPr>
        <a:xfrm>
          <a:off x="7810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116687</xdr:rowOff>
    </xdr:from>
    <xdr:to>
      <xdr:col>36</xdr:col>
      <xdr:colOff>165100</xdr:colOff>
      <xdr:row>85</xdr:row>
      <xdr:rowOff>46837</xdr:rowOff>
    </xdr:to>
    <xdr:sp macro="" textlink="">
      <xdr:nvSpPr>
        <xdr:cNvPr id="295" name="フローチャート: 判断 294">
          <a:extLst>
            <a:ext uri="{FF2B5EF4-FFF2-40B4-BE49-F238E27FC236}">
              <a16:creationId xmlns:a16="http://schemas.microsoft.com/office/drawing/2014/main" id="{4C938810-3290-46A1-89CD-402A84EFF37F}"/>
            </a:ext>
          </a:extLst>
        </xdr:cNvPr>
        <xdr:cNvSpPr/>
      </xdr:nvSpPr>
      <xdr:spPr>
        <a:xfrm>
          <a:off x="6921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1F81E78D-4FD5-4FF9-AB1C-281C4261C8E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70873CB-1FEB-4F10-B8CA-143E4B4E5FB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5E655DF-729E-40AD-8EB0-81D3116E5BB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271C1A1-336A-4E0E-B41D-9AD23506E64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1E8FA0C-E99F-424E-BE40-30082B91E4F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119887</xdr:rowOff>
    </xdr:from>
    <xdr:to>
      <xdr:col>55</xdr:col>
      <xdr:colOff>50800</xdr:colOff>
      <xdr:row>86</xdr:row>
      <xdr:rowOff>50037</xdr:rowOff>
    </xdr:to>
    <xdr:sp macro="" textlink="">
      <xdr:nvSpPr>
        <xdr:cNvPr id="301" name="楕円 300">
          <a:extLst>
            <a:ext uri="{FF2B5EF4-FFF2-40B4-BE49-F238E27FC236}">
              <a16:creationId xmlns:a16="http://schemas.microsoft.com/office/drawing/2014/main" id="{16826F5E-EA66-4F90-BE76-51677AD20B29}"/>
            </a:ext>
          </a:extLst>
        </xdr:cNvPr>
        <xdr:cNvSpPr/>
      </xdr:nvSpPr>
      <xdr:spPr>
        <a:xfrm>
          <a:off x="104267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34814</xdr:rowOff>
    </xdr:from>
    <xdr:ext cx="469744" cy="259045"/>
    <xdr:sp macro="" textlink="">
      <xdr:nvSpPr>
        <xdr:cNvPr id="302" name="【公営住宅】&#10;一人当たり面積該当値テキスト">
          <a:extLst>
            <a:ext uri="{FF2B5EF4-FFF2-40B4-BE49-F238E27FC236}">
              <a16:creationId xmlns:a16="http://schemas.microsoft.com/office/drawing/2014/main" id="{4E611D43-E37C-48C3-A233-D281BAC47F21}"/>
            </a:ext>
          </a:extLst>
        </xdr:cNvPr>
        <xdr:cNvSpPr txBox="1"/>
      </xdr:nvSpPr>
      <xdr:spPr>
        <a:xfrm>
          <a:off x="10515600" y="1460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119887</xdr:rowOff>
    </xdr:from>
    <xdr:to>
      <xdr:col>50</xdr:col>
      <xdr:colOff>165100</xdr:colOff>
      <xdr:row>86</xdr:row>
      <xdr:rowOff>50037</xdr:rowOff>
    </xdr:to>
    <xdr:sp macro="" textlink="">
      <xdr:nvSpPr>
        <xdr:cNvPr id="303" name="楕円 302">
          <a:extLst>
            <a:ext uri="{FF2B5EF4-FFF2-40B4-BE49-F238E27FC236}">
              <a16:creationId xmlns:a16="http://schemas.microsoft.com/office/drawing/2014/main" id="{633055EF-27EF-4B5D-ABB3-9BEE32731771}"/>
            </a:ext>
          </a:extLst>
        </xdr:cNvPr>
        <xdr:cNvSpPr/>
      </xdr:nvSpPr>
      <xdr:spPr>
        <a:xfrm>
          <a:off x="9588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170687</xdr:rowOff>
    </xdr:from>
    <xdr:to>
      <xdr:col>55</xdr:col>
      <xdr:colOff>0</xdr:colOff>
      <xdr:row>85</xdr:row>
      <xdr:rowOff>170687</xdr:rowOff>
    </xdr:to>
    <xdr:cxnSp macro="">
      <xdr:nvCxnSpPr>
        <xdr:cNvPr id="304" name="直線コネクタ 303">
          <a:extLst>
            <a:ext uri="{FF2B5EF4-FFF2-40B4-BE49-F238E27FC236}">
              <a16:creationId xmlns:a16="http://schemas.microsoft.com/office/drawing/2014/main" id="{701ADCB9-4B1C-49CC-8E25-0CA9C59A6C66}"/>
            </a:ext>
          </a:extLst>
        </xdr:cNvPr>
        <xdr:cNvCxnSpPr/>
      </xdr:nvCxnSpPr>
      <xdr:spPr>
        <a:xfrm>
          <a:off x="9639300" y="147439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119887</xdr:rowOff>
    </xdr:from>
    <xdr:to>
      <xdr:col>46</xdr:col>
      <xdr:colOff>38100</xdr:colOff>
      <xdr:row>86</xdr:row>
      <xdr:rowOff>50037</xdr:rowOff>
    </xdr:to>
    <xdr:sp macro="" textlink="">
      <xdr:nvSpPr>
        <xdr:cNvPr id="305" name="楕円 304">
          <a:extLst>
            <a:ext uri="{FF2B5EF4-FFF2-40B4-BE49-F238E27FC236}">
              <a16:creationId xmlns:a16="http://schemas.microsoft.com/office/drawing/2014/main" id="{CDF80A40-CC0F-4679-8B7D-C2F8900FA61E}"/>
            </a:ext>
          </a:extLst>
        </xdr:cNvPr>
        <xdr:cNvSpPr/>
      </xdr:nvSpPr>
      <xdr:spPr>
        <a:xfrm>
          <a:off x="8699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170687</xdr:rowOff>
    </xdr:from>
    <xdr:to>
      <xdr:col>50</xdr:col>
      <xdr:colOff>114300</xdr:colOff>
      <xdr:row>85</xdr:row>
      <xdr:rowOff>170687</xdr:rowOff>
    </xdr:to>
    <xdr:cxnSp macro="">
      <xdr:nvCxnSpPr>
        <xdr:cNvPr id="306" name="直線コネクタ 305">
          <a:extLst>
            <a:ext uri="{FF2B5EF4-FFF2-40B4-BE49-F238E27FC236}">
              <a16:creationId xmlns:a16="http://schemas.microsoft.com/office/drawing/2014/main" id="{74868546-4D4B-4EC5-B25E-E8B0090ABA2E}"/>
            </a:ext>
          </a:extLst>
        </xdr:cNvPr>
        <xdr:cNvCxnSpPr/>
      </xdr:nvCxnSpPr>
      <xdr:spPr>
        <a:xfrm>
          <a:off x="8750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119887</xdr:rowOff>
    </xdr:from>
    <xdr:to>
      <xdr:col>41</xdr:col>
      <xdr:colOff>101600</xdr:colOff>
      <xdr:row>86</xdr:row>
      <xdr:rowOff>50037</xdr:rowOff>
    </xdr:to>
    <xdr:sp macro="" textlink="">
      <xdr:nvSpPr>
        <xdr:cNvPr id="307" name="楕円 306">
          <a:extLst>
            <a:ext uri="{FF2B5EF4-FFF2-40B4-BE49-F238E27FC236}">
              <a16:creationId xmlns:a16="http://schemas.microsoft.com/office/drawing/2014/main" id="{CC69EFA3-E94B-4CF8-9F6A-CFF2E453C9E2}"/>
            </a:ext>
          </a:extLst>
        </xdr:cNvPr>
        <xdr:cNvSpPr/>
      </xdr:nvSpPr>
      <xdr:spPr>
        <a:xfrm>
          <a:off x="7810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170687</xdr:rowOff>
    </xdr:from>
    <xdr:to>
      <xdr:col>45</xdr:col>
      <xdr:colOff>177800</xdr:colOff>
      <xdr:row>85</xdr:row>
      <xdr:rowOff>170687</xdr:rowOff>
    </xdr:to>
    <xdr:cxnSp macro="">
      <xdr:nvCxnSpPr>
        <xdr:cNvPr id="308" name="直線コネクタ 307">
          <a:extLst>
            <a:ext uri="{FF2B5EF4-FFF2-40B4-BE49-F238E27FC236}">
              <a16:creationId xmlns:a16="http://schemas.microsoft.com/office/drawing/2014/main" id="{E0D889B3-FE46-4D60-B903-25C53638806C}"/>
            </a:ext>
          </a:extLst>
        </xdr:cNvPr>
        <xdr:cNvCxnSpPr/>
      </xdr:nvCxnSpPr>
      <xdr:spPr>
        <a:xfrm>
          <a:off x="7861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119887</xdr:rowOff>
    </xdr:from>
    <xdr:to>
      <xdr:col>36</xdr:col>
      <xdr:colOff>165100</xdr:colOff>
      <xdr:row>86</xdr:row>
      <xdr:rowOff>50037</xdr:rowOff>
    </xdr:to>
    <xdr:sp macro="" textlink="">
      <xdr:nvSpPr>
        <xdr:cNvPr id="309" name="楕円 308">
          <a:extLst>
            <a:ext uri="{FF2B5EF4-FFF2-40B4-BE49-F238E27FC236}">
              <a16:creationId xmlns:a16="http://schemas.microsoft.com/office/drawing/2014/main" id="{4D8C5B87-19D5-4FE7-B8BE-5B68C0455228}"/>
            </a:ext>
          </a:extLst>
        </xdr:cNvPr>
        <xdr:cNvSpPr/>
      </xdr:nvSpPr>
      <xdr:spPr>
        <a:xfrm>
          <a:off x="6921500" y="1469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170687</xdr:rowOff>
    </xdr:from>
    <xdr:to>
      <xdr:col>41</xdr:col>
      <xdr:colOff>50800</xdr:colOff>
      <xdr:row>85</xdr:row>
      <xdr:rowOff>170687</xdr:rowOff>
    </xdr:to>
    <xdr:cxnSp macro="">
      <xdr:nvCxnSpPr>
        <xdr:cNvPr id="310" name="直線コネクタ 309">
          <a:extLst>
            <a:ext uri="{FF2B5EF4-FFF2-40B4-BE49-F238E27FC236}">
              <a16:creationId xmlns:a16="http://schemas.microsoft.com/office/drawing/2014/main" id="{9FB03C58-223C-4F48-8395-4414CC0EA931}"/>
            </a:ext>
          </a:extLst>
        </xdr:cNvPr>
        <xdr:cNvCxnSpPr/>
      </xdr:nvCxnSpPr>
      <xdr:spPr>
        <a:xfrm>
          <a:off x="6972300" y="14743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11" name="n_1aveValue【公営住宅】&#10;一人当たり面積">
          <a:extLst>
            <a:ext uri="{FF2B5EF4-FFF2-40B4-BE49-F238E27FC236}">
              <a16:creationId xmlns:a16="http://schemas.microsoft.com/office/drawing/2014/main" id="{CB6CF710-9424-438D-97B6-FB839A38DD3C}"/>
            </a:ext>
          </a:extLst>
        </xdr:cNvPr>
        <xdr:cNvSpPr txBox="1"/>
      </xdr:nvSpPr>
      <xdr:spPr>
        <a:xfrm>
          <a:off x="93917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84853</xdr:rowOff>
    </xdr:from>
    <xdr:ext cx="469744" cy="259045"/>
    <xdr:sp macro="" textlink="">
      <xdr:nvSpPr>
        <xdr:cNvPr id="312" name="n_2aveValue【公営住宅】&#10;一人当たり面積">
          <a:extLst>
            <a:ext uri="{FF2B5EF4-FFF2-40B4-BE49-F238E27FC236}">
              <a16:creationId xmlns:a16="http://schemas.microsoft.com/office/drawing/2014/main" id="{705994C9-AA5B-4492-8084-CB28550130AE}"/>
            </a:ext>
          </a:extLst>
        </xdr:cNvPr>
        <xdr:cNvSpPr txBox="1"/>
      </xdr:nvSpPr>
      <xdr:spPr>
        <a:xfrm>
          <a:off x="8515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69766</xdr:rowOff>
    </xdr:from>
    <xdr:ext cx="469744" cy="259045"/>
    <xdr:sp macro="" textlink="">
      <xdr:nvSpPr>
        <xdr:cNvPr id="313" name="n_3aveValue【公営住宅】&#10;一人当たり面積">
          <a:extLst>
            <a:ext uri="{FF2B5EF4-FFF2-40B4-BE49-F238E27FC236}">
              <a16:creationId xmlns:a16="http://schemas.microsoft.com/office/drawing/2014/main" id="{9B12D60A-E41A-4F41-92EF-A1A7916552A5}"/>
            </a:ext>
          </a:extLst>
        </xdr:cNvPr>
        <xdr:cNvSpPr txBox="1"/>
      </xdr:nvSpPr>
      <xdr:spPr>
        <a:xfrm>
          <a:off x="7626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63364</xdr:rowOff>
    </xdr:from>
    <xdr:ext cx="469744" cy="259045"/>
    <xdr:sp macro="" textlink="">
      <xdr:nvSpPr>
        <xdr:cNvPr id="314" name="n_4aveValue【公営住宅】&#10;一人当たり面積">
          <a:extLst>
            <a:ext uri="{FF2B5EF4-FFF2-40B4-BE49-F238E27FC236}">
              <a16:creationId xmlns:a16="http://schemas.microsoft.com/office/drawing/2014/main" id="{20464662-4DC5-4D2B-8CE8-AE6AC3FF0B03}"/>
            </a:ext>
          </a:extLst>
        </xdr:cNvPr>
        <xdr:cNvSpPr txBox="1"/>
      </xdr:nvSpPr>
      <xdr:spPr>
        <a:xfrm>
          <a:off x="6737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41164</xdr:rowOff>
    </xdr:from>
    <xdr:ext cx="469744" cy="259045"/>
    <xdr:sp macro="" textlink="">
      <xdr:nvSpPr>
        <xdr:cNvPr id="315" name="n_1mainValue【公営住宅】&#10;一人当たり面積">
          <a:extLst>
            <a:ext uri="{FF2B5EF4-FFF2-40B4-BE49-F238E27FC236}">
              <a16:creationId xmlns:a16="http://schemas.microsoft.com/office/drawing/2014/main" id="{29A47E81-B907-4705-8934-85F26A039EE8}"/>
            </a:ext>
          </a:extLst>
        </xdr:cNvPr>
        <xdr:cNvSpPr txBox="1"/>
      </xdr:nvSpPr>
      <xdr:spPr>
        <a:xfrm>
          <a:off x="93917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41164</xdr:rowOff>
    </xdr:from>
    <xdr:ext cx="469744" cy="259045"/>
    <xdr:sp macro="" textlink="">
      <xdr:nvSpPr>
        <xdr:cNvPr id="316" name="n_2mainValue【公営住宅】&#10;一人当たり面積">
          <a:extLst>
            <a:ext uri="{FF2B5EF4-FFF2-40B4-BE49-F238E27FC236}">
              <a16:creationId xmlns:a16="http://schemas.microsoft.com/office/drawing/2014/main" id="{25FECF46-47E5-4A00-97E1-513606DF0F23}"/>
            </a:ext>
          </a:extLst>
        </xdr:cNvPr>
        <xdr:cNvSpPr txBox="1"/>
      </xdr:nvSpPr>
      <xdr:spPr>
        <a:xfrm>
          <a:off x="8515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41164</xdr:rowOff>
    </xdr:from>
    <xdr:ext cx="469744" cy="259045"/>
    <xdr:sp macro="" textlink="">
      <xdr:nvSpPr>
        <xdr:cNvPr id="317" name="n_3mainValue【公営住宅】&#10;一人当たり面積">
          <a:extLst>
            <a:ext uri="{FF2B5EF4-FFF2-40B4-BE49-F238E27FC236}">
              <a16:creationId xmlns:a16="http://schemas.microsoft.com/office/drawing/2014/main" id="{44EED830-7A56-407B-BCA4-DBFFAA08CF70}"/>
            </a:ext>
          </a:extLst>
        </xdr:cNvPr>
        <xdr:cNvSpPr txBox="1"/>
      </xdr:nvSpPr>
      <xdr:spPr>
        <a:xfrm>
          <a:off x="7626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41164</xdr:rowOff>
    </xdr:from>
    <xdr:ext cx="469744" cy="259045"/>
    <xdr:sp macro="" textlink="">
      <xdr:nvSpPr>
        <xdr:cNvPr id="318" name="n_4mainValue【公営住宅】&#10;一人当たり面積">
          <a:extLst>
            <a:ext uri="{FF2B5EF4-FFF2-40B4-BE49-F238E27FC236}">
              <a16:creationId xmlns:a16="http://schemas.microsoft.com/office/drawing/2014/main" id="{015712AE-4F2A-4B17-AEEA-F4E7D73767B6}"/>
            </a:ext>
          </a:extLst>
        </xdr:cNvPr>
        <xdr:cNvSpPr txBox="1"/>
      </xdr:nvSpPr>
      <xdr:spPr>
        <a:xfrm>
          <a:off x="6737427" y="1478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a:extLst>
            <a:ext uri="{FF2B5EF4-FFF2-40B4-BE49-F238E27FC236}">
              <a16:creationId xmlns:a16="http://schemas.microsoft.com/office/drawing/2014/main" id="{0871F455-0D79-4D61-9D37-78B60217B07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a:extLst>
            <a:ext uri="{FF2B5EF4-FFF2-40B4-BE49-F238E27FC236}">
              <a16:creationId xmlns:a16="http://schemas.microsoft.com/office/drawing/2014/main" id="{51A32380-437B-491E-AFB7-A669E9A3D83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a:extLst>
            <a:ext uri="{FF2B5EF4-FFF2-40B4-BE49-F238E27FC236}">
              <a16:creationId xmlns:a16="http://schemas.microsoft.com/office/drawing/2014/main" id="{19889932-D65D-44C1-96B8-4D448B94467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a:extLst>
            <a:ext uri="{FF2B5EF4-FFF2-40B4-BE49-F238E27FC236}">
              <a16:creationId xmlns:a16="http://schemas.microsoft.com/office/drawing/2014/main" id="{5FDA564D-6EF6-42DA-BA05-37555C6C34E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a:extLst>
            <a:ext uri="{FF2B5EF4-FFF2-40B4-BE49-F238E27FC236}">
              <a16:creationId xmlns:a16="http://schemas.microsoft.com/office/drawing/2014/main" id="{DBB6C555-318B-4FB0-BB43-176A1DFA9D6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a:extLst>
            <a:ext uri="{FF2B5EF4-FFF2-40B4-BE49-F238E27FC236}">
              <a16:creationId xmlns:a16="http://schemas.microsoft.com/office/drawing/2014/main" id="{76CB60F4-A782-4465-866F-D7D3D7458E8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a:extLst>
            <a:ext uri="{FF2B5EF4-FFF2-40B4-BE49-F238E27FC236}">
              <a16:creationId xmlns:a16="http://schemas.microsoft.com/office/drawing/2014/main" id="{C5222A88-C349-4DAC-941A-C78767966D2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a:extLst>
            <a:ext uri="{FF2B5EF4-FFF2-40B4-BE49-F238E27FC236}">
              <a16:creationId xmlns:a16="http://schemas.microsoft.com/office/drawing/2014/main" id="{76416955-0395-4215-B7EE-B05A076FE24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7" name="正方形/長方形 326">
          <a:extLst>
            <a:ext uri="{FF2B5EF4-FFF2-40B4-BE49-F238E27FC236}">
              <a16:creationId xmlns:a16="http://schemas.microsoft.com/office/drawing/2014/main" id="{E95C9478-BAF4-48D2-9D17-6AAD582A9DD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8" name="正方形/長方形 327">
          <a:extLst>
            <a:ext uri="{FF2B5EF4-FFF2-40B4-BE49-F238E27FC236}">
              <a16:creationId xmlns:a16="http://schemas.microsoft.com/office/drawing/2014/main" id="{65C9322E-2421-47E3-ADBD-5750CFFD497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9" name="正方形/長方形 328">
          <a:extLst>
            <a:ext uri="{FF2B5EF4-FFF2-40B4-BE49-F238E27FC236}">
              <a16:creationId xmlns:a16="http://schemas.microsoft.com/office/drawing/2014/main" id="{A2F6FC70-3C9D-43FA-B681-4E4799E12CD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0" name="正方形/長方形 329">
          <a:extLst>
            <a:ext uri="{FF2B5EF4-FFF2-40B4-BE49-F238E27FC236}">
              <a16:creationId xmlns:a16="http://schemas.microsoft.com/office/drawing/2014/main" id="{25562222-7C33-4081-947A-C288DA6B968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1" name="正方形/長方形 330">
          <a:extLst>
            <a:ext uri="{FF2B5EF4-FFF2-40B4-BE49-F238E27FC236}">
              <a16:creationId xmlns:a16="http://schemas.microsoft.com/office/drawing/2014/main" id="{0975EA0C-9014-4CBF-B7F5-1E7A0904756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2" name="正方形/長方形 331">
          <a:extLst>
            <a:ext uri="{FF2B5EF4-FFF2-40B4-BE49-F238E27FC236}">
              <a16:creationId xmlns:a16="http://schemas.microsoft.com/office/drawing/2014/main" id="{AF9B3523-BFCC-49BF-844B-822F9876DDA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3" name="正方形/長方形 332">
          <a:extLst>
            <a:ext uri="{FF2B5EF4-FFF2-40B4-BE49-F238E27FC236}">
              <a16:creationId xmlns:a16="http://schemas.microsoft.com/office/drawing/2014/main" id="{29494B07-498C-4CC0-BFD0-7B6538FA7E9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4" name="正方形/長方形 333">
          <a:extLst>
            <a:ext uri="{FF2B5EF4-FFF2-40B4-BE49-F238E27FC236}">
              <a16:creationId xmlns:a16="http://schemas.microsoft.com/office/drawing/2014/main" id="{A4D8E79B-6241-4693-B4CC-25E9541712D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5" name="正方形/長方形 334">
          <a:extLst>
            <a:ext uri="{FF2B5EF4-FFF2-40B4-BE49-F238E27FC236}">
              <a16:creationId xmlns:a16="http://schemas.microsoft.com/office/drawing/2014/main" id="{DC7B2D0D-3353-49F0-9671-F231900D1DB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6" name="正方形/長方形 335">
          <a:extLst>
            <a:ext uri="{FF2B5EF4-FFF2-40B4-BE49-F238E27FC236}">
              <a16:creationId xmlns:a16="http://schemas.microsoft.com/office/drawing/2014/main" id="{0F47D508-EE56-4A4C-BB30-1FAC82316D0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7" name="正方形/長方形 336">
          <a:extLst>
            <a:ext uri="{FF2B5EF4-FFF2-40B4-BE49-F238E27FC236}">
              <a16:creationId xmlns:a16="http://schemas.microsoft.com/office/drawing/2014/main" id="{AAD0127E-AE1B-4F95-B1B7-9B5A7FE7355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8" name="正方形/長方形 337">
          <a:extLst>
            <a:ext uri="{FF2B5EF4-FFF2-40B4-BE49-F238E27FC236}">
              <a16:creationId xmlns:a16="http://schemas.microsoft.com/office/drawing/2014/main" id="{275F5AC1-5DC9-47F1-B85A-F2FF6F57878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9" name="正方形/長方形 338">
          <a:extLst>
            <a:ext uri="{FF2B5EF4-FFF2-40B4-BE49-F238E27FC236}">
              <a16:creationId xmlns:a16="http://schemas.microsoft.com/office/drawing/2014/main" id="{DDFC038C-F928-405A-B520-332EBAABF75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0" name="正方形/長方形 339">
          <a:extLst>
            <a:ext uri="{FF2B5EF4-FFF2-40B4-BE49-F238E27FC236}">
              <a16:creationId xmlns:a16="http://schemas.microsoft.com/office/drawing/2014/main" id="{8C4CD442-9DC8-4244-B070-9CECCE0AB5C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1" name="正方形/長方形 340">
          <a:extLst>
            <a:ext uri="{FF2B5EF4-FFF2-40B4-BE49-F238E27FC236}">
              <a16:creationId xmlns:a16="http://schemas.microsoft.com/office/drawing/2014/main" id="{B89BBDCC-151A-4B55-85C7-8C139C5F91D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2" name="正方形/長方形 341">
          <a:extLst>
            <a:ext uri="{FF2B5EF4-FFF2-40B4-BE49-F238E27FC236}">
              <a16:creationId xmlns:a16="http://schemas.microsoft.com/office/drawing/2014/main" id="{0B571DD6-F3E9-4B3A-BD47-31BCAE1A450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3" name="テキスト ボックス 342">
          <a:extLst>
            <a:ext uri="{FF2B5EF4-FFF2-40B4-BE49-F238E27FC236}">
              <a16:creationId xmlns:a16="http://schemas.microsoft.com/office/drawing/2014/main" id="{FC5F18B3-0A24-4865-963D-94A51E4CA59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4" name="直線コネクタ 343">
          <a:extLst>
            <a:ext uri="{FF2B5EF4-FFF2-40B4-BE49-F238E27FC236}">
              <a16:creationId xmlns:a16="http://schemas.microsoft.com/office/drawing/2014/main" id="{03F4647E-E702-4102-87FC-1B2A59B1647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45" name="テキスト ボックス 344">
          <a:extLst>
            <a:ext uri="{FF2B5EF4-FFF2-40B4-BE49-F238E27FC236}">
              <a16:creationId xmlns:a16="http://schemas.microsoft.com/office/drawing/2014/main" id="{FABBB196-7F63-4310-9100-D252D89F828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46" name="直線コネクタ 345">
          <a:extLst>
            <a:ext uri="{FF2B5EF4-FFF2-40B4-BE49-F238E27FC236}">
              <a16:creationId xmlns:a16="http://schemas.microsoft.com/office/drawing/2014/main" id="{476647BF-A981-4362-8E3D-095605BB7802}"/>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47" name="テキスト ボックス 346">
          <a:extLst>
            <a:ext uri="{FF2B5EF4-FFF2-40B4-BE49-F238E27FC236}">
              <a16:creationId xmlns:a16="http://schemas.microsoft.com/office/drawing/2014/main" id="{03E0AF83-FA43-4E7C-BCEE-A2F96AE24385}"/>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48" name="直線コネクタ 347">
          <a:extLst>
            <a:ext uri="{FF2B5EF4-FFF2-40B4-BE49-F238E27FC236}">
              <a16:creationId xmlns:a16="http://schemas.microsoft.com/office/drawing/2014/main" id="{A6E1E467-545A-4966-9809-A6BCBA7302A8}"/>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49" name="テキスト ボックス 348">
          <a:extLst>
            <a:ext uri="{FF2B5EF4-FFF2-40B4-BE49-F238E27FC236}">
              <a16:creationId xmlns:a16="http://schemas.microsoft.com/office/drawing/2014/main" id="{DBC3DF53-4C67-4F32-AE70-351245BB74F9}"/>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0" name="直線コネクタ 349">
          <a:extLst>
            <a:ext uri="{FF2B5EF4-FFF2-40B4-BE49-F238E27FC236}">
              <a16:creationId xmlns:a16="http://schemas.microsoft.com/office/drawing/2014/main" id="{B711CF88-C242-4067-98D2-1CEE09E0A4EC}"/>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1" name="テキスト ボックス 350">
          <a:extLst>
            <a:ext uri="{FF2B5EF4-FFF2-40B4-BE49-F238E27FC236}">
              <a16:creationId xmlns:a16="http://schemas.microsoft.com/office/drawing/2014/main" id="{C47DBE46-68AB-4070-A5CF-28704F1A5629}"/>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2" name="直線コネクタ 351">
          <a:extLst>
            <a:ext uri="{FF2B5EF4-FFF2-40B4-BE49-F238E27FC236}">
              <a16:creationId xmlns:a16="http://schemas.microsoft.com/office/drawing/2014/main" id="{36EEEE55-E08C-419E-8105-45B400CBD8B1}"/>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53" name="テキスト ボックス 352">
          <a:extLst>
            <a:ext uri="{FF2B5EF4-FFF2-40B4-BE49-F238E27FC236}">
              <a16:creationId xmlns:a16="http://schemas.microsoft.com/office/drawing/2014/main" id="{8D6A0078-6B8B-44B3-B18E-22F959E8DFF4}"/>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4" name="直線コネクタ 353">
          <a:extLst>
            <a:ext uri="{FF2B5EF4-FFF2-40B4-BE49-F238E27FC236}">
              <a16:creationId xmlns:a16="http://schemas.microsoft.com/office/drawing/2014/main" id="{93534221-D322-4A64-B8D6-283F6E1E167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55" name="テキスト ボックス 354">
          <a:extLst>
            <a:ext uri="{FF2B5EF4-FFF2-40B4-BE49-F238E27FC236}">
              <a16:creationId xmlns:a16="http://schemas.microsoft.com/office/drawing/2014/main" id="{EABD4736-3B8B-4F6F-8BC5-316775A5C13B}"/>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6" name="【認定こども園・幼稚園・保育所】&#10;有形固定資産減価償却率グラフ枠">
          <a:extLst>
            <a:ext uri="{FF2B5EF4-FFF2-40B4-BE49-F238E27FC236}">
              <a16:creationId xmlns:a16="http://schemas.microsoft.com/office/drawing/2014/main" id="{2A5BB113-6D9F-48ED-A5D3-AE74110B11B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357" name="直線コネクタ 356">
          <a:extLst>
            <a:ext uri="{FF2B5EF4-FFF2-40B4-BE49-F238E27FC236}">
              <a16:creationId xmlns:a16="http://schemas.microsoft.com/office/drawing/2014/main" id="{7DFE9754-B305-428E-980A-DEF9F9B37B46}"/>
            </a:ext>
          </a:extLst>
        </xdr:cNvPr>
        <xdr:cNvCxnSpPr/>
      </xdr:nvCxnSpPr>
      <xdr:spPr>
        <a:xfrm flipV="1">
          <a:off x="16318864" y="594207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358" name="【認定こども園・幼稚園・保育所】&#10;有形固定資産減価償却率最小値テキスト">
          <a:extLst>
            <a:ext uri="{FF2B5EF4-FFF2-40B4-BE49-F238E27FC236}">
              <a16:creationId xmlns:a16="http://schemas.microsoft.com/office/drawing/2014/main" id="{866D5B73-8800-46C1-8A4E-5D639E073928}"/>
            </a:ext>
          </a:extLst>
        </xdr:cNvPr>
        <xdr:cNvSpPr txBox="1"/>
      </xdr:nvSpPr>
      <xdr:spPr>
        <a:xfrm>
          <a:off x="16357600" y="724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359" name="直線コネクタ 358">
          <a:extLst>
            <a:ext uri="{FF2B5EF4-FFF2-40B4-BE49-F238E27FC236}">
              <a16:creationId xmlns:a16="http://schemas.microsoft.com/office/drawing/2014/main" id="{52304590-D5FC-4BB4-AD5B-913E1B3A32DE}"/>
            </a:ext>
          </a:extLst>
        </xdr:cNvPr>
        <xdr:cNvCxnSpPr/>
      </xdr:nvCxnSpPr>
      <xdr:spPr>
        <a:xfrm>
          <a:off x="16230600" y="724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360" name="【認定こども園・幼稚園・保育所】&#10;有形固定資産減価償却率最大値テキスト">
          <a:extLst>
            <a:ext uri="{FF2B5EF4-FFF2-40B4-BE49-F238E27FC236}">
              <a16:creationId xmlns:a16="http://schemas.microsoft.com/office/drawing/2014/main" id="{183F7788-9FFD-4307-A26E-5E4CED46950E}"/>
            </a:ext>
          </a:extLst>
        </xdr:cNvPr>
        <xdr:cNvSpPr txBox="1"/>
      </xdr:nvSpPr>
      <xdr:spPr>
        <a:xfrm>
          <a:off x="16357600" y="5717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361" name="直線コネクタ 360">
          <a:extLst>
            <a:ext uri="{FF2B5EF4-FFF2-40B4-BE49-F238E27FC236}">
              <a16:creationId xmlns:a16="http://schemas.microsoft.com/office/drawing/2014/main" id="{91CE6100-432A-4F79-A56C-1D04E1EF345E}"/>
            </a:ext>
          </a:extLst>
        </xdr:cNvPr>
        <xdr:cNvCxnSpPr/>
      </xdr:nvCxnSpPr>
      <xdr:spPr>
        <a:xfrm>
          <a:off x="16230600" y="594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70121</xdr:rowOff>
    </xdr:from>
    <xdr:ext cx="405111" cy="259045"/>
    <xdr:sp macro="" textlink="">
      <xdr:nvSpPr>
        <xdr:cNvPr id="362" name="【認定こども園・幼稚園・保育所】&#10;有形固定資産減価償却率平均値テキスト">
          <a:extLst>
            <a:ext uri="{FF2B5EF4-FFF2-40B4-BE49-F238E27FC236}">
              <a16:creationId xmlns:a16="http://schemas.microsoft.com/office/drawing/2014/main" id="{0C3D9A34-F123-4B0C-9354-AA2ACBF51544}"/>
            </a:ext>
          </a:extLst>
        </xdr:cNvPr>
        <xdr:cNvSpPr txBox="1"/>
      </xdr:nvSpPr>
      <xdr:spPr>
        <a:xfrm>
          <a:off x="16357600" y="6585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363" name="フローチャート: 判断 362">
          <a:extLst>
            <a:ext uri="{FF2B5EF4-FFF2-40B4-BE49-F238E27FC236}">
              <a16:creationId xmlns:a16="http://schemas.microsoft.com/office/drawing/2014/main" id="{821D64CF-455A-4F67-87E4-E162EB955DCB}"/>
            </a:ext>
          </a:extLst>
        </xdr:cNvPr>
        <xdr:cNvSpPr/>
      </xdr:nvSpPr>
      <xdr:spPr>
        <a:xfrm>
          <a:off x="16268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364" name="フローチャート: 判断 363">
          <a:extLst>
            <a:ext uri="{FF2B5EF4-FFF2-40B4-BE49-F238E27FC236}">
              <a16:creationId xmlns:a16="http://schemas.microsoft.com/office/drawing/2014/main" id="{69326074-9A92-4A14-830F-1BC187E426A3}"/>
            </a:ext>
          </a:extLst>
        </xdr:cNvPr>
        <xdr:cNvSpPr/>
      </xdr:nvSpPr>
      <xdr:spPr>
        <a:xfrm>
          <a:off x="15430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87122</xdr:rowOff>
    </xdr:from>
    <xdr:to>
      <xdr:col>76</xdr:col>
      <xdr:colOff>165100</xdr:colOff>
      <xdr:row>39</xdr:row>
      <xdr:rowOff>17272</xdr:rowOff>
    </xdr:to>
    <xdr:sp macro="" textlink="">
      <xdr:nvSpPr>
        <xdr:cNvPr id="365" name="フローチャート: 判断 364">
          <a:extLst>
            <a:ext uri="{FF2B5EF4-FFF2-40B4-BE49-F238E27FC236}">
              <a16:creationId xmlns:a16="http://schemas.microsoft.com/office/drawing/2014/main" id="{6CE42BF9-1270-493F-AAB2-7C4299201265}"/>
            </a:ext>
          </a:extLst>
        </xdr:cNvPr>
        <xdr:cNvSpPr/>
      </xdr:nvSpPr>
      <xdr:spPr>
        <a:xfrm>
          <a:off x="14541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109982</xdr:rowOff>
    </xdr:from>
    <xdr:to>
      <xdr:col>72</xdr:col>
      <xdr:colOff>38100</xdr:colOff>
      <xdr:row>39</xdr:row>
      <xdr:rowOff>40132</xdr:rowOff>
    </xdr:to>
    <xdr:sp macro="" textlink="">
      <xdr:nvSpPr>
        <xdr:cNvPr id="366" name="フローチャート: 判断 365">
          <a:extLst>
            <a:ext uri="{FF2B5EF4-FFF2-40B4-BE49-F238E27FC236}">
              <a16:creationId xmlns:a16="http://schemas.microsoft.com/office/drawing/2014/main" id="{2C9222AD-341B-450B-9D77-D11BADC94F10}"/>
            </a:ext>
          </a:extLst>
        </xdr:cNvPr>
        <xdr:cNvSpPr/>
      </xdr:nvSpPr>
      <xdr:spPr>
        <a:xfrm>
          <a:off x="1365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141986</xdr:rowOff>
    </xdr:from>
    <xdr:to>
      <xdr:col>67</xdr:col>
      <xdr:colOff>101600</xdr:colOff>
      <xdr:row>39</xdr:row>
      <xdr:rowOff>72136</xdr:rowOff>
    </xdr:to>
    <xdr:sp macro="" textlink="">
      <xdr:nvSpPr>
        <xdr:cNvPr id="367" name="フローチャート: 判断 366">
          <a:extLst>
            <a:ext uri="{FF2B5EF4-FFF2-40B4-BE49-F238E27FC236}">
              <a16:creationId xmlns:a16="http://schemas.microsoft.com/office/drawing/2014/main" id="{9D4AF253-CCF1-454D-9A85-7DD073FE36E7}"/>
            </a:ext>
          </a:extLst>
        </xdr:cNvPr>
        <xdr:cNvSpPr/>
      </xdr:nvSpPr>
      <xdr:spPr>
        <a:xfrm>
          <a:off x="12763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8" name="テキスト ボックス 367">
          <a:extLst>
            <a:ext uri="{FF2B5EF4-FFF2-40B4-BE49-F238E27FC236}">
              <a16:creationId xmlns:a16="http://schemas.microsoft.com/office/drawing/2014/main" id="{3A881157-E4E5-4C35-B44C-25F8096A6F7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9" name="テキスト ボックス 368">
          <a:extLst>
            <a:ext uri="{FF2B5EF4-FFF2-40B4-BE49-F238E27FC236}">
              <a16:creationId xmlns:a16="http://schemas.microsoft.com/office/drawing/2014/main" id="{D29D1ABF-D86B-4CAB-83BC-2E72AF8F119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0" name="テキスト ボックス 369">
          <a:extLst>
            <a:ext uri="{FF2B5EF4-FFF2-40B4-BE49-F238E27FC236}">
              <a16:creationId xmlns:a16="http://schemas.microsoft.com/office/drawing/2014/main" id="{F306B1C5-6814-41E2-A7EF-902907BBF0C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1" name="テキスト ボックス 370">
          <a:extLst>
            <a:ext uri="{FF2B5EF4-FFF2-40B4-BE49-F238E27FC236}">
              <a16:creationId xmlns:a16="http://schemas.microsoft.com/office/drawing/2014/main" id="{870DCDFA-284A-43E9-8D59-D30ECD26DB6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2" name="テキスト ボックス 371">
          <a:extLst>
            <a:ext uri="{FF2B5EF4-FFF2-40B4-BE49-F238E27FC236}">
              <a16:creationId xmlns:a16="http://schemas.microsoft.com/office/drawing/2014/main" id="{7E1E4B93-A9DF-42B7-ADFA-E817EFEE6C7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167132</xdr:rowOff>
    </xdr:from>
    <xdr:to>
      <xdr:col>85</xdr:col>
      <xdr:colOff>177800</xdr:colOff>
      <xdr:row>37</xdr:row>
      <xdr:rowOff>97282</xdr:rowOff>
    </xdr:to>
    <xdr:sp macro="" textlink="">
      <xdr:nvSpPr>
        <xdr:cNvPr id="373" name="楕円 372">
          <a:extLst>
            <a:ext uri="{FF2B5EF4-FFF2-40B4-BE49-F238E27FC236}">
              <a16:creationId xmlns:a16="http://schemas.microsoft.com/office/drawing/2014/main" id="{D4300C79-52F5-49A3-9243-52C701DC6FC5}"/>
            </a:ext>
          </a:extLst>
        </xdr:cNvPr>
        <xdr:cNvSpPr/>
      </xdr:nvSpPr>
      <xdr:spPr>
        <a:xfrm>
          <a:off x="16268700" y="633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18559</xdr:rowOff>
    </xdr:from>
    <xdr:ext cx="405111" cy="259045"/>
    <xdr:sp macro="" textlink="">
      <xdr:nvSpPr>
        <xdr:cNvPr id="374" name="【認定こども園・幼稚園・保育所】&#10;有形固定資産減価償却率該当値テキスト">
          <a:extLst>
            <a:ext uri="{FF2B5EF4-FFF2-40B4-BE49-F238E27FC236}">
              <a16:creationId xmlns:a16="http://schemas.microsoft.com/office/drawing/2014/main" id="{73CA16A4-9BA1-4D95-84E2-EC987A6B2F9B}"/>
            </a:ext>
          </a:extLst>
        </xdr:cNvPr>
        <xdr:cNvSpPr txBox="1"/>
      </xdr:nvSpPr>
      <xdr:spPr>
        <a:xfrm>
          <a:off x="16357600" y="6190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105410</xdr:rowOff>
    </xdr:from>
    <xdr:to>
      <xdr:col>81</xdr:col>
      <xdr:colOff>101600</xdr:colOff>
      <xdr:row>37</xdr:row>
      <xdr:rowOff>35560</xdr:rowOff>
    </xdr:to>
    <xdr:sp macro="" textlink="">
      <xdr:nvSpPr>
        <xdr:cNvPr id="375" name="楕円 374">
          <a:extLst>
            <a:ext uri="{FF2B5EF4-FFF2-40B4-BE49-F238E27FC236}">
              <a16:creationId xmlns:a16="http://schemas.microsoft.com/office/drawing/2014/main" id="{61738FB3-3A40-4F03-89CD-42D281E19EF3}"/>
            </a:ext>
          </a:extLst>
        </xdr:cNvPr>
        <xdr:cNvSpPr/>
      </xdr:nvSpPr>
      <xdr:spPr>
        <a:xfrm>
          <a:off x="15430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156210</xdr:rowOff>
    </xdr:from>
    <xdr:to>
      <xdr:col>85</xdr:col>
      <xdr:colOff>127000</xdr:colOff>
      <xdr:row>37</xdr:row>
      <xdr:rowOff>46482</xdr:rowOff>
    </xdr:to>
    <xdr:cxnSp macro="">
      <xdr:nvCxnSpPr>
        <xdr:cNvPr id="376" name="直線コネクタ 375">
          <a:extLst>
            <a:ext uri="{FF2B5EF4-FFF2-40B4-BE49-F238E27FC236}">
              <a16:creationId xmlns:a16="http://schemas.microsoft.com/office/drawing/2014/main" id="{6E67395E-809C-49B1-B211-A550440AAB9B}"/>
            </a:ext>
          </a:extLst>
        </xdr:cNvPr>
        <xdr:cNvCxnSpPr/>
      </xdr:nvCxnSpPr>
      <xdr:spPr>
        <a:xfrm>
          <a:off x="15481300" y="6328410"/>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43688</xdr:rowOff>
    </xdr:from>
    <xdr:to>
      <xdr:col>76</xdr:col>
      <xdr:colOff>165100</xdr:colOff>
      <xdr:row>36</xdr:row>
      <xdr:rowOff>145288</xdr:rowOff>
    </xdr:to>
    <xdr:sp macro="" textlink="">
      <xdr:nvSpPr>
        <xdr:cNvPr id="377" name="楕円 376">
          <a:extLst>
            <a:ext uri="{FF2B5EF4-FFF2-40B4-BE49-F238E27FC236}">
              <a16:creationId xmlns:a16="http://schemas.microsoft.com/office/drawing/2014/main" id="{DE26B337-3234-4728-B26E-A193591192EB}"/>
            </a:ext>
          </a:extLst>
        </xdr:cNvPr>
        <xdr:cNvSpPr/>
      </xdr:nvSpPr>
      <xdr:spPr>
        <a:xfrm>
          <a:off x="14541500" y="621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94488</xdr:rowOff>
    </xdr:from>
    <xdr:to>
      <xdr:col>81</xdr:col>
      <xdr:colOff>50800</xdr:colOff>
      <xdr:row>36</xdr:row>
      <xdr:rowOff>156210</xdr:rowOff>
    </xdr:to>
    <xdr:cxnSp macro="">
      <xdr:nvCxnSpPr>
        <xdr:cNvPr id="378" name="直線コネクタ 377">
          <a:extLst>
            <a:ext uri="{FF2B5EF4-FFF2-40B4-BE49-F238E27FC236}">
              <a16:creationId xmlns:a16="http://schemas.microsoft.com/office/drawing/2014/main" id="{A54DF582-4675-42A6-8F5D-3DF2F7D9F93A}"/>
            </a:ext>
          </a:extLst>
        </xdr:cNvPr>
        <xdr:cNvCxnSpPr/>
      </xdr:nvCxnSpPr>
      <xdr:spPr>
        <a:xfrm>
          <a:off x="14592300" y="626668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153416</xdr:rowOff>
    </xdr:from>
    <xdr:to>
      <xdr:col>72</xdr:col>
      <xdr:colOff>38100</xdr:colOff>
      <xdr:row>36</xdr:row>
      <xdr:rowOff>83566</xdr:rowOff>
    </xdr:to>
    <xdr:sp macro="" textlink="">
      <xdr:nvSpPr>
        <xdr:cNvPr id="379" name="楕円 378">
          <a:extLst>
            <a:ext uri="{FF2B5EF4-FFF2-40B4-BE49-F238E27FC236}">
              <a16:creationId xmlns:a16="http://schemas.microsoft.com/office/drawing/2014/main" id="{D3EAE1CA-74A0-47F7-ACA0-89F67DD0BAA9}"/>
            </a:ext>
          </a:extLst>
        </xdr:cNvPr>
        <xdr:cNvSpPr/>
      </xdr:nvSpPr>
      <xdr:spPr>
        <a:xfrm>
          <a:off x="13652500" y="615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32766</xdr:rowOff>
    </xdr:from>
    <xdr:to>
      <xdr:col>76</xdr:col>
      <xdr:colOff>114300</xdr:colOff>
      <xdr:row>36</xdr:row>
      <xdr:rowOff>94488</xdr:rowOff>
    </xdr:to>
    <xdr:cxnSp macro="">
      <xdr:nvCxnSpPr>
        <xdr:cNvPr id="380" name="直線コネクタ 379">
          <a:extLst>
            <a:ext uri="{FF2B5EF4-FFF2-40B4-BE49-F238E27FC236}">
              <a16:creationId xmlns:a16="http://schemas.microsoft.com/office/drawing/2014/main" id="{0FBD2E3F-DE2F-4906-875C-8EACD7EDEC2A}"/>
            </a:ext>
          </a:extLst>
        </xdr:cNvPr>
        <xdr:cNvCxnSpPr/>
      </xdr:nvCxnSpPr>
      <xdr:spPr>
        <a:xfrm>
          <a:off x="13703300" y="6204966"/>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84836</xdr:rowOff>
    </xdr:from>
    <xdr:to>
      <xdr:col>67</xdr:col>
      <xdr:colOff>101600</xdr:colOff>
      <xdr:row>36</xdr:row>
      <xdr:rowOff>14986</xdr:rowOff>
    </xdr:to>
    <xdr:sp macro="" textlink="">
      <xdr:nvSpPr>
        <xdr:cNvPr id="381" name="楕円 380">
          <a:extLst>
            <a:ext uri="{FF2B5EF4-FFF2-40B4-BE49-F238E27FC236}">
              <a16:creationId xmlns:a16="http://schemas.microsoft.com/office/drawing/2014/main" id="{AE06334C-906A-475F-BDC9-42A10EB0F1E3}"/>
            </a:ext>
          </a:extLst>
        </xdr:cNvPr>
        <xdr:cNvSpPr/>
      </xdr:nvSpPr>
      <xdr:spPr>
        <a:xfrm>
          <a:off x="12763500" y="608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135636</xdr:rowOff>
    </xdr:from>
    <xdr:to>
      <xdr:col>71</xdr:col>
      <xdr:colOff>177800</xdr:colOff>
      <xdr:row>36</xdr:row>
      <xdr:rowOff>32766</xdr:rowOff>
    </xdr:to>
    <xdr:cxnSp macro="">
      <xdr:nvCxnSpPr>
        <xdr:cNvPr id="382" name="直線コネクタ 381">
          <a:extLst>
            <a:ext uri="{FF2B5EF4-FFF2-40B4-BE49-F238E27FC236}">
              <a16:creationId xmlns:a16="http://schemas.microsoft.com/office/drawing/2014/main" id="{B7A20DB6-1BB9-420C-BFFF-0A1630B65480}"/>
            </a:ext>
          </a:extLst>
        </xdr:cNvPr>
        <xdr:cNvCxnSpPr/>
      </xdr:nvCxnSpPr>
      <xdr:spPr>
        <a:xfrm>
          <a:off x="12814300" y="613638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145559</xdr:rowOff>
    </xdr:from>
    <xdr:ext cx="405111" cy="259045"/>
    <xdr:sp macro="" textlink="">
      <xdr:nvSpPr>
        <xdr:cNvPr id="383" name="n_1aveValue【認定こども園・幼稚園・保育所】&#10;有形固定資産減価償却率">
          <a:extLst>
            <a:ext uri="{FF2B5EF4-FFF2-40B4-BE49-F238E27FC236}">
              <a16:creationId xmlns:a16="http://schemas.microsoft.com/office/drawing/2014/main" id="{09E2AC02-5E4F-46B1-91A9-2DF3E6D3BF8B}"/>
            </a:ext>
          </a:extLst>
        </xdr:cNvPr>
        <xdr:cNvSpPr txBox="1"/>
      </xdr:nvSpPr>
      <xdr:spPr>
        <a:xfrm>
          <a:off x="15266044" y="666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8399</xdr:rowOff>
    </xdr:from>
    <xdr:ext cx="405111" cy="259045"/>
    <xdr:sp macro="" textlink="">
      <xdr:nvSpPr>
        <xdr:cNvPr id="384" name="n_2aveValue【認定こども園・幼稚園・保育所】&#10;有形固定資産減価償却率">
          <a:extLst>
            <a:ext uri="{FF2B5EF4-FFF2-40B4-BE49-F238E27FC236}">
              <a16:creationId xmlns:a16="http://schemas.microsoft.com/office/drawing/2014/main" id="{9DDD4E76-D69A-4AC6-8369-7951E34D0FC4}"/>
            </a:ext>
          </a:extLst>
        </xdr:cNvPr>
        <xdr:cNvSpPr txBox="1"/>
      </xdr:nvSpPr>
      <xdr:spPr>
        <a:xfrm>
          <a:off x="143897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31259</xdr:rowOff>
    </xdr:from>
    <xdr:ext cx="405111" cy="259045"/>
    <xdr:sp macro="" textlink="">
      <xdr:nvSpPr>
        <xdr:cNvPr id="385" name="n_3aveValue【認定こども園・幼稚園・保育所】&#10;有形固定資産減価償却率">
          <a:extLst>
            <a:ext uri="{FF2B5EF4-FFF2-40B4-BE49-F238E27FC236}">
              <a16:creationId xmlns:a16="http://schemas.microsoft.com/office/drawing/2014/main" id="{E8629AA6-2512-4422-9BAC-9DC7854AAE1D}"/>
            </a:ext>
          </a:extLst>
        </xdr:cNvPr>
        <xdr:cNvSpPr txBox="1"/>
      </xdr:nvSpPr>
      <xdr:spPr>
        <a:xfrm>
          <a:off x="13500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63263</xdr:rowOff>
    </xdr:from>
    <xdr:ext cx="405111" cy="259045"/>
    <xdr:sp macro="" textlink="">
      <xdr:nvSpPr>
        <xdr:cNvPr id="386" name="n_4aveValue【認定こども園・幼稚園・保育所】&#10;有形固定資産減価償却率">
          <a:extLst>
            <a:ext uri="{FF2B5EF4-FFF2-40B4-BE49-F238E27FC236}">
              <a16:creationId xmlns:a16="http://schemas.microsoft.com/office/drawing/2014/main" id="{A4D56555-8D8B-4ED5-AE4D-B15CC541AC3D}"/>
            </a:ext>
          </a:extLst>
        </xdr:cNvPr>
        <xdr:cNvSpPr txBox="1"/>
      </xdr:nvSpPr>
      <xdr:spPr>
        <a:xfrm>
          <a:off x="12611744" y="674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52087</xdr:rowOff>
    </xdr:from>
    <xdr:ext cx="405111" cy="259045"/>
    <xdr:sp macro="" textlink="">
      <xdr:nvSpPr>
        <xdr:cNvPr id="387" name="n_1mainValue【認定こども園・幼稚園・保育所】&#10;有形固定資産減価償却率">
          <a:extLst>
            <a:ext uri="{FF2B5EF4-FFF2-40B4-BE49-F238E27FC236}">
              <a16:creationId xmlns:a16="http://schemas.microsoft.com/office/drawing/2014/main" id="{54CD2DB9-6EFC-4CBB-AA08-FBF1DE112DC0}"/>
            </a:ext>
          </a:extLst>
        </xdr:cNvPr>
        <xdr:cNvSpPr txBox="1"/>
      </xdr:nvSpPr>
      <xdr:spPr>
        <a:xfrm>
          <a:off x="152660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161815</xdr:rowOff>
    </xdr:from>
    <xdr:ext cx="405111" cy="259045"/>
    <xdr:sp macro="" textlink="">
      <xdr:nvSpPr>
        <xdr:cNvPr id="388" name="n_2mainValue【認定こども園・幼稚園・保育所】&#10;有形固定資産減価償却率">
          <a:extLst>
            <a:ext uri="{FF2B5EF4-FFF2-40B4-BE49-F238E27FC236}">
              <a16:creationId xmlns:a16="http://schemas.microsoft.com/office/drawing/2014/main" id="{5B32970E-A8D6-4C59-802B-B626C50ABE8D}"/>
            </a:ext>
          </a:extLst>
        </xdr:cNvPr>
        <xdr:cNvSpPr txBox="1"/>
      </xdr:nvSpPr>
      <xdr:spPr>
        <a:xfrm>
          <a:off x="14389744" y="599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100093</xdr:rowOff>
    </xdr:from>
    <xdr:ext cx="405111" cy="259045"/>
    <xdr:sp macro="" textlink="">
      <xdr:nvSpPr>
        <xdr:cNvPr id="389" name="n_3mainValue【認定こども園・幼稚園・保育所】&#10;有形固定資産減価償却率">
          <a:extLst>
            <a:ext uri="{FF2B5EF4-FFF2-40B4-BE49-F238E27FC236}">
              <a16:creationId xmlns:a16="http://schemas.microsoft.com/office/drawing/2014/main" id="{DC67AB21-7BCD-4D3E-9395-9A0B34BA05DE}"/>
            </a:ext>
          </a:extLst>
        </xdr:cNvPr>
        <xdr:cNvSpPr txBox="1"/>
      </xdr:nvSpPr>
      <xdr:spPr>
        <a:xfrm>
          <a:off x="13500744" y="592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31513</xdr:rowOff>
    </xdr:from>
    <xdr:ext cx="405111" cy="259045"/>
    <xdr:sp macro="" textlink="">
      <xdr:nvSpPr>
        <xdr:cNvPr id="390" name="n_4mainValue【認定こども園・幼稚園・保育所】&#10;有形固定資産減価償却率">
          <a:extLst>
            <a:ext uri="{FF2B5EF4-FFF2-40B4-BE49-F238E27FC236}">
              <a16:creationId xmlns:a16="http://schemas.microsoft.com/office/drawing/2014/main" id="{C6C983E4-09D9-41F1-8B88-3C22D2620F00}"/>
            </a:ext>
          </a:extLst>
        </xdr:cNvPr>
        <xdr:cNvSpPr txBox="1"/>
      </xdr:nvSpPr>
      <xdr:spPr>
        <a:xfrm>
          <a:off x="12611744" y="586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1" name="正方形/長方形 390">
          <a:extLst>
            <a:ext uri="{FF2B5EF4-FFF2-40B4-BE49-F238E27FC236}">
              <a16:creationId xmlns:a16="http://schemas.microsoft.com/office/drawing/2014/main" id="{01D93449-2804-46DB-A725-41E402B4080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2" name="正方形/長方形 391">
          <a:extLst>
            <a:ext uri="{FF2B5EF4-FFF2-40B4-BE49-F238E27FC236}">
              <a16:creationId xmlns:a16="http://schemas.microsoft.com/office/drawing/2014/main" id="{C8928EAE-76AF-432D-8F7F-9392ED04BEB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3" name="正方形/長方形 392">
          <a:extLst>
            <a:ext uri="{FF2B5EF4-FFF2-40B4-BE49-F238E27FC236}">
              <a16:creationId xmlns:a16="http://schemas.microsoft.com/office/drawing/2014/main" id="{0DF66ED3-4D61-4602-8F1D-A6F9AD60AA2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4" name="正方形/長方形 393">
          <a:extLst>
            <a:ext uri="{FF2B5EF4-FFF2-40B4-BE49-F238E27FC236}">
              <a16:creationId xmlns:a16="http://schemas.microsoft.com/office/drawing/2014/main" id="{78C45836-95B7-4689-8C72-A99242E91B8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5" name="正方形/長方形 394">
          <a:extLst>
            <a:ext uri="{FF2B5EF4-FFF2-40B4-BE49-F238E27FC236}">
              <a16:creationId xmlns:a16="http://schemas.microsoft.com/office/drawing/2014/main" id="{5DA3D3BE-21C8-4422-8E7A-CAE63C7FEA4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6" name="正方形/長方形 395">
          <a:extLst>
            <a:ext uri="{FF2B5EF4-FFF2-40B4-BE49-F238E27FC236}">
              <a16:creationId xmlns:a16="http://schemas.microsoft.com/office/drawing/2014/main" id="{51DB8BB3-3D75-4821-B3AF-AFB5431C518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7" name="正方形/長方形 396">
          <a:extLst>
            <a:ext uri="{FF2B5EF4-FFF2-40B4-BE49-F238E27FC236}">
              <a16:creationId xmlns:a16="http://schemas.microsoft.com/office/drawing/2014/main" id="{AFAE271B-84FA-491C-99D6-3F8CB82EC7B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8" name="正方形/長方形 397">
          <a:extLst>
            <a:ext uri="{FF2B5EF4-FFF2-40B4-BE49-F238E27FC236}">
              <a16:creationId xmlns:a16="http://schemas.microsoft.com/office/drawing/2014/main" id="{0467D3FA-C497-456F-BA4A-C4821A1C33A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9" name="テキスト ボックス 398">
          <a:extLst>
            <a:ext uri="{FF2B5EF4-FFF2-40B4-BE49-F238E27FC236}">
              <a16:creationId xmlns:a16="http://schemas.microsoft.com/office/drawing/2014/main" id="{2146AA1C-2D4A-4466-9B87-DA61FE66B6B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0" name="直線コネクタ 399">
          <a:extLst>
            <a:ext uri="{FF2B5EF4-FFF2-40B4-BE49-F238E27FC236}">
              <a16:creationId xmlns:a16="http://schemas.microsoft.com/office/drawing/2014/main" id="{E50924D0-37D6-4D60-B950-A18DCAF63E9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01" name="直線コネクタ 400">
          <a:extLst>
            <a:ext uri="{FF2B5EF4-FFF2-40B4-BE49-F238E27FC236}">
              <a16:creationId xmlns:a16="http://schemas.microsoft.com/office/drawing/2014/main" id="{E5FEC6E9-8896-4F58-B843-5466D2A3534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49624BC6-F9D7-4BFE-B16C-B414DFE35AFC}"/>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03" name="直線コネクタ 402">
          <a:extLst>
            <a:ext uri="{FF2B5EF4-FFF2-40B4-BE49-F238E27FC236}">
              <a16:creationId xmlns:a16="http://schemas.microsoft.com/office/drawing/2014/main" id="{7AF95D56-518A-43D2-A215-AAE783212F65}"/>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04" name="テキスト ボックス 403">
          <a:extLst>
            <a:ext uri="{FF2B5EF4-FFF2-40B4-BE49-F238E27FC236}">
              <a16:creationId xmlns:a16="http://schemas.microsoft.com/office/drawing/2014/main" id="{041F161F-F794-4249-B039-19C58CB502C1}"/>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05" name="直線コネクタ 404">
          <a:extLst>
            <a:ext uri="{FF2B5EF4-FFF2-40B4-BE49-F238E27FC236}">
              <a16:creationId xmlns:a16="http://schemas.microsoft.com/office/drawing/2014/main" id="{6CCBE3DE-4546-4409-A45C-86475C539FF1}"/>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06" name="テキスト ボックス 405">
          <a:extLst>
            <a:ext uri="{FF2B5EF4-FFF2-40B4-BE49-F238E27FC236}">
              <a16:creationId xmlns:a16="http://schemas.microsoft.com/office/drawing/2014/main" id="{E6C04CDD-6A05-46C2-8386-4CA0828D4BD3}"/>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07" name="直線コネクタ 406">
          <a:extLst>
            <a:ext uri="{FF2B5EF4-FFF2-40B4-BE49-F238E27FC236}">
              <a16:creationId xmlns:a16="http://schemas.microsoft.com/office/drawing/2014/main" id="{0FD93347-B620-4FC9-BCE4-5DCAB4ED28BF}"/>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08" name="テキスト ボックス 407">
          <a:extLst>
            <a:ext uri="{FF2B5EF4-FFF2-40B4-BE49-F238E27FC236}">
              <a16:creationId xmlns:a16="http://schemas.microsoft.com/office/drawing/2014/main" id="{32632090-762E-424F-B3A5-F55C1297A058}"/>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09" name="直線コネクタ 408">
          <a:extLst>
            <a:ext uri="{FF2B5EF4-FFF2-40B4-BE49-F238E27FC236}">
              <a16:creationId xmlns:a16="http://schemas.microsoft.com/office/drawing/2014/main" id="{3032D5DB-9585-4836-B377-BBD4824641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10" name="テキスト ボックス 409">
          <a:extLst>
            <a:ext uri="{FF2B5EF4-FFF2-40B4-BE49-F238E27FC236}">
              <a16:creationId xmlns:a16="http://schemas.microsoft.com/office/drawing/2014/main" id="{1A9D8927-DCCC-47EB-B0F4-D1D3505BA338}"/>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1" name="直線コネクタ 410">
          <a:extLst>
            <a:ext uri="{FF2B5EF4-FFF2-40B4-BE49-F238E27FC236}">
              <a16:creationId xmlns:a16="http://schemas.microsoft.com/office/drawing/2014/main" id="{1FAB3D51-A9E6-4420-8524-ED30B7CA491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2" name="テキスト ボックス 411">
          <a:extLst>
            <a:ext uri="{FF2B5EF4-FFF2-40B4-BE49-F238E27FC236}">
              <a16:creationId xmlns:a16="http://schemas.microsoft.com/office/drawing/2014/main" id="{876288D7-9C03-432F-8253-FB488E3C054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3" name="【認定こども園・幼稚園・保育所】&#10;一人当たり面積グラフ枠">
          <a:extLst>
            <a:ext uri="{FF2B5EF4-FFF2-40B4-BE49-F238E27FC236}">
              <a16:creationId xmlns:a16="http://schemas.microsoft.com/office/drawing/2014/main" id="{80DD930B-4641-44D6-A287-4F0AC50C60B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14" name="直線コネクタ 413">
          <a:extLst>
            <a:ext uri="{FF2B5EF4-FFF2-40B4-BE49-F238E27FC236}">
              <a16:creationId xmlns:a16="http://schemas.microsoft.com/office/drawing/2014/main" id="{C550C58C-4DAB-45C4-9E27-3CE9BBB7589A}"/>
            </a:ext>
          </a:extLst>
        </xdr:cNvPr>
        <xdr:cNvCxnSpPr/>
      </xdr:nvCxnSpPr>
      <xdr:spPr>
        <a:xfrm flipV="1">
          <a:off x="22160864" y="587502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15" name="【認定こども園・幼稚園・保育所】&#10;一人当たり面積最小値テキスト">
          <a:extLst>
            <a:ext uri="{FF2B5EF4-FFF2-40B4-BE49-F238E27FC236}">
              <a16:creationId xmlns:a16="http://schemas.microsoft.com/office/drawing/2014/main" id="{EB9467D5-93DE-497D-A98D-BC7A03DFF51D}"/>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16" name="直線コネクタ 415">
          <a:extLst>
            <a:ext uri="{FF2B5EF4-FFF2-40B4-BE49-F238E27FC236}">
              <a16:creationId xmlns:a16="http://schemas.microsoft.com/office/drawing/2014/main" id="{A8E94EFC-D791-4491-AE6D-EC46E7B5818B}"/>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17" name="【認定こども園・幼稚園・保育所】&#10;一人当たり面積最大値テキスト">
          <a:extLst>
            <a:ext uri="{FF2B5EF4-FFF2-40B4-BE49-F238E27FC236}">
              <a16:creationId xmlns:a16="http://schemas.microsoft.com/office/drawing/2014/main" id="{7C6720C9-E9F2-4099-A9D8-AA0943CC858B}"/>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18" name="直線コネクタ 417">
          <a:extLst>
            <a:ext uri="{FF2B5EF4-FFF2-40B4-BE49-F238E27FC236}">
              <a16:creationId xmlns:a16="http://schemas.microsoft.com/office/drawing/2014/main" id="{1842B437-3BF0-4F53-B955-65F27757B68F}"/>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19" name="【認定こども園・幼稚園・保育所】&#10;一人当たり面積平均値テキスト">
          <a:extLst>
            <a:ext uri="{FF2B5EF4-FFF2-40B4-BE49-F238E27FC236}">
              <a16:creationId xmlns:a16="http://schemas.microsoft.com/office/drawing/2014/main" id="{AEAA8CBF-A2E2-455E-9077-AF9B6E03161E}"/>
            </a:ext>
          </a:extLst>
        </xdr:cNvPr>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20" name="フローチャート: 判断 419">
          <a:extLst>
            <a:ext uri="{FF2B5EF4-FFF2-40B4-BE49-F238E27FC236}">
              <a16:creationId xmlns:a16="http://schemas.microsoft.com/office/drawing/2014/main" id="{82892444-655F-46C4-8C4C-E70643439D51}"/>
            </a:ext>
          </a:extLst>
        </xdr:cNvPr>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21" name="フローチャート: 判断 420">
          <a:extLst>
            <a:ext uri="{FF2B5EF4-FFF2-40B4-BE49-F238E27FC236}">
              <a16:creationId xmlns:a16="http://schemas.microsoft.com/office/drawing/2014/main" id="{35927F42-DD90-4E0A-8BC7-C7532070370B}"/>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22" name="フローチャート: 判断 421">
          <a:extLst>
            <a:ext uri="{FF2B5EF4-FFF2-40B4-BE49-F238E27FC236}">
              <a16:creationId xmlns:a16="http://schemas.microsoft.com/office/drawing/2014/main" id="{5AC7BC11-460F-4DD9-B86E-C825D2FBD9A0}"/>
            </a:ext>
          </a:extLst>
        </xdr:cNvPr>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423" name="フローチャート: 判断 422">
          <a:extLst>
            <a:ext uri="{FF2B5EF4-FFF2-40B4-BE49-F238E27FC236}">
              <a16:creationId xmlns:a16="http://schemas.microsoft.com/office/drawing/2014/main" id="{42A612B5-847E-4318-B07B-F855BDA234A3}"/>
            </a:ext>
          </a:extLst>
        </xdr:cNvPr>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24" name="フローチャート: 判断 423">
          <a:extLst>
            <a:ext uri="{FF2B5EF4-FFF2-40B4-BE49-F238E27FC236}">
              <a16:creationId xmlns:a16="http://schemas.microsoft.com/office/drawing/2014/main" id="{EDC500D8-442C-472C-A6BA-085FF51CA04F}"/>
            </a:ext>
          </a:extLst>
        </xdr:cNvPr>
        <xdr:cNvSpPr/>
      </xdr:nvSpPr>
      <xdr:spPr>
        <a:xfrm>
          <a:off x="18605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D01A7866-9F84-4EAD-9B6D-635267C56D2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7D2ED728-A88A-4962-B39E-CF61F8E505D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B25A2877-F0D9-4F9D-B6D4-732BA0DF5E1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8758BBE-F130-4553-B3AC-40C7B1BBE4B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EDDD912-9051-46A7-BE92-1498FF67828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67310</xdr:rowOff>
    </xdr:from>
    <xdr:to>
      <xdr:col>116</xdr:col>
      <xdr:colOff>114300</xdr:colOff>
      <xdr:row>41</xdr:row>
      <xdr:rowOff>168910</xdr:rowOff>
    </xdr:to>
    <xdr:sp macro="" textlink="">
      <xdr:nvSpPr>
        <xdr:cNvPr id="430" name="楕円 429">
          <a:extLst>
            <a:ext uri="{FF2B5EF4-FFF2-40B4-BE49-F238E27FC236}">
              <a16:creationId xmlns:a16="http://schemas.microsoft.com/office/drawing/2014/main" id="{117F8C64-3EB9-433C-BB6A-6F7F0FE31CAC}"/>
            </a:ext>
          </a:extLst>
        </xdr:cNvPr>
        <xdr:cNvSpPr/>
      </xdr:nvSpPr>
      <xdr:spPr>
        <a:xfrm>
          <a:off x="221107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153687</xdr:rowOff>
    </xdr:from>
    <xdr:ext cx="469744" cy="259045"/>
    <xdr:sp macro="" textlink="">
      <xdr:nvSpPr>
        <xdr:cNvPr id="431" name="【認定こども園・幼稚園・保育所】&#10;一人当たり面積該当値テキスト">
          <a:extLst>
            <a:ext uri="{FF2B5EF4-FFF2-40B4-BE49-F238E27FC236}">
              <a16:creationId xmlns:a16="http://schemas.microsoft.com/office/drawing/2014/main" id="{6F94E360-8183-44DD-97F7-1E243FBC4D2C}"/>
            </a:ext>
          </a:extLst>
        </xdr:cNvPr>
        <xdr:cNvSpPr txBox="1"/>
      </xdr:nvSpPr>
      <xdr:spPr>
        <a:xfrm>
          <a:off x="22199600" y="701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67310</xdr:rowOff>
    </xdr:from>
    <xdr:to>
      <xdr:col>112</xdr:col>
      <xdr:colOff>38100</xdr:colOff>
      <xdr:row>41</xdr:row>
      <xdr:rowOff>168910</xdr:rowOff>
    </xdr:to>
    <xdr:sp macro="" textlink="">
      <xdr:nvSpPr>
        <xdr:cNvPr id="432" name="楕円 431">
          <a:extLst>
            <a:ext uri="{FF2B5EF4-FFF2-40B4-BE49-F238E27FC236}">
              <a16:creationId xmlns:a16="http://schemas.microsoft.com/office/drawing/2014/main" id="{6465BE86-1955-4B60-8ED8-5149E7072547}"/>
            </a:ext>
          </a:extLst>
        </xdr:cNvPr>
        <xdr:cNvSpPr/>
      </xdr:nvSpPr>
      <xdr:spPr>
        <a:xfrm>
          <a:off x="21272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118110</xdr:rowOff>
    </xdr:from>
    <xdr:to>
      <xdr:col>116</xdr:col>
      <xdr:colOff>63500</xdr:colOff>
      <xdr:row>41</xdr:row>
      <xdr:rowOff>118110</xdr:rowOff>
    </xdr:to>
    <xdr:cxnSp macro="">
      <xdr:nvCxnSpPr>
        <xdr:cNvPr id="433" name="直線コネクタ 432">
          <a:extLst>
            <a:ext uri="{FF2B5EF4-FFF2-40B4-BE49-F238E27FC236}">
              <a16:creationId xmlns:a16="http://schemas.microsoft.com/office/drawing/2014/main" id="{5F453A80-0C8C-4F1A-88BB-6D5D040A97FA}"/>
            </a:ext>
          </a:extLst>
        </xdr:cNvPr>
        <xdr:cNvCxnSpPr/>
      </xdr:nvCxnSpPr>
      <xdr:spPr>
        <a:xfrm>
          <a:off x="21323300" y="7147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67310</xdr:rowOff>
    </xdr:from>
    <xdr:to>
      <xdr:col>107</xdr:col>
      <xdr:colOff>101600</xdr:colOff>
      <xdr:row>41</xdr:row>
      <xdr:rowOff>168910</xdr:rowOff>
    </xdr:to>
    <xdr:sp macro="" textlink="">
      <xdr:nvSpPr>
        <xdr:cNvPr id="434" name="楕円 433">
          <a:extLst>
            <a:ext uri="{FF2B5EF4-FFF2-40B4-BE49-F238E27FC236}">
              <a16:creationId xmlns:a16="http://schemas.microsoft.com/office/drawing/2014/main" id="{42D5328C-A2FA-41C3-8FD7-4A229B197295}"/>
            </a:ext>
          </a:extLst>
        </xdr:cNvPr>
        <xdr:cNvSpPr/>
      </xdr:nvSpPr>
      <xdr:spPr>
        <a:xfrm>
          <a:off x="20383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118110</xdr:rowOff>
    </xdr:from>
    <xdr:to>
      <xdr:col>111</xdr:col>
      <xdr:colOff>177800</xdr:colOff>
      <xdr:row>41</xdr:row>
      <xdr:rowOff>118110</xdr:rowOff>
    </xdr:to>
    <xdr:cxnSp macro="">
      <xdr:nvCxnSpPr>
        <xdr:cNvPr id="435" name="直線コネクタ 434">
          <a:extLst>
            <a:ext uri="{FF2B5EF4-FFF2-40B4-BE49-F238E27FC236}">
              <a16:creationId xmlns:a16="http://schemas.microsoft.com/office/drawing/2014/main" id="{E59DE8EF-1913-487C-BA10-7EA30D6F65AF}"/>
            </a:ext>
          </a:extLst>
        </xdr:cNvPr>
        <xdr:cNvCxnSpPr/>
      </xdr:nvCxnSpPr>
      <xdr:spPr>
        <a:xfrm>
          <a:off x="20434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67310</xdr:rowOff>
    </xdr:from>
    <xdr:to>
      <xdr:col>102</xdr:col>
      <xdr:colOff>165100</xdr:colOff>
      <xdr:row>41</xdr:row>
      <xdr:rowOff>168910</xdr:rowOff>
    </xdr:to>
    <xdr:sp macro="" textlink="">
      <xdr:nvSpPr>
        <xdr:cNvPr id="436" name="楕円 435">
          <a:extLst>
            <a:ext uri="{FF2B5EF4-FFF2-40B4-BE49-F238E27FC236}">
              <a16:creationId xmlns:a16="http://schemas.microsoft.com/office/drawing/2014/main" id="{3A2C929E-94DA-430B-899C-99A51A031E64}"/>
            </a:ext>
          </a:extLst>
        </xdr:cNvPr>
        <xdr:cNvSpPr/>
      </xdr:nvSpPr>
      <xdr:spPr>
        <a:xfrm>
          <a:off x="19494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118110</xdr:rowOff>
    </xdr:from>
    <xdr:to>
      <xdr:col>107</xdr:col>
      <xdr:colOff>50800</xdr:colOff>
      <xdr:row>41</xdr:row>
      <xdr:rowOff>118110</xdr:rowOff>
    </xdr:to>
    <xdr:cxnSp macro="">
      <xdr:nvCxnSpPr>
        <xdr:cNvPr id="437" name="直線コネクタ 436">
          <a:extLst>
            <a:ext uri="{FF2B5EF4-FFF2-40B4-BE49-F238E27FC236}">
              <a16:creationId xmlns:a16="http://schemas.microsoft.com/office/drawing/2014/main" id="{6CE675D9-2BA1-44E6-9868-38E421512CE0}"/>
            </a:ext>
          </a:extLst>
        </xdr:cNvPr>
        <xdr:cNvCxnSpPr/>
      </xdr:nvCxnSpPr>
      <xdr:spPr>
        <a:xfrm>
          <a:off x="19545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74930</xdr:rowOff>
    </xdr:from>
    <xdr:to>
      <xdr:col>98</xdr:col>
      <xdr:colOff>38100</xdr:colOff>
      <xdr:row>42</xdr:row>
      <xdr:rowOff>5080</xdr:rowOff>
    </xdr:to>
    <xdr:sp macro="" textlink="">
      <xdr:nvSpPr>
        <xdr:cNvPr id="438" name="楕円 437">
          <a:extLst>
            <a:ext uri="{FF2B5EF4-FFF2-40B4-BE49-F238E27FC236}">
              <a16:creationId xmlns:a16="http://schemas.microsoft.com/office/drawing/2014/main" id="{95E85C5C-3361-4830-B525-23110EF66427}"/>
            </a:ext>
          </a:extLst>
        </xdr:cNvPr>
        <xdr:cNvSpPr/>
      </xdr:nvSpPr>
      <xdr:spPr>
        <a:xfrm>
          <a:off x="18605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118110</xdr:rowOff>
    </xdr:from>
    <xdr:to>
      <xdr:col>102</xdr:col>
      <xdr:colOff>114300</xdr:colOff>
      <xdr:row>41</xdr:row>
      <xdr:rowOff>125730</xdr:rowOff>
    </xdr:to>
    <xdr:cxnSp macro="">
      <xdr:nvCxnSpPr>
        <xdr:cNvPr id="439" name="直線コネクタ 438">
          <a:extLst>
            <a:ext uri="{FF2B5EF4-FFF2-40B4-BE49-F238E27FC236}">
              <a16:creationId xmlns:a16="http://schemas.microsoft.com/office/drawing/2014/main" id="{5E042405-E777-464F-9BE9-ECFEB6E8DAC6}"/>
            </a:ext>
          </a:extLst>
        </xdr:cNvPr>
        <xdr:cNvCxnSpPr/>
      </xdr:nvCxnSpPr>
      <xdr:spPr>
        <a:xfrm flipV="1">
          <a:off x="18656300" y="7147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40" name="n_1aveValue【認定こども園・幼稚園・保育所】&#10;一人当たり面積">
          <a:extLst>
            <a:ext uri="{FF2B5EF4-FFF2-40B4-BE49-F238E27FC236}">
              <a16:creationId xmlns:a16="http://schemas.microsoft.com/office/drawing/2014/main" id="{BEDCBEE0-E570-435A-81B2-AF0A8BC331C0}"/>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41" name="n_2aveValue【認定こども園・幼稚園・保育所】&#10;一人当たり面積">
          <a:extLst>
            <a:ext uri="{FF2B5EF4-FFF2-40B4-BE49-F238E27FC236}">
              <a16:creationId xmlns:a16="http://schemas.microsoft.com/office/drawing/2014/main" id="{D68540E6-E418-4F46-A90D-49DC46C7453E}"/>
            </a:ext>
          </a:extLst>
        </xdr:cNvPr>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442" name="n_3aveValue【認定こども園・幼稚園・保育所】&#10;一人当たり面積">
          <a:extLst>
            <a:ext uri="{FF2B5EF4-FFF2-40B4-BE49-F238E27FC236}">
              <a16:creationId xmlns:a16="http://schemas.microsoft.com/office/drawing/2014/main" id="{C600C49E-FFE3-4316-8731-328AE242A905}"/>
            </a:ext>
          </a:extLst>
        </xdr:cNvPr>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6367</xdr:rowOff>
    </xdr:from>
    <xdr:ext cx="469744" cy="259045"/>
    <xdr:sp macro="" textlink="">
      <xdr:nvSpPr>
        <xdr:cNvPr id="443" name="n_4aveValue【認定こども園・幼稚園・保育所】&#10;一人当たり面積">
          <a:extLst>
            <a:ext uri="{FF2B5EF4-FFF2-40B4-BE49-F238E27FC236}">
              <a16:creationId xmlns:a16="http://schemas.microsoft.com/office/drawing/2014/main" id="{2A0B7BB1-E3C9-4FDA-9AC9-33A0562F5EBD}"/>
            </a:ext>
          </a:extLst>
        </xdr:cNvPr>
        <xdr:cNvSpPr txBox="1"/>
      </xdr:nvSpPr>
      <xdr:spPr>
        <a:xfrm>
          <a:off x="18421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160037</xdr:rowOff>
    </xdr:from>
    <xdr:ext cx="469744" cy="259045"/>
    <xdr:sp macro="" textlink="">
      <xdr:nvSpPr>
        <xdr:cNvPr id="444" name="n_1mainValue【認定こども園・幼稚園・保育所】&#10;一人当たり面積">
          <a:extLst>
            <a:ext uri="{FF2B5EF4-FFF2-40B4-BE49-F238E27FC236}">
              <a16:creationId xmlns:a16="http://schemas.microsoft.com/office/drawing/2014/main" id="{25362A71-D9AB-4D2A-8A00-DFB7C9476AFE}"/>
            </a:ext>
          </a:extLst>
        </xdr:cNvPr>
        <xdr:cNvSpPr txBox="1"/>
      </xdr:nvSpPr>
      <xdr:spPr>
        <a:xfrm>
          <a:off x="210757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160037</xdr:rowOff>
    </xdr:from>
    <xdr:ext cx="469744" cy="259045"/>
    <xdr:sp macro="" textlink="">
      <xdr:nvSpPr>
        <xdr:cNvPr id="445" name="n_2mainValue【認定こども園・幼稚園・保育所】&#10;一人当たり面積">
          <a:extLst>
            <a:ext uri="{FF2B5EF4-FFF2-40B4-BE49-F238E27FC236}">
              <a16:creationId xmlns:a16="http://schemas.microsoft.com/office/drawing/2014/main" id="{06619748-F9D4-46F2-8B24-846D8E50DA57}"/>
            </a:ext>
          </a:extLst>
        </xdr:cNvPr>
        <xdr:cNvSpPr txBox="1"/>
      </xdr:nvSpPr>
      <xdr:spPr>
        <a:xfrm>
          <a:off x="20199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160037</xdr:rowOff>
    </xdr:from>
    <xdr:ext cx="469744" cy="259045"/>
    <xdr:sp macro="" textlink="">
      <xdr:nvSpPr>
        <xdr:cNvPr id="446" name="n_3mainValue【認定こども園・幼稚園・保育所】&#10;一人当たり面積">
          <a:extLst>
            <a:ext uri="{FF2B5EF4-FFF2-40B4-BE49-F238E27FC236}">
              <a16:creationId xmlns:a16="http://schemas.microsoft.com/office/drawing/2014/main" id="{24D36D0B-77D9-4E74-864D-09F626A66112}"/>
            </a:ext>
          </a:extLst>
        </xdr:cNvPr>
        <xdr:cNvSpPr txBox="1"/>
      </xdr:nvSpPr>
      <xdr:spPr>
        <a:xfrm>
          <a:off x="19310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167657</xdr:rowOff>
    </xdr:from>
    <xdr:ext cx="469744" cy="259045"/>
    <xdr:sp macro="" textlink="">
      <xdr:nvSpPr>
        <xdr:cNvPr id="447" name="n_4mainValue【認定こども園・幼稚園・保育所】&#10;一人当たり面積">
          <a:extLst>
            <a:ext uri="{FF2B5EF4-FFF2-40B4-BE49-F238E27FC236}">
              <a16:creationId xmlns:a16="http://schemas.microsoft.com/office/drawing/2014/main" id="{D454787C-07FE-48C9-9CC6-6CFC58C7A708}"/>
            </a:ext>
          </a:extLst>
        </xdr:cNvPr>
        <xdr:cNvSpPr txBox="1"/>
      </xdr:nvSpPr>
      <xdr:spPr>
        <a:xfrm>
          <a:off x="18421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8" name="正方形/長方形 447">
          <a:extLst>
            <a:ext uri="{FF2B5EF4-FFF2-40B4-BE49-F238E27FC236}">
              <a16:creationId xmlns:a16="http://schemas.microsoft.com/office/drawing/2014/main" id="{7A5E4E91-9D99-4A22-8DAB-A36CC81183A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9" name="正方形/長方形 448">
          <a:extLst>
            <a:ext uri="{FF2B5EF4-FFF2-40B4-BE49-F238E27FC236}">
              <a16:creationId xmlns:a16="http://schemas.microsoft.com/office/drawing/2014/main" id="{96C61EB8-237B-4B5B-BF01-A92D67B46DB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0" name="正方形/長方形 449">
          <a:extLst>
            <a:ext uri="{FF2B5EF4-FFF2-40B4-BE49-F238E27FC236}">
              <a16:creationId xmlns:a16="http://schemas.microsoft.com/office/drawing/2014/main" id="{F4614964-E58E-49BB-BA8D-A7B83637B44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1" name="正方形/長方形 450">
          <a:extLst>
            <a:ext uri="{FF2B5EF4-FFF2-40B4-BE49-F238E27FC236}">
              <a16:creationId xmlns:a16="http://schemas.microsoft.com/office/drawing/2014/main" id="{E2E0AF01-E1DE-4067-9122-C9522AAC216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2" name="正方形/長方形 451">
          <a:extLst>
            <a:ext uri="{FF2B5EF4-FFF2-40B4-BE49-F238E27FC236}">
              <a16:creationId xmlns:a16="http://schemas.microsoft.com/office/drawing/2014/main" id="{22C66B7B-9FED-409F-AAA4-3843461272A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3" name="正方形/長方形 452">
          <a:extLst>
            <a:ext uri="{FF2B5EF4-FFF2-40B4-BE49-F238E27FC236}">
              <a16:creationId xmlns:a16="http://schemas.microsoft.com/office/drawing/2014/main" id="{3E69AD01-69DE-4237-8BD5-7606AF90F9E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4" name="正方形/長方形 453">
          <a:extLst>
            <a:ext uri="{FF2B5EF4-FFF2-40B4-BE49-F238E27FC236}">
              <a16:creationId xmlns:a16="http://schemas.microsoft.com/office/drawing/2014/main" id="{A76BCA38-B32B-4D5A-96BB-409FC066801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5" name="正方形/長方形 454">
          <a:extLst>
            <a:ext uri="{FF2B5EF4-FFF2-40B4-BE49-F238E27FC236}">
              <a16:creationId xmlns:a16="http://schemas.microsoft.com/office/drawing/2014/main" id="{C952D677-AD6F-4B59-8BAC-3059E95B533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6" name="テキスト ボックス 455">
          <a:extLst>
            <a:ext uri="{FF2B5EF4-FFF2-40B4-BE49-F238E27FC236}">
              <a16:creationId xmlns:a16="http://schemas.microsoft.com/office/drawing/2014/main" id="{748444F8-2EDC-4B86-A9BA-9B5525992F7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7" name="直線コネクタ 456">
          <a:extLst>
            <a:ext uri="{FF2B5EF4-FFF2-40B4-BE49-F238E27FC236}">
              <a16:creationId xmlns:a16="http://schemas.microsoft.com/office/drawing/2014/main" id="{8DD5DD8F-CA2C-4142-9AE3-12DAF98E9E7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58" name="テキスト ボックス 457">
          <a:extLst>
            <a:ext uri="{FF2B5EF4-FFF2-40B4-BE49-F238E27FC236}">
              <a16:creationId xmlns:a16="http://schemas.microsoft.com/office/drawing/2014/main" id="{52AEFE08-0401-4AA4-9172-22CA7CE63A6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59" name="直線コネクタ 458">
          <a:extLst>
            <a:ext uri="{FF2B5EF4-FFF2-40B4-BE49-F238E27FC236}">
              <a16:creationId xmlns:a16="http://schemas.microsoft.com/office/drawing/2014/main" id="{B64CC164-2DA7-4EF4-A6E3-D284ABE372FB}"/>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60" name="テキスト ボックス 459">
          <a:extLst>
            <a:ext uri="{FF2B5EF4-FFF2-40B4-BE49-F238E27FC236}">
              <a16:creationId xmlns:a16="http://schemas.microsoft.com/office/drawing/2014/main" id="{244C7A23-3B4E-4257-B3F7-0755915A541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61" name="直線コネクタ 460">
          <a:extLst>
            <a:ext uri="{FF2B5EF4-FFF2-40B4-BE49-F238E27FC236}">
              <a16:creationId xmlns:a16="http://schemas.microsoft.com/office/drawing/2014/main" id="{5488A93B-E257-404E-84E6-1963FC5B2476}"/>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62" name="テキスト ボックス 461">
          <a:extLst>
            <a:ext uri="{FF2B5EF4-FFF2-40B4-BE49-F238E27FC236}">
              <a16:creationId xmlns:a16="http://schemas.microsoft.com/office/drawing/2014/main" id="{430041A0-0ED5-4FF0-BB36-88FCBFC3B057}"/>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63" name="直線コネクタ 462">
          <a:extLst>
            <a:ext uri="{FF2B5EF4-FFF2-40B4-BE49-F238E27FC236}">
              <a16:creationId xmlns:a16="http://schemas.microsoft.com/office/drawing/2014/main" id="{534F15B3-C23B-4FE4-BB0A-FC9CC8E20965}"/>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64" name="テキスト ボックス 463">
          <a:extLst>
            <a:ext uri="{FF2B5EF4-FFF2-40B4-BE49-F238E27FC236}">
              <a16:creationId xmlns:a16="http://schemas.microsoft.com/office/drawing/2014/main" id="{E4152D42-1AC0-468C-AC14-96C02BEB6D12}"/>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65" name="直線コネクタ 464">
          <a:extLst>
            <a:ext uri="{FF2B5EF4-FFF2-40B4-BE49-F238E27FC236}">
              <a16:creationId xmlns:a16="http://schemas.microsoft.com/office/drawing/2014/main" id="{BA505B00-C503-4453-989D-9425A3AF87FE}"/>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66" name="テキスト ボックス 465">
          <a:extLst>
            <a:ext uri="{FF2B5EF4-FFF2-40B4-BE49-F238E27FC236}">
              <a16:creationId xmlns:a16="http://schemas.microsoft.com/office/drawing/2014/main" id="{7139317B-00E3-44EC-BD97-395BAE66B975}"/>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7" name="直線コネクタ 466">
          <a:extLst>
            <a:ext uri="{FF2B5EF4-FFF2-40B4-BE49-F238E27FC236}">
              <a16:creationId xmlns:a16="http://schemas.microsoft.com/office/drawing/2014/main" id="{61892837-9061-4AF4-9B5F-BD1A399A492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68" name="テキスト ボックス 467">
          <a:extLst>
            <a:ext uri="{FF2B5EF4-FFF2-40B4-BE49-F238E27FC236}">
              <a16:creationId xmlns:a16="http://schemas.microsoft.com/office/drawing/2014/main" id="{768E853A-6AEA-4A81-8A36-1D21F53032F2}"/>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9" name="【学校施設】&#10;有形固定資産減価償却率グラフ枠">
          <a:extLst>
            <a:ext uri="{FF2B5EF4-FFF2-40B4-BE49-F238E27FC236}">
              <a16:creationId xmlns:a16="http://schemas.microsoft.com/office/drawing/2014/main" id="{AA1AE0DC-3A5B-4C6A-B624-FAB9B121B11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470" name="直線コネクタ 469">
          <a:extLst>
            <a:ext uri="{FF2B5EF4-FFF2-40B4-BE49-F238E27FC236}">
              <a16:creationId xmlns:a16="http://schemas.microsoft.com/office/drawing/2014/main" id="{480BF3EA-5CEF-492A-A450-576B404840F5}"/>
            </a:ext>
          </a:extLst>
        </xdr:cNvPr>
        <xdr:cNvCxnSpPr/>
      </xdr:nvCxnSpPr>
      <xdr:spPr>
        <a:xfrm flipV="1">
          <a:off x="16318864" y="9500616"/>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471" name="【学校施設】&#10;有形固定資産減価償却率最小値テキスト">
          <a:extLst>
            <a:ext uri="{FF2B5EF4-FFF2-40B4-BE49-F238E27FC236}">
              <a16:creationId xmlns:a16="http://schemas.microsoft.com/office/drawing/2014/main" id="{8C46C038-490E-4909-85DD-2C2A73CEA287}"/>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472" name="直線コネクタ 471">
          <a:extLst>
            <a:ext uri="{FF2B5EF4-FFF2-40B4-BE49-F238E27FC236}">
              <a16:creationId xmlns:a16="http://schemas.microsoft.com/office/drawing/2014/main" id="{EB386D74-2522-45C2-8416-3475E3DAC1C3}"/>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473" name="【学校施設】&#10;有形固定資産減価償却率最大値テキスト">
          <a:extLst>
            <a:ext uri="{FF2B5EF4-FFF2-40B4-BE49-F238E27FC236}">
              <a16:creationId xmlns:a16="http://schemas.microsoft.com/office/drawing/2014/main" id="{B7045D58-64CD-4171-80FE-2F57B5DDE3BD}"/>
            </a:ext>
          </a:extLst>
        </xdr:cNvPr>
        <xdr:cNvSpPr txBox="1"/>
      </xdr:nvSpPr>
      <xdr:spPr>
        <a:xfrm>
          <a:off x="16357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474" name="直線コネクタ 473">
          <a:extLst>
            <a:ext uri="{FF2B5EF4-FFF2-40B4-BE49-F238E27FC236}">
              <a16:creationId xmlns:a16="http://schemas.microsoft.com/office/drawing/2014/main" id="{46416E68-30B4-42C1-853E-F3D558EF34B6}"/>
            </a:ext>
          </a:extLst>
        </xdr:cNvPr>
        <xdr:cNvCxnSpPr/>
      </xdr:nvCxnSpPr>
      <xdr:spPr>
        <a:xfrm>
          <a:off x="16230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19067</xdr:rowOff>
    </xdr:from>
    <xdr:ext cx="405111" cy="259045"/>
    <xdr:sp macro="" textlink="">
      <xdr:nvSpPr>
        <xdr:cNvPr id="475" name="【学校施設】&#10;有形固定資産減価償却率平均値テキスト">
          <a:extLst>
            <a:ext uri="{FF2B5EF4-FFF2-40B4-BE49-F238E27FC236}">
              <a16:creationId xmlns:a16="http://schemas.microsoft.com/office/drawing/2014/main" id="{07E51B38-7A68-41D1-8D94-A69933820431}"/>
            </a:ext>
          </a:extLst>
        </xdr:cNvPr>
        <xdr:cNvSpPr txBox="1"/>
      </xdr:nvSpPr>
      <xdr:spPr>
        <a:xfrm>
          <a:off x="16357600" y="1013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476" name="フローチャート: 判断 475">
          <a:extLst>
            <a:ext uri="{FF2B5EF4-FFF2-40B4-BE49-F238E27FC236}">
              <a16:creationId xmlns:a16="http://schemas.microsoft.com/office/drawing/2014/main" id="{D2D999DE-049B-43C5-A473-9227F1FFF8A1}"/>
            </a:ext>
          </a:extLst>
        </xdr:cNvPr>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477" name="フローチャート: 判断 476">
          <a:extLst>
            <a:ext uri="{FF2B5EF4-FFF2-40B4-BE49-F238E27FC236}">
              <a16:creationId xmlns:a16="http://schemas.microsoft.com/office/drawing/2014/main" id="{01A5B566-9AF7-4060-8368-39B04751AF81}"/>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33782</xdr:rowOff>
    </xdr:from>
    <xdr:to>
      <xdr:col>76</xdr:col>
      <xdr:colOff>165100</xdr:colOff>
      <xdr:row>59</xdr:row>
      <xdr:rowOff>135382</xdr:rowOff>
    </xdr:to>
    <xdr:sp macro="" textlink="">
      <xdr:nvSpPr>
        <xdr:cNvPr id="478" name="フローチャート: 判断 477">
          <a:extLst>
            <a:ext uri="{FF2B5EF4-FFF2-40B4-BE49-F238E27FC236}">
              <a16:creationId xmlns:a16="http://schemas.microsoft.com/office/drawing/2014/main" id="{F3A7D30D-3447-403E-93E0-F936DB2C811E}"/>
            </a:ext>
          </a:extLst>
        </xdr:cNvPr>
        <xdr:cNvSpPr/>
      </xdr:nvSpPr>
      <xdr:spPr>
        <a:xfrm>
          <a:off x="14541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54356</xdr:rowOff>
    </xdr:from>
    <xdr:to>
      <xdr:col>72</xdr:col>
      <xdr:colOff>38100</xdr:colOff>
      <xdr:row>59</xdr:row>
      <xdr:rowOff>155956</xdr:rowOff>
    </xdr:to>
    <xdr:sp macro="" textlink="">
      <xdr:nvSpPr>
        <xdr:cNvPr id="479" name="フローチャート: 判断 478">
          <a:extLst>
            <a:ext uri="{FF2B5EF4-FFF2-40B4-BE49-F238E27FC236}">
              <a16:creationId xmlns:a16="http://schemas.microsoft.com/office/drawing/2014/main" id="{EFA0A29B-1367-4D2C-8C8D-125B3C5CBB76}"/>
            </a:ext>
          </a:extLst>
        </xdr:cNvPr>
        <xdr:cNvSpPr/>
      </xdr:nvSpPr>
      <xdr:spPr>
        <a:xfrm>
          <a:off x="13652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22352</xdr:rowOff>
    </xdr:from>
    <xdr:to>
      <xdr:col>67</xdr:col>
      <xdr:colOff>101600</xdr:colOff>
      <xdr:row>59</xdr:row>
      <xdr:rowOff>123952</xdr:rowOff>
    </xdr:to>
    <xdr:sp macro="" textlink="">
      <xdr:nvSpPr>
        <xdr:cNvPr id="480" name="フローチャート: 判断 479">
          <a:extLst>
            <a:ext uri="{FF2B5EF4-FFF2-40B4-BE49-F238E27FC236}">
              <a16:creationId xmlns:a16="http://schemas.microsoft.com/office/drawing/2014/main" id="{DB391778-9183-4612-9503-AC8CE5C771CA}"/>
            </a:ext>
          </a:extLst>
        </xdr:cNvPr>
        <xdr:cNvSpPr/>
      </xdr:nvSpPr>
      <xdr:spPr>
        <a:xfrm>
          <a:off x="12763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1" name="テキスト ボックス 480">
          <a:extLst>
            <a:ext uri="{FF2B5EF4-FFF2-40B4-BE49-F238E27FC236}">
              <a16:creationId xmlns:a16="http://schemas.microsoft.com/office/drawing/2014/main" id="{4D0B3369-09E9-4829-B67F-F4F9D032333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2" name="テキスト ボックス 481">
          <a:extLst>
            <a:ext uri="{FF2B5EF4-FFF2-40B4-BE49-F238E27FC236}">
              <a16:creationId xmlns:a16="http://schemas.microsoft.com/office/drawing/2014/main" id="{A95BB3E8-1349-4C01-BDE3-BF04CD25906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3" name="テキスト ボックス 482">
          <a:extLst>
            <a:ext uri="{FF2B5EF4-FFF2-40B4-BE49-F238E27FC236}">
              <a16:creationId xmlns:a16="http://schemas.microsoft.com/office/drawing/2014/main" id="{7CF7E5ED-701B-4A9C-9F7B-4979105C4F5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4" name="テキスト ボックス 483">
          <a:extLst>
            <a:ext uri="{FF2B5EF4-FFF2-40B4-BE49-F238E27FC236}">
              <a16:creationId xmlns:a16="http://schemas.microsoft.com/office/drawing/2014/main" id="{B3974CC5-F68D-4ACE-BD50-689BBAAB12F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5" name="テキスト ボックス 484">
          <a:extLst>
            <a:ext uri="{FF2B5EF4-FFF2-40B4-BE49-F238E27FC236}">
              <a16:creationId xmlns:a16="http://schemas.microsoft.com/office/drawing/2014/main" id="{A4E59B12-AB08-4F06-9545-D5CCD568CBE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54356</xdr:rowOff>
    </xdr:from>
    <xdr:to>
      <xdr:col>85</xdr:col>
      <xdr:colOff>177800</xdr:colOff>
      <xdr:row>58</xdr:row>
      <xdr:rowOff>155956</xdr:rowOff>
    </xdr:to>
    <xdr:sp macro="" textlink="">
      <xdr:nvSpPr>
        <xdr:cNvPr id="486" name="楕円 485">
          <a:extLst>
            <a:ext uri="{FF2B5EF4-FFF2-40B4-BE49-F238E27FC236}">
              <a16:creationId xmlns:a16="http://schemas.microsoft.com/office/drawing/2014/main" id="{1A81234F-13CB-40B6-9726-420E1E736D36}"/>
            </a:ext>
          </a:extLst>
        </xdr:cNvPr>
        <xdr:cNvSpPr/>
      </xdr:nvSpPr>
      <xdr:spPr>
        <a:xfrm>
          <a:off x="16268700" y="999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77233</xdr:rowOff>
    </xdr:from>
    <xdr:ext cx="405111" cy="259045"/>
    <xdr:sp macro="" textlink="">
      <xdr:nvSpPr>
        <xdr:cNvPr id="487" name="【学校施設】&#10;有形固定資産減価償却率該当値テキスト">
          <a:extLst>
            <a:ext uri="{FF2B5EF4-FFF2-40B4-BE49-F238E27FC236}">
              <a16:creationId xmlns:a16="http://schemas.microsoft.com/office/drawing/2014/main" id="{395316A4-68A8-4005-A106-DD4E08FFB891}"/>
            </a:ext>
          </a:extLst>
        </xdr:cNvPr>
        <xdr:cNvSpPr txBox="1"/>
      </xdr:nvSpPr>
      <xdr:spPr>
        <a:xfrm>
          <a:off x="16357600" y="984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22352</xdr:rowOff>
    </xdr:from>
    <xdr:to>
      <xdr:col>81</xdr:col>
      <xdr:colOff>101600</xdr:colOff>
      <xdr:row>58</xdr:row>
      <xdr:rowOff>123952</xdr:rowOff>
    </xdr:to>
    <xdr:sp macro="" textlink="">
      <xdr:nvSpPr>
        <xdr:cNvPr id="488" name="楕円 487">
          <a:extLst>
            <a:ext uri="{FF2B5EF4-FFF2-40B4-BE49-F238E27FC236}">
              <a16:creationId xmlns:a16="http://schemas.microsoft.com/office/drawing/2014/main" id="{82DB582C-9D46-4C79-AB7E-53A49A53B5D1}"/>
            </a:ext>
          </a:extLst>
        </xdr:cNvPr>
        <xdr:cNvSpPr/>
      </xdr:nvSpPr>
      <xdr:spPr>
        <a:xfrm>
          <a:off x="15430500" y="996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73152</xdr:rowOff>
    </xdr:from>
    <xdr:to>
      <xdr:col>85</xdr:col>
      <xdr:colOff>127000</xdr:colOff>
      <xdr:row>58</xdr:row>
      <xdr:rowOff>105156</xdr:rowOff>
    </xdr:to>
    <xdr:cxnSp macro="">
      <xdr:nvCxnSpPr>
        <xdr:cNvPr id="489" name="直線コネクタ 488">
          <a:extLst>
            <a:ext uri="{FF2B5EF4-FFF2-40B4-BE49-F238E27FC236}">
              <a16:creationId xmlns:a16="http://schemas.microsoft.com/office/drawing/2014/main" id="{CFCFF184-5CE1-4629-8D2E-17073217081E}"/>
            </a:ext>
          </a:extLst>
        </xdr:cNvPr>
        <xdr:cNvCxnSpPr/>
      </xdr:nvCxnSpPr>
      <xdr:spPr>
        <a:xfrm>
          <a:off x="15481300" y="1001725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68072</xdr:rowOff>
    </xdr:from>
    <xdr:to>
      <xdr:col>76</xdr:col>
      <xdr:colOff>165100</xdr:colOff>
      <xdr:row>58</xdr:row>
      <xdr:rowOff>169672</xdr:rowOff>
    </xdr:to>
    <xdr:sp macro="" textlink="">
      <xdr:nvSpPr>
        <xdr:cNvPr id="490" name="楕円 489">
          <a:extLst>
            <a:ext uri="{FF2B5EF4-FFF2-40B4-BE49-F238E27FC236}">
              <a16:creationId xmlns:a16="http://schemas.microsoft.com/office/drawing/2014/main" id="{D613CEE3-F4D3-49B8-AAA5-B8D7980D60E6}"/>
            </a:ext>
          </a:extLst>
        </xdr:cNvPr>
        <xdr:cNvSpPr/>
      </xdr:nvSpPr>
      <xdr:spPr>
        <a:xfrm>
          <a:off x="14541500" y="1001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73152</xdr:rowOff>
    </xdr:from>
    <xdr:to>
      <xdr:col>81</xdr:col>
      <xdr:colOff>50800</xdr:colOff>
      <xdr:row>58</xdr:row>
      <xdr:rowOff>118872</xdr:rowOff>
    </xdr:to>
    <xdr:cxnSp macro="">
      <xdr:nvCxnSpPr>
        <xdr:cNvPr id="491" name="直線コネクタ 490">
          <a:extLst>
            <a:ext uri="{FF2B5EF4-FFF2-40B4-BE49-F238E27FC236}">
              <a16:creationId xmlns:a16="http://schemas.microsoft.com/office/drawing/2014/main" id="{514E77F0-4E35-414A-92C9-DC46338CA752}"/>
            </a:ext>
          </a:extLst>
        </xdr:cNvPr>
        <xdr:cNvCxnSpPr/>
      </xdr:nvCxnSpPr>
      <xdr:spPr>
        <a:xfrm flipV="1">
          <a:off x="14592300" y="100172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65786</xdr:rowOff>
    </xdr:from>
    <xdr:to>
      <xdr:col>72</xdr:col>
      <xdr:colOff>38100</xdr:colOff>
      <xdr:row>58</xdr:row>
      <xdr:rowOff>167386</xdr:rowOff>
    </xdr:to>
    <xdr:sp macro="" textlink="">
      <xdr:nvSpPr>
        <xdr:cNvPr id="492" name="楕円 491">
          <a:extLst>
            <a:ext uri="{FF2B5EF4-FFF2-40B4-BE49-F238E27FC236}">
              <a16:creationId xmlns:a16="http://schemas.microsoft.com/office/drawing/2014/main" id="{FF600F51-23AB-41D5-BC37-52421F06D303}"/>
            </a:ext>
          </a:extLst>
        </xdr:cNvPr>
        <xdr:cNvSpPr/>
      </xdr:nvSpPr>
      <xdr:spPr>
        <a:xfrm>
          <a:off x="13652500" y="1000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116586</xdr:rowOff>
    </xdr:from>
    <xdr:to>
      <xdr:col>76</xdr:col>
      <xdr:colOff>114300</xdr:colOff>
      <xdr:row>58</xdr:row>
      <xdr:rowOff>118872</xdr:rowOff>
    </xdr:to>
    <xdr:cxnSp macro="">
      <xdr:nvCxnSpPr>
        <xdr:cNvPr id="493" name="直線コネクタ 492">
          <a:extLst>
            <a:ext uri="{FF2B5EF4-FFF2-40B4-BE49-F238E27FC236}">
              <a16:creationId xmlns:a16="http://schemas.microsoft.com/office/drawing/2014/main" id="{FC4BFE47-7596-4786-9800-B00EFA6CB728}"/>
            </a:ext>
          </a:extLst>
        </xdr:cNvPr>
        <xdr:cNvCxnSpPr/>
      </xdr:nvCxnSpPr>
      <xdr:spPr>
        <a:xfrm>
          <a:off x="13703300" y="1006068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24638</xdr:rowOff>
    </xdr:from>
    <xdr:to>
      <xdr:col>67</xdr:col>
      <xdr:colOff>101600</xdr:colOff>
      <xdr:row>58</xdr:row>
      <xdr:rowOff>126238</xdr:rowOff>
    </xdr:to>
    <xdr:sp macro="" textlink="">
      <xdr:nvSpPr>
        <xdr:cNvPr id="494" name="楕円 493">
          <a:extLst>
            <a:ext uri="{FF2B5EF4-FFF2-40B4-BE49-F238E27FC236}">
              <a16:creationId xmlns:a16="http://schemas.microsoft.com/office/drawing/2014/main" id="{FE7A96C2-415F-4FED-B8F1-D3C95E958E30}"/>
            </a:ext>
          </a:extLst>
        </xdr:cNvPr>
        <xdr:cNvSpPr/>
      </xdr:nvSpPr>
      <xdr:spPr>
        <a:xfrm>
          <a:off x="12763500" y="996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75438</xdr:rowOff>
    </xdr:from>
    <xdr:to>
      <xdr:col>71</xdr:col>
      <xdr:colOff>177800</xdr:colOff>
      <xdr:row>58</xdr:row>
      <xdr:rowOff>116586</xdr:rowOff>
    </xdr:to>
    <xdr:cxnSp macro="">
      <xdr:nvCxnSpPr>
        <xdr:cNvPr id="495" name="直線コネクタ 494">
          <a:extLst>
            <a:ext uri="{FF2B5EF4-FFF2-40B4-BE49-F238E27FC236}">
              <a16:creationId xmlns:a16="http://schemas.microsoft.com/office/drawing/2014/main" id="{94EC6B5D-C14E-4AB4-B3A8-968CDAD3B9E4}"/>
            </a:ext>
          </a:extLst>
        </xdr:cNvPr>
        <xdr:cNvCxnSpPr/>
      </xdr:nvCxnSpPr>
      <xdr:spPr>
        <a:xfrm>
          <a:off x="12814300" y="1001953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128795</xdr:rowOff>
    </xdr:from>
    <xdr:ext cx="405111" cy="259045"/>
    <xdr:sp macro="" textlink="">
      <xdr:nvSpPr>
        <xdr:cNvPr id="496" name="n_1aveValue【学校施設】&#10;有形固定資産減価償却率">
          <a:extLst>
            <a:ext uri="{FF2B5EF4-FFF2-40B4-BE49-F238E27FC236}">
              <a16:creationId xmlns:a16="http://schemas.microsoft.com/office/drawing/2014/main" id="{D7415B03-7D13-44E0-86C7-F2568468BAC2}"/>
            </a:ext>
          </a:extLst>
        </xdr:cNvPr>
        <xdr:cNvSpPr txBox="1"/>
      </xdr:nvSpPr>
      <xdr:spPr>
        <a:xfrm>
          <a:off x="15266044" y="1024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126509</xdr:rowOff>
    </xdr:from>
    <xdr:ext cx="405111" cy="259045"/>
    <xdr:sp macro="" textlink="">
      <xdr:nvSpPr>
        <xdr:cNvPr id="497" name="n_2aveValue【学校施設】&#10;有形固定資産減価償却率">
          <a:extLst>
            <a:ext uri="{FF2B5EF4-FFF2-40B4-BE49-F238E27FC236}">
              <a16:creationId xmlns:a16="http://schemas.microsoft.com/office/drawing/2014/main" id="{2D3D12DC-AA4B-4BB0-A83B-338AE9E5B9BC}"/>
            </a:ext>
          </a:extLst>
        </xdr:cNvPr>
        <xdr:cNvSpPr txBox="1"/>
      </xdr:nvSpPr>
      <xdr:spPr>
        <a:xfrm>
          <a:off x="143897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147083</xdr:rowOff>
    </xdr:from>
    <xdr:ext cx="405111" cy="259045"/>
    <xdr:sp macro="" textlink="">
      <xdr:nvSpPr>
        <xdr:cNvPr id="498" name="n_3aveValue【学校施設】&#10;有形固定資産減価償却率">
          <a:extLst>
            <a:ext uri="{FF2B5EF4-FFF2-40B4-BE49-F238E27FC236}">
              <a16:creationId xmlns:a16="http://schemas.microsoft.com/office/drawing/2014/main" id="{2FC56317-9692-423A-AA37-BFD3CB951AD1}"/>
            </a:ext>
          </a:extLst>
        </xdr:cNvPr>
        <xdr:cNvSpPr txBox="1"/>
      </xdr:nvSpPr>
      <xdr:spPr>
        <a:xfrm>
          <a:off x="13500744" y="1026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115079</xdr:rowOff>
    </xdr:from>
    <xdr:ext cx="405111" cy="259045"/>
    <xdr:sp macro="" textlink="">
      <xdr:nvSpPr>
        <xdr:cNvPr id="499" name="n_4aveValue【学校施設】&#10;有形固定資産減価償却率">
          <a:extLst>
            <a:ext uri="{FF2B5EF4-FFF2-40B4-BE49-F238E27FC236}">
              <a16:creationId xmlns:a16="http://schemas.microsoft.com/office/drawing/2014/main" id="{58B6B147-4E69-4D62-84A7-B16EF25A315A}"/>
            </a:ext>
          </a:extLst>
        </xdr:cNvPr>
        <xdr:cNvSpPr txBox="1"/>
      </xdr:nvSpPr>
      <xdr:spPr>
        <a:xfrm>
          <a:off x="12611744" y="1023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140479</xdr:rowOff>
    </xdr:from>
    <xdr:ext cx="405111" cy="259045"/>
    <xdr:sp macro="" textlink="">
      <xdr:nvSpPr>
        <xdr:cNvPr id="500" name="n_1mainValue【学校施設】&#10;有形固定資産減価償却率">
          <a:extLst>
            <a:ext uri="{FF2B5EF4-FFF2-40B4-BE49-F238E27FC236}">
              <a16:creationId xmlns:a16="http://schemas.microsoft.com/office/drawing/2014/main" id="{114D717A-C1FF-49AD-A430-B052A6E8F3A1}"/>
            </a:ext>
          </a:extLst>
        </xdr:cNvPr>
        <xdr:cNvSpPr txBox="1"/>
      </xdr:nvSpPr>
      <xdr:spPr>
        <a:xfrm>
          <a:off x="15266044" y="9741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14749</xdr:rowOff>
    </xdr:from>
    <xdr:ext cx="405111" cy="259045"/>
    <xdr:sp macro="" textlink="">
      <xdr:nvSpPr>
        <xdr:cNvPr id="501" name="n_2mainValue【学校施設】&#10;有形固定資産減価償却率">
          <a:extLst>
            <a:ext uri="{FF2B5EF4-FFF2-40B4-BE49-F238E27FC236}">
              <a16:creationId xmlns:a16="http://schemas.microsoft.com/office/drawing/2014/main" id="{DAF787A9-E02B-43C8-ACB9-B8B5F1A47236}"/>
            </a:ext>
          </a:extLst>
        </xdr:cNvPr>
        <xdr:cNvSpPr txBox="1"/>
      </xdr:nvSpPr>
      <xdr:spPr>
        <a:xfrm>
          <a:off x="14389744" y="978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12463</xdr:rowOff>
    </xdr:from>
    <xdr:ext cx="405111" cy="259045"/>
    <xdr:sp macro="" textlink="">
      <xdr:nvSpPr>
        <xdr:cNvPr id="502" name="n_3mainValue【学校施設】&#10;有形固定資産減価償却率">
          <a:extLst>
            <a:ext uri="{FF2B5EF4-FFF2-40B4-BE49-F238E27FC236}">
              <a16:creationId xmlns:a16="http://schemas.microsoft.com/office/drawing/2014/main" id="{B7566638-0C23-45AF-A2FD-ABE6178B0ECB}"/>
            </a:ext>
          </a:extLst>
        </xdr:cNvPr>
        <xdr:cNvSpPr txBox="1"/>
      </xdr:nvSpPr>
      <xdr:spPr>
        <a:xfrm>
          <a:off x="13500744" y="978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142765</xdr:rowOff>
    </xdr:from>
    <xdr:ext cx="405111" cy="259045"/>
    <xdr:sp macro="" textlink="">
      <xdr:nvSpPr>
        <xdr:cNvPr id="503" name="n_4mainValue【学校施設】&#10;有形固定資産減価償却率">
          <a:extLst>
            <a:ext uri="{FF2B5EF4-FFF2-40B4-BE49-F238E27FC236}">
              <a16:creationId xmlns:a16="http://schemas.microsoft.com/office/drawing/2014/main" id="{968CF79D-1BFA-4432-8777-2BDE0D46F1AC}"/>
            </a:ext>
          </a:extLst>
        </xdr:cNvPr>
        <xdr:cNvSpPr txBox="1"/>
      </xdr:nvSpPr>
      <xdr:spPr>
        <a:xfrm>
          <a:off x="12611744" y="9743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4" name="正方形/長方形 503">
          <a:extLst>
            <a:ext uri="{FF2B5EF4-FFF2-40B4-BE49-F238E27FC236}">
              <a16:creationId xmlns:a16="http://schemas.microsoft.com/office/drawing/2014/main" id="{88B3D27C-B2C7-4BD9-8A27-A7ACFFE9F5B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5" name="正方形/長方形 504">
          <a:extLst>
            <a:ext uri="{FF2B5EF4-FFF2-40B4-BE49-F238E27FC236}">
              <a16:creationId xmlns:a16="http://schemas.microsoft.com/office/drawing/2014/main" id="{33507EF2-457D-4DE6-B0A9-AE57C5A06B3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6" name="正方形/長方形 505">
          <a:extLst>
            <a:ext uri="{FF2B5EF4-FFF2-40B4-BE49-F238E27FC236}">
              <a16:creationId xmlns:a16="http://schemas.microsoft.com/office/drawing/2014/main" id="{E1D0DCA6-4574-4E7F-8E21-1A8FF6A2684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7" name="正方形/長方形 506">
          <a:extLst>
            <a:ext uri="{FF2B5EF4-FFF2-40B4-BE49-F238E27FC236}">
              <a16:creationId xmlns:a16="http://schemas.microsoft.com/office/drawing/2014/main" id="{DAAECE8E-C257-436D-8C58-DE269F3D1D4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8" name="正方形/長方形 507">
          <a:extLst>
            <a:ext uri="{FF2B5EF4-FFF2-40B4-BE49-F238E27FC236}">
              <a16:creationId xmlns:a16="http://schemas.microsoft.com/office/drawing/2014/main" id="{C002B57F-1E4D-4EE2-87E7-029ECCD25ED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9" name="正方形/長方形 508">
          <a:extLst>
            <a:ext uri="{FF2B5EF4-FFF2-40B4-BE49-F238E27FC236}">
              <a16:creationId xmlns:a16="http://schemas.microsoft.com/office/drawing/2014/main" id="{A507F183-9844-4941-88E7-2D2BE2FCCA9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0" name="正方形/長方形 509">
          <a:extLst>
            <a:ext uri="{FF2B5EF4-FFF2-40B4-BE49-F238E27FC236}">
              <a16:creationId xmlns:a16="http://schemas.microsoft.com/office/drawing/2014/main" id="{CBF0C627-6EAB-4F7C-A6E9-066CBA32942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1" name="正方形/長方形 510">
          <a:extLst>
            <a:ext uri="{FF2B5EF4-FFF2-40B4-BE49-F238E27FC236}">
              <a16:creationId xmlns:a16="http://schemas.microsoft.com/office/drawing/2014/main" id="{BBF30BF8-B762-4131-83E6-5974CD24540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2" name="テキスト ボックス 511">
          <a:extLst>
            <a:ext uri="{FF2B5EF4-FFF2-40B4-BE49-F238E27FC236}">
              <a16:creationId xmlns:a16="http://schemas.microsoft.com/office/drawing/2014/main" id="{76AAB7AB-1325-44ED-AC4D-20E0E86E228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3" name="直線コネクタ 512">
          <a:extLst>
            <a:ext uri="{FF2B5EF4-FFF2-40B4-BE49-F238E27FC236}">
              <a16:creationId xmlns:a16="http://schemas.microsoft.com/office/drawing/2014/main" id="{216FE234-55B8-477F-A943-B556ABAAEA0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14" name="テキスト ボックス 513">
          <a:extLst>
            <a:ext uri="{FF2B5EF4-FFF2-40B4-BE49-F238E27FC236}">
              <a16:creationId xmlns:a16="http://schemas.microsoft.com/office/drawing/2014/main" id="{4954FC18-2A30-4846-8C03-23C45C716C1A}"/>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15" name="直線コネクタ 514">
          <a:extLst>
            <a:ext uri="{FF2B5EF4-FFF2-40B4-BE49-F238E27FC236}">
              <a16:creationId xmlns:a16="http://schemas.microsoft.com/office/drawing/2014/main" id="{20B99D7D-E601-4405-AD53-0D739EFCFD2D}"/>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16" name="テキスト ボックス 515">
          <a:extLst>
            <a:ext uri="{FF2B5EF4-FFF2-40B4-BE49-F238E27FC236}">
              <a16:creationId xmlns:a16="http://schemas.microsoft.com/office/drawing/2014/main" id="{7A12DF18-8CF8-4A20-B587-CE189CCC3E78}"/>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17" name="直線コネクタ 516">
          <a:extLst>
            <a:ext uri="{FF2B5EF4-FFF2-40B4-BE49-F238E27FC236}">
              <a16:creationId xmlns:a16="http://schemas.microsoft.com/office/drawing/2014/main" id="{005ED11C-DDD2-429F-AA7D-5AE3AB2DA73B}"/>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18" name="テキスト ボックス 517">
          <a:extLst>
            <a:ext uri="{FF2B5EF4-FFF2-40B4-BE49-F238E27FC236}">
              <a16:creationId xmlns:a16="http://schemas.microsoft.com/office/drawing/2014/main" id="{A1D1BCED-CA56-4568-AA05-31BBE3563065}"/>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19" name="直線コネクタ 518">
          <a:extLst>
            <a:ext uri="{FF2B5EF4-FFF2-40B4-BE49-F238E27FC236}">
              <a16:creationId xmlns:a16="http://schemas.microsoft.com/office/drawing/2014/main" id="{D8F39C70-F262-4A14-B76B-1404C66868A3}"/>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20" name="テキスト ボックス 519">
          <a:extLst>
            <a:ext uri="{FF2B5EF4-FFF2-40B4-BE49-F238E27FC236}">
              <a16:creationId xmlns:a16="http://schemas.microsoft.com/office/drawing/2014/main" id="{659C5DE8-E4AB-47EA-9D60-4857FEBF8CDA}"/>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21" name="直線コネクタ 520">
          <a:extLst>
            <a:ext uri="{FF2B5EF4-FFF2-40B4-BE49-F238E27FC236}">
              <a16:creationId xmlns:a16="http://schemas.microsoft.com/office/drawing/2014/main" id="{36ECF182-CA77-49AB-BED5-ABAF55520A6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22" name="テキスト ボックス 521">
          <a:extLst>
            <a:ext uri="{FF2B5EF4-FFF2-40B4-BE49-F238E27FC236}">
              <a16:creationId xmlns:a16="http://schemas.microsoft.com/office/drawing/2014/main" id="{6D7BD27C-1948-4FDE-A1EC-EB0AAD1942BD}"/>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23" name="直線コネクタ 522">
          <a:extLst>
            <a:ext uri="{FF2B5EF4-FFF2-40B4-BE49-F238E27FC236}">
              <a16:creationId xmlns:a16="http://schemas.microsoft.com/office/drawing/2014/main" id="{EBAC8B2B-9132-46E3-AE43-4D181C692283}"/>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24" name="テキスト ボックス 523">
          <a:extLst>
            <a:ext uri="{FF2B5EF4-FFF2-40B4-BE49-F238E27FC236}">
              <a16:creationId xmlns:a16="http://schemas.microsoft.com/office/drawing/2014/main" id="{669E5677-500D-47E2-ABF5-9E9A5EC5B0E6}"/>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25" name="直線コネクタ 524">
          <a:extLst>
            <a:ext uri="{FF2B5EF4-FFF2-40B4-BE49-F238E27FC236}">
              <a16:creationId xmlns:a16="http://schemas.microsoft.com/office/drawing/2014/main" id="{F2EB5183-AAD1-47B2-B84F-873D380E3C6F}"/>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26" name="テキスト ボックス 525">
          <a:extLst>
            <a:ext uri="{FF2B5EF4-FFF2-40B4-BE49-F238E27FC236}">
              <a16:creationId xmlns:a16="http://schemas.microsoft.com/office/drawing/2014/main" id="{432898D5-7E10-4400-A40B-BAF1A93FAEC8}"/>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7" name="直線コネクタ 526">
          <a:extLst>
            <a:ext uri="{FF2B5EF4-FFF2-40B4-BE49-F238E27FC236}">
              <a16:creationId xmlns:a16="http://schemas.microsoft.com/office/drawing/2014/main" id="{BC11ED50-1742-404D-82BF-8818F6042A5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28" name="テキスト ボックス 527">
          <a:extLst>
            <a:ext uri="{FF2B5EF4-FFF2-40B4-BE49-F238E27FC236}">
              <a16:creationId xmlns:a16="http://schemas.microsoft.com/office/drawing/2014/main" id="{0D88DABB-A5A5-4BF6-AC13-11F78C8E40D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9" name="【学校施設】&#10;一人当たり面積グラフ枠">
          <a:extLst>
            <a:ext uri="{FF2B5EF4-FFF2-40B4-BE49-F238E27FC236}">
              <a16:creationId xmlns:a16="http://schemas.microsoft.com/office/drawing/2014/main" id="{ABBDDDAC-1666-4FA8-9431-E0A02B8F18D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30" name="直線コネクタ 529">
          <a:extLst>
            <a:ext uri="{FF2B5EF4-FFF2-40B4-BE49-F238E27FC236}">
              <a16:creationId xmlns:a16="http://schemas.microsoft.com/office/drawing/2014/main" id="{2D1B531A-6D17-4395-B074-5E2D87C44350}"/>
            </a:ext>
          </a:extLst>
        </xdr:cNvPr>
        <xdr:cNvCxnSpPr/>
      </xdr:nvCxnSpPr>
      <xdr:spPr>
        <a:xfrm flipV="1">
          <a:off x="22160864" y="9656717"/>
          <a:ext cx="0" cy="136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31" name="【学校施設】&#10;一人当たり面積最小値テキスト">
          <a:extLst>
            <a:ext uri="{FF2B5EF4-FFF2-40B4-BE49-F238E27FC236}">
              <a16:creationId xmlns:a16="http://schemas.microsoft.com/office/drawing/2014/main" id="{67EC8B7E-710F-4348-B0EC-BF6FD958AA5D}"/>
            </a:ext>
          </a:extLst>
        </xdr:cNvPr>
        <xdr:cNvSpPr txBox="1"/>
      </xdr:nvSpPr>
      <xdr:spPr>
        <a:xfrm>
          <a:off x="22199600"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32" name="直線コネクタ 531">
          <a:extLst>
            <a:ext uri="{FF2B5EF4-FFF2-40B4-BE49-F238E27FC236}">
              <a16:creationId xmlns:a16="http://schemas.microsoft.com/office/drawing/2014/main" id="{A987422B-E4A2-45B8-86BD-188B1FCAA080}"/>
            </a:ext>
          </a:extLst>
        </xdr:cNvPr>
        <xdr:cNvCxnSpPr/>
      </xdr:nvCxnSpPr>
      <xdr:spPr>
        <a:xfrm>
          <a:off x="22072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33" name="【学校施設】&#10;一人当たり面積最大値テキスト">
          <a:extLst>
            <a:ext uri="{FF2B5EF4-FFF2-40B4-BE49-F238E27FC236}">
              <a16:creationId xmlns:a16="http://schemas.microsoft.com/office/drawing/2014/main" id="{C8E13ACB-619B-4C23-BE74-4F823EA85375}"/>
            </a:ext>
          </a:extLst>
        </xdr:cNvPr>
        <xdr:cNvSpPr txBox="1"/>
      </xdr:nvSpPr>
      <xdr:spPr>
        <a:xfrm>
          <a:off x="22199600" y="943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34" name="直線コネクタ 533">
          <a:extLst>
            <a:ext uri="{FF2B5EF4-FFF2-40B4-BE49-F238E27FC236}">
              <a16:creationId xmlns:a16="http://schemas.microsoft.com/office/drawing/2014/main" id="{FE469244-62DC-4A45-8612-8ACDC1C24F3B}"/>
            </a:ext>
          </a:extLst>
        </xdr:cNvPr>
        <xdr:cNvCxnSpPr/>
      </xdr:nvCxnSpPr>
      <xdr:spPr>
        <a:xfrm>
          <a:off x="22072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43923</xdr:rowOff>
    </xdr:from>
    <xdr:ext cx="469744" cy="259045"/>
    <xdr:sp macro="" textlink="">
      <xdr:nvSpPr>
        <xdr:cNvPr id="535" name="【学校施設】&#10;一人当たり面積平均値テキスト">
          <a:extLst>
            <a:ext uri="{FF2B5EF4-FFF2-40B4-BE49-F238E27FC236}">
              <a16:creationId xmlns:a16="http://schemas.microsoft.com/office/drawing/2014/main" id="{54663B19-21BA-42EE-B01C-964C8FECFADB}"/>
            </a:ext>
          </a:extLst>
        </xdr:cNvPr>
        <xdr:cNvSpPr txBox="1"/>
      </xdr:nvSpPr>
      <xdr:spPr>
        <a:xfrm>
          <a:off x="22199600" y="10330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36" name="フローチャート: 判断 535">
          <a:extLst>
            <a:ext uri="{FF2B5EF4-FFF2-40B4-BE49-F238E27FC236}">
              <a16:creationId xmlns:a16="http://schemas.microsoft.com/office/drawing/2014/main" id="{7E2F56ED-67F1-4ADA-AD78-79B436E7218A}"/>
            </a:ext>
          </a:extLst>
        </xdr:cNvPr>
        <xdr:cNvSpPr/>
      </xdr:nvSpPr>
      <xdr:spPr>
        <a:xfrm>
          <a:off x="221107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37" name="フローチャート: 判断 536">
          <a:extLst>
            <a:ext uri="{FF2B5EF4-FFF2-40B4-BE49-F238E27FC236}">
              <a16:creationId xmlns:a16="http://schemas.microsoft.com/office/drawing/2014/main" id="{F92AA8ED-3AF5-47D9-AD11-06EC617F6E42}"/>
            </a:ext>
          </a:extLst>
        </xdr:cNvPr>
        <xdr:cNvSpPr/>
      </xdr:nvSpPr>
      <xdr:spPr>
        <a:xfrm>
          <a:off x="21272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12881</xdr:rowOff>
    </xdr:from>
    <xdr:to>
      <xdr:col>107</xdr:col>
      <xdr:colOff>101600</xdr:colOff>
      <xdr:row>60</xdr:row>
      <xdr:rowOff>114481</xdr:rowOff>
    </xdr:to>
    <xdr:sp macro="" textlink="">
      <xdr:nvSpPr>
        <xdr:cNvPr id="538" name="フローチャート: 判断 537">
          <a:extLst>
            <a:ext uri="{FF2B5EF4-FFF2-40B4-BE49-F238E27FC236}">
              <a16:creationId xmlns:a16="http://schemas.microsoft.com/office/drawing/2014/main" id="{3242E015-30EB-4380-A6F9-510A8E5CE3D9}"/>
            </a:ext>
          </a:extLst>
        </xdr:cNvPr>
        <xdr:cNvSpPr/>
      </xdr:nvSpPr>
      <xdr:spPr>
        <a:xfrm>
          <a:off x="20383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9616</xdr:rowOff>
    </xdr:from>
    <xdr:to>
      <xdr:col>102</xdr:col>
      <xdr:colOff>165100</xdr:colOff>
      <xdr:row>60</xdr:row>
      <xdr:rowOff>111216</xdr:rowOff>
    </xdr:to>
    <xdr:sp macro="" textlink="">
      <xdr:nvSpPr>
        <xdr:cNvPr id="539" name="フローチャート: 判断 538">
          <a:extLst>
            <a:ext uri="{FF2B5EF4-FFF2-40B4-BE49-F238E27FC236}">
              <a16:creationId xmlns:a16="http://schemas.microsoft.com/office/drawing/2014/main" id="{A6827F03-25B0-4D98-A2A8-C0B4604F3FAA}"/>
            </a:ext>
          </a:extLst>
        </xdr:cNvPr>
        <xdr:cNvSpPr/>
      </xdr:nvSpPr>
      <xdr:spPr>
        <a:xfrm>
          <a:off x="19494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150041</xdr:rowOff>
    </xdr:from>
    <xdr:to>
      <xdr:col>98</xdr:col>
      <xdr:colOff>38100</xdr:colOff>
      <xdr:row>60</xdr:row>
      <xdr:rowOff>80191</xdr:rowOff>
    </xdr:to>
    <xdr:sp macro="" textlink="">
      <xdr:nvSpPr>
        <xdr:cNvPr id="540" name="フローチャート: 判断 539">
          <a:extLst>
            <a:ext uri="{FF2B5EF4-FFF2-40B4-BE49-F238E27FC236}">
              <a16:creationId xmlns:a16="http://schemas.microsoft.com/office/drawing/2014/main" id="{2CF62052-B3FC-48A1-9815-54E989C05F0D}"/>
            </a:ext>
          </a:extLst>
        </xdr:cNvPr>
        <xdr:cNvSpPr/>
      </xdr:nvSpPr>
      <xdr:spPr>
        <a:xfrm>
          <a:off x="186055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3F859BCA-1DD3-4A3D-B99B-CC3E9C8C0F9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5C09762A-F1D6-4812-9DA6-59EDC7B9B07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CB72B055-8217-4EA0-8C8D-C75C25F1DEC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8B1E93C9-E72D-443A-A102-DE98AB762F9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90B6A216-0812-48D8-8830-831BA5FBB1E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66766</xdr:rowOff>
    </xdr:from>
    <xdr:to>
      <xdr:col>116</xdr:col>
      <xdr:colOff>114300</xdr:colOff>
      <xdr:row>61</xdr:row>
      <xdr:rowOff>168366</xdr:rowOff>
    </xdr:to>
    <xdr:sp macro="" textlink="">
      <xdr:nvSpPr>
        <xdr:cNvPr id="546" name="楕円 545">
          <a:extLst>
            <a:ext uri="{FF2B5EF4-FFF2-40B4-BE49-F238E27FC236}">
              <a16:creationId xmlns:a16="http://schemas.microsoft.com/office/drawing/2014/main" id="{A0F05A28-DBCC-4303-BBD4-4B220D01CB22}"/>
            </a:ext>
          </a:extLst>
        </xdr:cNvPr>
        <xdr:cNvSpPr/>
      </xdr:nvSpPr>
      <xdr:spPr>
        <a:xfrm>
          <a:off x="22110700" y="1052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45193</xdr:rowOff>
    </xdr:from>
    <xdr:ext cx="469744" cy="259045"/>
    <xdr:sp macro="" textlink="">
      <xdr:nvSpPr>
        <xdr:cNvPr id="547" name="【学校施設】&#10;一人当たり面積該当値テキスト">
          <a:extLst>
            <a:ext uri="{FF2B5EF4-FFF2-40B4-BE49-F238E27FC236}">
              <a16:creationId xmlns:a16="http://schemas.microsoft.com/office/drawing/2014/main" id="{AA2D923C-F620-4876-AE5F-77CE1517C639}"/>
            </a:ext>
          </a:extLst>
        </xdr:cNvPr>
        <xdr:cNvSpPr txBox="1"/>
      </xdr:nvSpPr>
      <xdr:spPr>
        <a:xfrm>
          <a:off x="22199600" y="10503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68399</xdr:rowOff>
    </xdr:from>
    <xdr:to>
      <xdr:col>112</xdr:col>
      <xdr:colOff>38100</xdr:colOff>
      <xdr:row>61</xdr:row>
      <xdr:rowOff>169999</xdr:rowOff>
    </xdr:to>
    <xdr:sp macro="" textlink="">
      <xdr:nvSpPr>
        <xdr:cNvPr id="548" name="楕円 547">
          <a:extLst>
            <a:ext uri="{FF2B5EF4-FFF2-40B4-BE49-F238E27FC236}">
              <a16:creationId xmlns:a16="http://schemas.microsoft.com/office/drawing/2014/main" id="{EA74A24C-1394-45F3-A841-B0DF514441E6}"/>
            </a:ext>
          </a:extLst>
        </xdr:cNvPr>
        <xdr:cNvSpPr/>
      </xdr:nvSpPr>
      <xdr:spPr>
        <a:xfrm>
          <a:off x="212725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117566</xdr:rowOff>
    </xdr:from>
    <xdr:to>
      <xdr:col>116</xdr:col>
      <xdr:colOff>63500</xdr:colOff>
      <xdr:row>61</xdr:row>
      <xdr:rowOff>119199</xdr:rowOff>
    </xdr:to>
    <xdr:cxnSp macro="">
      <xdr:nvCxnSpPr>
        <xdr:cNvPr id="549" name="直線コネクタ 548">
          <a:extLst>
            <a:ext uri="{FF2B5EF4-FFF2-40B4-BE49-F238E27FC236}">
              <a16:creationId xmlns:a16="http://schemas.microsoft.com/office/drawing/2014/main" id="{6AD76117-9E7F-436C-9367-6BA0D1B7B5AA}"/>
            </a:ext>
          </a:extLst>
        </xdr:cNvPr>
        <xdr:cNvCxnSpPr/>
      </xdr:nvCxnSpPr>
      <xdr:spPr>
        <a:xfrm flipV="1">
          <a:off x="21323300" y="10576016"/>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109220</xdr:rowOff>
    </xdr:from>
    <xdr:to>
      <xdr:col>107</xdr:col>
      <xdr:colOff>101600</xdr:colOff>
      <xdr:row>62</xdr:row>
      <xdr:rowOff>39370</xdr:rowOff>
    </xdr:to>
    <xdr:sp macro="" textlink="">
      <xdr:nvSpPr>
        <xdr:cNvPr id="550" name="楕円 549">
          <a:extLst>
            <a:ext uri="{FF2B5EF4-FFF2-40B4-BE49-F238E27FC236}">
              <a16:creationId xmlns:a16="http://schemas.microsoft.com/office/drawing/2014/main" id="{DD71666D-E0A2-4F0E-B1B3-02E6557BF473}"/>
            </a:ext>
          </a:extLst>
        </xdr:cNvPr>
        <xdr:cNvSpPr/>
      </xdr:nvSpPr>
      <xdr:spPr>
        <a:xfrm>
          <a:off x="20383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119199</xdr:rowOff>
    </xdr:from>
    <xdr:to>
      <xdr:col>111</xdr:col>
      <xdr:colOff>177800</xdr:colOff>
      <xdr:row>61</xdr:row>
      <xdr:rowOff>160020</xdr:rowOff>
    </xdr:to>
    <xdr:cxnSp macro="">
      <xdr:nvCxnSpPr>
        <xdr:cNvPr id="551" name="直線コネクタ 550">
          <a:extLst>
            <a:ext uri="{FF2B5EF4-FFF2-40B4-BE49-F238E27FC236}">
              <a16:creationId xmlns:a16="http://schemas.microsoft.com/office/drawing/2014/main" id="{67F8BC18-836E-4D44-8BCA-1C29279C189F}"/>
            </a:ext>
          </a:extLst>
        </xdr:cNvPr>
        <xdr:cNvCxnSpPr/>
      </xdr:nvCxnSpPr>
      <xdr:spPr>
        <a:xfrm flipV="1">
          <a:off x="20434300" y="1057764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107587</xdr:rowOff>
    </xdr:from>
    <xdr:to>
      <xdr:col>102</xdr:col>
      <xdr:colOff>165100</xdr:colOff>
      <xdr:row>62</xdr:row>
      <xdr:rowOff>37737</xdr:rowOff>
    </xdr:to>
    <xdr:sp macro="" textlink="">
      <xdr:nvSpPr>
        <xdr:cNvPr id="552" name="楕円 551">
          <a:extLst>
            <a:ext uri="{FF2B5EF4-FFF2-40B4-BE49-F238E27FC236}">
              <a16:creationId xmlns:a16="http://schemas.microsoft.com/office/drawing/2014/main" id="{D8C68878-97B6-4BA2-9730-6E6A353E46CE}"/>
            </a:ext>
          </a:extLst>
        </xdr:cNvPr>
        <xdr:cNvSpPr/>
      </xdr:nvSpPr>
      <xdr:spPr>
        <a:xfrm>
          <a:off x="19494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158387</xdr:rowOff>
    </xdr:from>
    <xdr:to>
      <xdr:col>107</xdr:col>
      <xdr:colOff>50800</xdr:colOff>
      <xdr:row>61</xdr:row>
      <xdr:rowOff>160020</xdr:rowOff>
    </xdr:to>
    <xdr:cxnSp macro="">
      <xdr:nvCxnSpPr>
        <xdr:cNvPr id="553" name="直線コネクタ 552">
          <a:extLst>
            <a:ext uri="{FF2B5EF4-FFF2-40B4-BE49-F238E27FC236}">
              <a16:creationId xmlns:a16="http://schemas.microsoft.com/office/drawing/2014/main" id="{8AAAB314-3D9D-4F5B-90C3-D29781CA5182}"/>
            </a:ext>
          </a:extLst>
        </xdr:cNvPr>
        <xdr:cNvCxnSpPr/>
      </xdr:nvCxnSpPr>
      <xdr:spPr>
        <a:xfrm>
          <a:off x="19545300" y="1061683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74930</xdr:rowOff>
    </xdr:from>
    <xdr:to>
      <xdr:col>98</xdr:col>
      <xdr:colOff>38100</xdr:colOff>
      <xdr:row>62</xdr:row>
      <xdr:rowOff>5080</xdr:rowOff>
    </xdr:to>
    <xdr:sp macro="" textlink="">
      <xdr:nvSpPr>
        <xdr:cNvPr id="554" name="楕円 553">
          <a:extLst>
            <a:ext uri="{FF2B5EF4-FFF2-40B4-BE49-F238E27FC236}">
              <a16:creationId xmlns:a16="http://schemas.microsoft.com/office/drawing/2014/main" id="{364A8FC9-DD85-4B3D-ACC3-AE82160D4F4C}"/>
            </a:ext>
          </a:extLst>
        </xdr:cNvPr>
        <xdr:cNvSpPr/>
      </xdr:nvSpPr>
      <xdr:spPr>
        <a:xfrm>
          <a:off x="18605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125730</xdr:rowOff>
    </xdr:from>
    <xdr:to>
      <xdr:col>102</xdr:col>
      <xdr:colOff>114300</xdr:colOff>
      <xdr:row>61</xdr:row>
      <xdr:rowOff>158387</xdr:rowOff>
    </xdr:to>
    <xdr:cxnSp macro="">
      <xdr:nvCxnSpPr>
        <xdr:cNvPr id="555" name="直線コネクタ 554">
          <a:extLst>
            <a:ext uri="{FF2B5EF4-FFF2-40B4-BE49-F238E27FC236}">
              <a16:creationId xmlns:a16="http://schemas.microsoft.com/office/drawing/2014/main" id="{1DF56A08-031C-4BEB-8AE2-8A77669F34F0}"/>
            </a:ext>
          </a:extLst>
        </xdr:cNvPr>
        <xdr:cNvCxnSpPr/>
      </xdr:nvCxnSpPr>
      <xdr:spPr>
        <a:xfrm>
          <a:off x="18656300" y="1058418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556" name="n_1aveValue【学校施設】&#10;一人当たり面積">
          <a:extLst>
            <a:ext uri="{FF2B5EF4-FFF2-40B4-BE49-F238E27FC236}">
              <a16:creationId xmlns:a16="http://schemas.microsoft.com/office/drawing/2014/main" id="{FD3345B1-EA5B-4DCF-8C1D-501282A451B9}"/>
            </a:ext>
          </a:extLst>
        </xdr:cNvPr>
        <xdr:cNvSpPr txBox="1"/>
      </xdr:nvSpPr>
      <xdr:spPr>
        <a:xfrm>
          <a:off x="210757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131008</xdr:rowOff>
    </xdr:from>
    <xdr:ext cx="469744" cy="259045"/>
    <xdr:sp macro="" textlink="">
      <xdr:nvSpPr>
        <xdr:cNvPr id="557" name="n_2aveValue【学校施設】&#10;一人当たり面積">
          <a:extLst>
            <a:ext uri="{FF2B5EF4-FFF2-40B4-BE49-F238E27FC236}">
              <a16:creationId xmlns:a16="http://schemas.microsoft.com/office/drawing/2014/main" id="{61EFC002-6AB8-4033-99EC-7F60BD833F9A}"/>
            </a:ext>
          </a:extLst>
        </xdr:cNvPr>
        <xdr:cNvSpPr txBox="1"/>
      </xdr:nvSpPr>
      <xdr:spPr>
        <a:xfrm>
          <a:off x="20199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127743</xdr:rowOff>
    </xdr:from>
    <xdr:ext cx="469744" cy="259045"/>
    <xdr:sp macro="" textlink="">
      <xdr:nvSpPr>
        <xdr:cNvPr id="558" name="n_3aveValue【学校施設】&#10;一人当たり面積">
          <a:extLst>
            <a:ext uri="{FF2B5EF4-FFF2-40B4-BE49-F238E27FC236}">
              <a16:creationId xmlns:a16="http://schemas.microsoft.com/office/drawing/2014/main" id="{C0BAC7A8-C1D1-43DC-BB6D-07AAA3A6467C}"/>
            </a:ext>
          </a:extLst>
        </xdr:cNvPr>
        <xdr:cNvSpPr txBox="1"/>
      </xdr:nvSpPr>
      <xdr:spPr>
        <a:xfrm>
          <a:off x="19310427" y="1007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96718</xdr:rowOff>
    </xdr:from>
    <xdr:ext cx="469744" cy="259045"/>
    <xdr:sp macro="" textlink="">
      <xdr:nvSpPr>
        <xdr:cNvPr id="559" name="n_4aveValue【学校施設】&#10;一人当たり面積">
          <a:extLst>
            <a:ext uri="{FF2B5EF4-FFF2-40B4-BE49-F238E27FC236}">
              <a16:creationId xmlns:a16="http://schemas.microsoft.com/office/drawing/2014/main" id="{676C87E3-D0A5-491B-8F03-504846971028}"/>
            </a:ext>
          </a:extLst>
        </xdr:cNvPr>
        <xdr:cNvSpPr txBox="1"/>
      </xdr:nvSpPr>
      <xdr:spPr>
        <a:xfrm>
          <a:off x="18421427" y="10040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161126</xdr:rowOff>
    </xdr:from>
    <xdr:ext cx="469744" cy="259045"/>
    <xdr:sp macro="" textlink="">
      <xdr:nvSpPr>
        <xdr:cNvPr id="560" name="n_1mainValue【学校施設】&#10;一人当たり面積">
          <a:extLst>
            <a:ext uri="{FF2B5EF4-FFF2-40B4-BE49-F238E27FC236}">
              <a16:creationId xmlns:a16="http://schemas.microsoft.com/office/drawing/2014/main" id="{0CB7428F-6E6B-48FD-B667-8E677EEB835F}"/>
            </a:ext>
          </a:extLst>
        </xdr:cNvPr>
        <xdr:cNvSpPr txBox="1"/>
      </xdr:nvSpPr>
      <xdr:spPr>
        <a:xfrm>
          <a:off x="21075727" y="1061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30497</xdr:rowOff>
    </xdr:from>
    <xdr:ext cx="469744" cy="259045"/>
    <xdr:sp macro="" textlink="">
      <xdr:nvSpPr>
        <xdr:cNvPr id="561" name="n_2mainValue【学校施設】&#10;一人当たり面積">
          <a:extLst>
            <a:ext uri="{FF2B5EF4-FFF2-40B4-BE49-F238E27FC236}">
              <a16:creationId xmlns:a16="http://schemas.microsoft.com/office/drawing/2014/main" id="{1711035A-7D0C-4DDF-B1B6-C28AAEBA43A6}"/>
            </a:ext>
          </a:extLst>
        </xdr:cNvPr>
        <xdr:cNvSpPr txBox="1"/>
      </xdr:nvSpPr>
      <xdr:spPr>
        <a:xfrm>
          <a:off x="20199427"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28864</xdr:rowOff>
    </xdr:from>
    <xdr:ext cx="469744" cy="259045"/>
    <xdr:sp macro="" textlink="">
      <xdr:nvSpPr>
        <xdr:cNvPr id="562" name="n_3mainValue【学校施設】&#10;一人当たり面積">
          <a:extLst>
            <a:ext uri="{FF2B5EF4-FFF2-40B4-BE49-F238E27FC236}">
              <a16:creationId xmlns:a16="http://schemas.microsoft.com/office/drawing/2014/main" id="{7ED25888-27A6-4F76-9981-CCBE0EEE53CE}"/>
            </a:ext>
          </a:extLst>
        </xdr:cNvPr>
        <xdr:cNvSpPr txBox="1"/>
      </xdr:nvSpPr>
      <xdr:spPr>
        <a:xfrm>
          <a:off x="193104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167657</xdr:rowOff>
    </xdr:from>
    <xdr:ext cx="469744" cy="259045"/>
    <xdr:sp macro="" textlink="">
      <xdr:nvSpPr>
        <xdr:cNvPr id="563" name="n_4mainValue【学校施設】&#10;一人当たり面積">
          <a:extLst>
            <a:ext uri="{FF2B5EF4-FFF2-40B4-BE49-F238E27FC236}">
              <a16:creationId xmlns:a16="http://schemas.microsoft.com/office/drawing/2014/main" id="{7DA41A4C-6A34-48B7-9061-50D53E3FF2D3}"/>
            </a:ext>
          </a:extLst>
        </xdr:cNvPr>
        <xdr:cNvSpPr txBox="1"/>
      </xdr:nvSpPr>
      <xdr:spPr>
        <a:xfrm>
          <a:off x="18421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4" name="正方形/長方形 563">
          <a:extLst>
            <a:ext uri="{FF2B5EF4-FFF2-40B4-BE49-F238E27FC236}">
              <a16:creationId xmlns:a16="http://schemas.microsoft.com/office/drawing/2014/main" id="{6D35ABAF-6CEB-4732-8B85-2EF1BED0B89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5" name="正方形/長方形 564">
          <a:extLst>
            <a:ext uri="{FF2B5EF4-FFF2-40B4-BE49-F238E27FC236}">
              <a16:creationId xmlns:a16="http://schemas.microsoft.com/office/drawing/2014/main" id="{030C6033-9C86-4D08-A131-6013C0C57B4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6" name="正方形/長方形 565">
          <a:extLst>
            <a:ext uri="{FF2B5EF4-FFF2-40B4-BE49-F238E27FC236}">
              <a16:creationId xmlns:a16="http://schemas.microsoft.com/office/drawing/2014/main" id="{52A7DDB8-174F-44EF-81BD-642368DE0A3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7" name="正方形/長方形 566">
          <a:extLst>
            <a:ext uri="{FF2B5EF4-FFF2-40B4-BE49-F238E27FC236}">
              <a16:creationId xmlns:a16="http://schemas.microsoft.com/office/drawing/2014/main" id="{73A3CAD7-5A2F-4171-A756-4832EC2BAA8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8" name="正方形/長方形 567">
          <a:extLst>
            <a:ext uri="{FF2B5EF4-FFF2-40B4-BE49-F238E27FC236}">
              <a16:creationId xmlns:a16="http://schemas.microsoft.com/office/drawing/2014/main" id="{2D715C8F-6B7B-4AC1-995C-8176F88D00C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9" name="正方形/長方形 568">
          <a:extLst>
            <a:ext uri="{FF2B5EF4-FFF2-40B4-BE49-F238E27FC236}">
              <a16:creationId xmlns:a16="http://schemas.microsoft.com/office/drawing/2014/main" id="{D53758C4-A0C1-4D3A-A674-843E8519066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0" name="正方形/長方形 569">
          <a:extLst>
            <a:ext uri="{FF2B5EF4-FFF2-40B4-BE49-F238E27FC236}">
              <a16:creationId xmlns:a16="http://schemas.microsoft.com/office/drawing/2014/main" id="{8C403ECD-B422-444E-AB97-B7E6B74EACF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1" name="正方形/長方形 570">
          <a:extLst>
            <a:ext uri="{FF2B5EF4-FFF2-40B4-BE49-F238E27FC236}">
              <a16:creationId xmlns:a16="http://schemas.microsoft.com/office/drawing/2014/main" id="{FD70F694-3C23-4C08-928E-776E5C004AB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2" name="テキスト ボックス 571">
          <a:extLst>
            <a:ext uri="{FF2B5EF4-FFF2-40B4-BE49-F238E27FC236}">
              <a16:creationId xmlns:a16="http://schemas.microsoft.com/office/drawing/2014/main" id="{CCD61556-0675-4242-975F-A7DBF02C4D1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3" name="直線コネクタ 572">
          <a:extLst>
            <a:ext uri="{FF2B5EF4-FFF2-40B4-BE49-F238E27FC236}">
              <a16:creationId xmlns:a16="http://schemas.microsoft.com/office/drawing/2014/main" id="{32E09952-F7E4-4B8C-9EED-44F5A81E5BE4}"/>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4" name="テキスト ボックス 573">
          <a:extLst>
            <a:ext uri="{FF2B5EF4-FFF2-40B4-BE49-F238E27FC236}">
              <a16:creationId xmlns:a16="http://schemas.microsoft.com/office/drawing/2014/main" id="{75EE1AAD-1550-4683-BC40-AD3D7C7308C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75" name="直線コネクタ 574">
          <a:extLst>
            <a:ext uri="{FF2B5EF4-FFF2-40B4-BE49-F238E27FC236}">
              <a16:creationId xmlns:a16="http://schemas.microsoft.com/office/drawing/2014/main" id="{74F50AA4-6BD6-4B27-8032-EFC811F75A73}"/>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76" name="テキスト ボックス 575">
          <a:extLst>
            <a:ext uri="{FF2B5EF4-FFF2-40B4-BE49-F238E27FC236}">
              <a16:creationId xmlns:a16="http://schemas.microsoft.com/office/drawing/2014/main" id="{82086B10-DB91-44FF-A484-0C137FB0618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77" name="直線コネクタ 576">
          <a:extLst>
            <a:ext uri="{FF2B5EF4-FFF2-40B4-BE49-F238E27FC236}">
              <a16:creationId xmlns:a16="http://schemas.microsoft.com/office/drawing/2014/main" id="{9E9AED28-939C-47DA-A624-9A00EF5A3A7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78" name="テキスト ボックス 577">
          <a:extLst>
            <a:ext uri="{FF2B5EF4-FFF2-40B4-BE49-F238E27FC236}">
              <a16:creationId xmlns:a16="http://schemas.microsoft.com/office/drawing/2014/main" id="{A3EF1C5E-9EB4-4FD3-87C1-DA5FB564F54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79" name="直線コネクタ 578">
          <a:extLst>
            <a:ext uri="{FF2B5EF4-FFF2-40B4-BE49-F238E27FC236}">
              <a16:creationId xmlns:a16="http://schemas.microsoft.com/office/drawing/2014/main" id="{97B66133-2D44-4601-9084-89B078D61B73}"/>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0" name="テキスト ボックス 579">
          <a:extLst>
            <a:ext uri="{FF2B5EF4-FFF2-40B4-BE49-F238E27FC236}">
              <a16:creationId xmlns:a16="http://schemas.microsoft.com/office/drawing/2014/main" id="{199426C5-3B63-4011-86D5-F68EC432DF2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1" name="直線コネクタ 580">
          <a:extLst>
            <a:ext uri="{FF2B5EF4-FFF2-40B4-BE49-F238E27FC236}">
              <a16:creationId xmlns:a16="http://schemas.microsoft.com/office/drawing/2014/main" id="{B90997BD-C0FC-4E76-BCE1-3EC627D0433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2" name="テキスト ボックス 581">
          <a:extLst>
            <a:ext uri="{FF2B5EF4-FFF2-40B4-BE49-F238E27FC236}">
              <a16:creationId xmlns:a16="http://schemas.microsoft.com/office/drawing/2014/main" id="{8A7AC9DB-6F22-441B-9854-141C3F3389D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83" name="直線コネクタ 582">
          <a:extLst>
            <a:ext uri="{FF2B5EF4-FFF2-40B4-BE49-F238E27FC236}">
              <a16:creationId xmlns:a16="http://schemas.microsoft.com/office/drawing/2014/main" id="{91FD9A75-E910-4179-A4C0-48E4DA957FBC}"/>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84" name="テキスト ボックス 583">
          <a:extLst>
            <a:ext uri="{FF2B5EF4-FFF2-40B4-BE49-F238E27FC236}">
              <a16:creationId xmlns:a16="http://schemas.microsoft.com/office/drawing/2014/main" id="{D4E1D5F9-53A2-4CD2-96A8-1FBA757C1D8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5" name="直線コネクタ 584">
          <a:extLst>
            <a:ext uri="{FF2B5EF4-FFF2-40B4-BE49-F238E27FC236}">
              <a16:creationId xmlns:a16="http://schemas.microsoft.com/office/drawing/2014/main" id="{BF70F8FE-07F8-4D76-9C0D-205C6565317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86" name="テキスト ボックス 585">
          <a:extLst>
            <a:ext uri="{FF2B5EF4-FFF2-40B4-BE49-F238E27FC236}">
              <a16:creationId xmlns:a16="http://schemas.microsoft.com/office/drawing/2014/main" id="{F9116C36-9FF7-46F7-99DF-4C93609B0B45}"/>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87" name="【児童館】&#10;有形固定資産減価償却率グラフ枠">
          <a:extLst>
            <a:ext uri="{FF2B5EF4-FFF2-40B4-BE49-F238E27FC236}">
              <a16:creationId xmlns:a16="http://schemas.microsoft.com/office/drawing/2014/main" id="{051F59B6-5FB7-42D7-AF0F-5C3311168C98}"/>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588" name="直線コネクタ 587">
          <a:extLst>
            <a:ext uri="{FF2B5EF4-FFF2-40B4-BE49-F238E27FC236}">
              <a16:creationId xmlns:a16="http://schemas.microsoft.com/office/drawing/2014/main" id="{57AF3AE3-411C-462A-B47F-725771FDE9C6}"/>
            </a:ext>
          </a:extLst>
        </xdr:cNvPr>
        <xdr:cNvCxnSpPr/>
      </xdr:nvCxnSpPr>
      <xdr:spPr>
        <a:xfrm flipV="1">
          <a:off x="16318864"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89" name="【児童館】&#10;有形固定資産減価償却率最小値テキスト">
          <a:extLst>
            <a:ext uri="{FF2B5EF4-FFF2-40B4-BE49-F238E27FC236}">
              <a16:creationId xmlns:a16="http://schemas.microsoft.com/office/drawing/2014/main" id="{E7E1AD70-D5FA-466E-8B04-D0848938659A}"/>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90" name="直線コネクタ 589">
          <a:extLst>
            <a:ext uri="{FF2B5EF4-FFF2-40B4-BE49-F238E27FC236}">
              <a16:creationId xmlns:a16="http://schemas.microsoft.com/office/drawing/2014/main" id="{4C0EA645-1291-4989-96DF-6D442880D22C}"/>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591" name="【児童館】&#10;有形固定資産減価償却率最大値テキスト">
          <a:extLst>
            <a:ext uri="{FF2B5EF4-FFF2-40B4-BE49-F238E27FC236}">
              <a16:creationId xmlns:a16="http://schemas.microsoft.com/office/drawing/2014/main" id="{D0673F56-D066-49FE-9828-1C2583205CDD}"/>
            </a:ext>
          </a:extLst>
        </xdr:cNvPr>
        <xdr:cNvSpPr txBox="1"/>
      </xdr:nvSpPr>
      <xdr:spPr>
        <a:xfrm>
          <a:off x="16357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592" name="直線コネクタ 591">
          <a:extLst>
            <a:ext uri="{FF2B5EF4-FFF2-40B4-BE49-F238E27FC236}">
              <a16:creationId xmlns:a16="http://schemas.microsoft.com/office/drawing/2014/main" id="{F4F87AB7-0B52-4E18-AAB6-7A5F48550965}"/>
            </a:ext>
          </a:extLst>
        </xdr:cNvPr>
        <xdr:cNvCxnSpPr/>
      </xdr:nvCxnSpPr>
      <xdr:spPr>
        <a:xfrm>
          <a:off x="16230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66691</xdr:rowOff>
    </xdr:from>
    <xdr:ext cx="405111" cy="259045"/>
    <xdr:sp macro="" textlink="">
      <xdr:nvSpPr>
        <xdr:cNvPr id="593" name="【児童館】&#10;有形固定資産減価償却率平均値テキスト">
          <a:extLst>
            <a:ext uri="{FF2B5EF4-FFF2-40B4-BE49-F238E27FC236}">
              <a16:creationId xmlns:a16="http://schemas.microsoft.com/office/drawing/2014/main" id="{FA2AFCE6-1788-46E8-828D-604D0A7C896E}"/>
            </a:ext>
          </a:extLst>
        </xdr:cNvPr>
        <xdr:cNvSpPr txBox="1"/>
      </xdr:nvSpPr>
      <xdr:spPr>
        <a:xfrm>
          <a:off x="16357600" y="13954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594" name="フローチャート: 判断 593">
          <a:extLst>
            <a:ext uri="{FF2B5EF4-FFF2-40B4-BE49-F238E27FC236}">
              <a16:creationId xmlns:a16="http://schemas.microsoft.com/office/drawing/2014/main" id="{DC1B9ADB-0B60-460D-8838-FCC2DDB47E17}"/>
            </a:ext>
          </a:extLst>
        </xdr:cNvPr>
        <xdr:cNvSpPr/>
      </xdr:nvSpPr>
      <xdr:spPr>
        <a:xfrm>
          <a:off x="162687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595" name="フローチャート: 判断 594">
          <a:extLst>
            <a:ext uri="{FF2B5EF4-FFF2-40B4-BE49-F238E27FC236}">
              <a16:creationId xmlns:a16="http://schemas.microsoft.com/office/drawing/2014/main" id="{837ADC3C-FCB8-43CC-9A4F-928C934C78C0}"/>
            </a:ext>
          </a:extLst>
        </xdr:cNvPr>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95886</xdr:rowOff>
    </xdr:from>
    <xdr:to>
      <xdr:col>76</xdr:col>
      <xdr:colOff>165100</xdr:colOff>
      <xdr:row>82</xdr:row>
      <xdr:rowOff>26036</xdr:rowOff>
    </xdr:to>
    <xdr:sp macro="" textlink="">
      <xdr:nvSpPr>
        <xdr:cNvPr id="596" name="フローチャート: 判断 595">
          <a:extLst>
            <a:ext uri="{FF2B5EF4-FFF2-40B4-BE49-F238E27FC236}">
              <a16:creationId xmlns:a16="http://schemas.microsoft.com/office/drawing/2014/main" id="{6FEA40F8-C903-4084-9A61-04FC8F07DAC3}"/>
            </a:ext>
          </a:extLst>
        </xdr:cNvPr>
        <xdr:cNvSpPr/>
      </xdr:nvSpPr>
      <xdr:spPr>
        <a:xfrm>
          <a:off x="14541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597" name="フローチャート: 判断 596">
          <a:extLst>
            <a:ext uri="{FF2B5EF4-FFF2-40B4-BE49-F238E27FC236}">
              <a16:creationId xmlns:a16="http://schemas.microsoft.com/office/drawing/2014/main" id="{54529413-622A-4104-8957-D1943FA35B05}"/>
            </a:ext>
          </a:extLst>
        </xdr:cNvPr>
        <xdr:cNvSpPr/>
      </xdr:nvSpPr>
      <xdr:spPr>
        <a:xfrm>
          <a:off x="13652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xdr:rowOff>
    </xdr:from>
    <xdr:to>
      <xdr:col>67</xdr:col>
      <xdr:colOff>101600</xdr:colOff>
      <xdr:row>81</xdr:row>
      <xdr:rowOff>107950</xdr:rowOff>
    </xdr:to>
    <xdr:sp macro="" textlink="">
      <xdr:nvSpPr>
        <xdr:cNvPr id="598" name="フローチャート: 判断 597">
          <a:extLst>
            <a:ext uri="{FF2B5EF4-FFF2-40B4-BE49-F238E27FC236}">
              <a16:creationId xmlns:a16="http://schemas.microsoft.com/office/drawing/2014/main" id="{D914A01D-17B3-4985-AFA2-CBB88C2BA366}"/>
            </a:ext>
          </a:extLst>
        </xdr:cNvPr>
        <xdr:cNvSpPr/>
      </xdr:nvSpPr>
      <xdr:spPr>
        <a:xfrm>
          <a:off x="1276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9" name="テキスト ボックス 598">
          <a:extLst>
            <a:ext uri="{FF2B5EF4-FFF2-40B4-BE49-F238E27FC236}">
              <a16:creationId xmlns:a16="http://schemas.microsoft.com/office/drawing/2014/main" id="{AD7B27C0-4E63-4D2A-BB86-63BE5E7C896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0" name="テキスト ボックス 599">
          <a:extLst>
            <a:ext uri="{FF2B5EF4-FFF2-40B4-BE49-F238E27FC236}">
              <a16:creationId xmlns:a16="http://schemas.microsoft.com/office/drawing/2014/main" id="{B8DB1DBA-6EB4-4084-A7E4-45A1D1AC719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1" name="テキスト ボックス 600">
          <a:extLst>
            <a:ext uri="{FF2B5EF4-FFF2-40B4-BE49-F238E27FC236}">
              <a16:creationId xmlns:a16="http://schemas.microsoft.com/office/drawing/2014/main" id="{67DD5044-4AD7-48ED-8D07-C17F9A3C5A4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2" name="テキスト ボックス 601">
          <a:extLst>
            <a:ext uri="{FF2B5EF4-FFF2-40B4-BE49-F238E27FC236}">
              <a16:creationId xmlns:a16="http://schemas.microsoft.com/office/drawing/2014/main" id="{68A2CAB2-FBDC-4979-9EE9-D88F2265198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3" name="テキスト ボックス 602">
          <a:extLst>
            <a:ext uri="{FF2B5EF4-FFF2-40B4-BE49-F238E27FC236}">
              <a16:creationId xmlns:a16="http://schemas.microsoft.com/office/drawing/2014/main" id="{0E52FBB2-538D-4714-B2F8-0CBBFE75089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97789</xdr:rowOff>
    </xdr:from>
    <xdr:to>
      <xdr:col>85</xdr:col>
      <xdr:colOff>177800</xdr:colOff>
      <xdr:row>79</xdr:row>
      <xdr:rowOff>27939</xdr:rowOff>
    </xdr:to>
    <xdr:sp macro="" textlink="">
      <xdr:nvSpPr>
        <xdr:cNvPr id="604" name="楕円 603">
          <a:extLst>
            <a:ext uri="{FF2B5EF4-FFF2-40B4-BE49-F238E27FC236}">
              <a16:creationId xmlns:a16="http://schemas.microsoft.com/office/drawing/2014/main" id="{AF063613-DBFE-40DD-BB4D-3B2D1BA85383}"/>
            </a:ext>
          </a:extLst>
        </xdr:cNvPr>
        <xdr:cNvSpPr/>
      </xdr:nvSpPr>
      <xdr:spPr>
        <a:xfrm>
          <a:off x="16268700" y="1347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120666</xdr:rowOff>
    </xdr:from>
    <xdr:ext cx="405111" cy="259045"/>
    <xdr:sp macro="" textlink="">
      <xdr:nvSpPr>
        <xdr:cNvPr id="605" name="【児童館】&#10;有形固定資産減価償却率該当値テキスト">
          <a:extLst>
            <a:ext uri="{FF2B5EF4-FFF2-40B4-BE49-F238E27FC236}">
              <a16:creationId xmlns:a16="http://schemas.microsoft.com/office/drawing/2014/main" id="{0E308E83-76EB-43D3-9187-03623ADF9E2F}"/>
            </a:ext>
          </a:extLst>
        </xdr:cNvPr>
        <xdr:cNvSpPr txBox="1"/>
      </xdr:nvSpPr>
      <xdr:spPr>
        <a:xfrm>
          <a:off x="16357600" y="1332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46355</xdr:rowOff>
    </xdr:from>
    <xdr:to>
      <xdr:col>81</xdr:col>
      <xdr:colOff>101600</xdr:colOff>
      <xdr:row>78</xdr:row>
      <xdr:rowOff>147955</xdr:rowOff>
    </xdr:to>
    <xdr:sp macro="" textlink="">
      <xdr:nvSpPr>
        <xdr:cNvPr id="606" name="楕円 605">
          <a:extLst>
            <a:ext uri="{FF2B5EF4-FFF2-40B4-BE49-F238E27FC236}">
              <a16:creationId xmlns:a16="http://schemas.microsoft.com/office/drawing/2014/main" id="{6FC0195E-3B98-4960-BCA2-140FF4630A42}"/>
            </a:ext>
          </a:extLst>
        </xdr:cNvPr>
        <xdr:cNvSpPr/>
      </xdr:nvSpPr>
      <xdr:spPr>
        <a:xfrm>
          <a:off x="15430500" y="134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97155</xdr:rowOff>
    </xdr:from>
    <xdr:to>
      <xdr:col>85</xdr:col>
      <xdr:colOff>127000</xdr:colOff>
      <xdr:row>78</xdr:row>
      <xdr:rowOff>148589</xdr:rowOff>
    </xdr:to>
    <xdr:cxnSp macro="">
      <xdr:nvCxnSpPr>
        <xdr:cNvPr id="607" name="直線コネクタ 606">
          <a:extLst>
            <a:ext uri="{FF2B5EF4-FFF2-40B4-BE49-F238E27FC236}">
              <a16:creationId xmlns:a16="http://schemas.microsoft.com/office/drawing/2014/main" id="{8BD81D8C-4761-454C-9612-9848DA7083F8}"/>
            </a:ext>
          </a:extLst>
        </xdr:cNvPr>
        <xdr:cNvCxnSpPr/>
      </xdr:nvCxnSpPr>
      <xdr:spPr>
        <a:xfrm>
          <a:off x="15481300" y="13470255"/>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6350</xdr:rowOff>
    </xdr:from>
    <xdr:to>
      <xdr:col>76</xdr:col>
      <xdr:colOff>165100</xdr:colOff>
      <xdr:row>78</xdr:row>
      <xdr:rowOff>107950</xdr:rowOff>
    </xdr:to>
    <xdr:sp macro="" textlink="">
      <xdr:nvSpPr>
        <xdr:cNvPr id="608" name="楕円 607">
          <a:extLst>
            <a:ext uri="{FF2B5EF4-FFF2-40B4-BE49-F238E27FC236}">
              <a16:creationId xmlns:a16="http://schemas.microsoft.com/office/drawing/2014/main" id="{A7B542DA-494C-4575-AE0C-3465D3217C2C}"/>
            </a:ext>
          </a:extLst>
        </xdr:cNvPr>
        <xdr:cNvSpPr/>
      </xdr:nvSpPr>
      <xdr:spPr>
        <a:xfrm>
          <a:off x="145415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57150</xdr:rowOff>
    </xdr:from>
    <xdr:to>
      <xdr:col>81</xdr:col>
      <xdr:colOff>50800</xdr:colOff>
      <xdr:row>78</xdr:row>
      <xdr:rowOff>97155</xdr:rowOff>
    </xdr:to>
    <xdr:cxnSp macro="">
      <xdr:nvCxnSpPr>
        <xdr:cNvPr id="609" name="直線コネクタ 608">
          <a:extLst>
            <a:ext uri="{FF2B5EF4-FFF2-40B4-BE49-F238E27FC236}">
              <a16:creationId xmlns:a16="http://schemas.microsoft.com/office/drawing/2014/main" id="{0F8EE524-B541-4DF9-85D2-E3CA563F8462}"/>
            </a:ext>
          </a:extLst>
        </xdr:cNvPr>
        <xdr:cNvCxnSpPr/>
      </xdr:nvCxnSpPr>
      <xdr:spPr>
        <a:xfrm>
          <a:off x="14592300" y="134302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160655</xdr:rowOff>
    </xdr:from>
    <xdr:to>
      <xdr:col>72</xdr:col>
      <xdr:colOff>38100</xdr:colOff>
      <xdr:row>78</xdr:row>
      <xdr:rowOff>90805</xdr:rowOff>
    </xdr:to>
    <xdr:sp macro="" textlink="">
      <xdr:nvSpPr>
        <xdr:cNvPr id="610" name="楕円 609">
          <a:extLst>
            <a:ext uri="{FF2B5EF4-FFF2-40B4-BE49-F238E27FC236}">
              <a16:creationId xmlns:a16="http://schemas.microsoft.com/office/drawing/2014/main" id="{2E12B974-1521-4E3F-9DF9-99F15E22EE18}"/>
            </a:ext>
          </a:extLst>
        </xdr:cNvPr>
        <xdr:cNvSpPr/>
      </xdr:nvSpPr>
      <xdr:spPr>
        <a:xfrm>
          <a:off x="13652500" y="133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40005</xdr:rowOff>
    </xdr:from>
    <xdr:to>
      <xdr:col>76</xdr:col>
      <xdr:colOff>114300</xdr:colOff>
      <xdr:row>78</xdr:row>
      <xdr:rowOff>57150</xdr:rowOff>
    </xdr:to>
    <xdr:cxnSp macro="">
      <xdr:nvCxnSpPr>
        <xdr:cNvPr id="611" name="直線コネクタ 610">
          <a:extLst>
            <a:ext uri="{FF2B5EF4-FFF2-40B4-BE49-F238E27FC236}">
              <a16:creationId xmlns:a16="http://schemas.microsoft.com/office/drawing/2014/main" id="{0DAAD2D1-1E08-4393-A959-FA57392B62AD}"/>
            </a:ext>
          </a:extLst>
        </xdr:cNvPr>
        <xdr:cNvCxnSpPr/>
      </xdr:nvCxnSpPr>
      <xdr:spPr>
        <a:xfrm>
          <a:off x="13703300" y="134131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109220</xdr:rowOff>
    </xdr:from>
    <xdr:to>
      <xdr:col>67</xdr:col>
      <xdr:colOff>101600</xdr:colOff>
      <xdr:row>78</xdr:row>
      <xdr:rowOff>39370</xdr:rowOff>
    </xdr:to>
    <xdr:sp macro="" textlink="">
      <xdr:nvSpPr>
        <xdr:cNvPr id="612" name="楕円 611">
          <a:extLst>
            <a:ext uri="{FF2B5EF4-FFF2-40B4-BE49-F238E27FC236}">
              <a16:creationId xmlns:a16="http://schemas.microsoft.com/office/drawing/2014/main" id="{5D045209-3C14-4311-8475-23A31AE5C008}"/>
            </a:ext>
          </a:extLst>
        </xdr:cNvPr>
        <xdr:cNvSpPr/>
      </xdr:nvSpPr>
      <xdr:spPr>
        <a:xfrm>
          <a:off x="12763500" y="1331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160020</xdr:rowOff>
    </xdr:from>
    <xdr:to>
      <xdr:col>71</xdr:col>
      <xdr:colOff>177800</xdr:colOff>
      <xdr:row>78</xdr:row>
      <xdr:rowOff>40005</xdr:rowOff>
    </xdr:to>
    <xdr:cxnSp macro="">
      <xdr:nvCxnSpPr>
        <xdr:cNvPr id="613" name="直線コネクタ 612">
          <a:extLst>
            <a:ext uri="{FF2B5EF4-FFF2-40B4-BE49-F238E27FC236}">
              <a16:creationId xmlns:a16="http://schemas.microsoft.com/office/drawing/2014/main" id="{D2EAA30E-3FC7-41A6-A33F-92AAE5013D56}"/>
            </a:ext>
          </a:extLst>
        </xdr:cNvPr>
        <xdr:cNvCxnSpPr/>
      </xdr:nvCxnSpPr>
      <xdr:spPr>
        <a:xfrm>
          <a:off x="12814300" y="1336167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614" name="n_1aveValue【児童館】&#10;有形固定資産減価償却率">
          <a:extLst>
            <a:ext uri="{FF2B5EF4-FFF2-40B4-BE49-F238E27FC236}">
              <a16:creationId xmlns:a16="http://schemas.microsoft.com/office/drawing/2014/main" id="{0E8E94B9-F976-4ED7-838B-FCBE587415B8}"/>
            </a:ext>
          </a:extLst>
        </xdr:cNvPr>
        <xdr:cNvSpPr txBox="1"/>
      </xdr:nvSpPr>
      <xdr:spPr>
        <a:xfrm>
          <a:off x="152660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17163</xdr:rowOff>
    </xdr:from>
    <xdr:ext cx="405111" cy="259045"/>
    <xdr:sp macro="" textlink="">
      <xdr:nvSpPr>
        <xdr:cNvPr id="615" name="n_2aveValue【児童館】&#10;有形固定資産減価償却率">
          <a:extLst>
            <a:ext uri="{FF2B5EF4-FFF2-40B4-BE49-F238E27FC236}">
              <a16:creationId xmlns:a16="http://schemas.microsoft.com/office/drawing/2014/main" id="{0AA801C6-96A2-4620-9017-3D73ED4F3D69}"/>
            </a:ext>
          </a:extLst>
        </xdr:cNvPr>
        <xdr:cNvSpPr txBox="1"/>
      </xdr:nvSpPr>
      <xdr:spPr>
        <a:xfrm>
          <a:off x="14389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616" name="n_3aveValue【児童館】&#10;有形固定資産減価償却率">
          <a:extLst>
            <a:ext uri="{FF2B5EF4-FFF2-40B4-BE49-F238E27FC236}">
              <a16:creationId xmlns:a16="http://schemas.microsoft.com/office/drawing/2014/main" id="{021DA282-1CFA-4C11-AE62-E9D81D4E3A30}"/>
            </a:ext>
          </a:extLst>
        </xdr:cNvPr>
        <xdr:cNvSpPr txBox="1"/>
      </xdr:nvSpPr>
      <xdr:spPr>
        <a:xfrm>
          <a:off x="13500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99077</xdr:rowOff>
    </xdr:from>
    <xdr:ext cx="405111" cy="259045"/>
    <xdr:sp macro="" textlink="">
      <xdr:nvSpPr>
        <xdr:cNvPr id="617" name="n_4aveValue【児童館】&#10;有形固定資産減価償却率">
          <a:extLst>
            <a:ext uri="{FF2B5EF4-FFF2-40B4-BE49-F238E27FC236}">
              <a16:creationId xmlns:a16="http://schemas.microsoft.com/office/drawing/2014/main" id="{364BA465-AA74-4666-A961-7C30BA35C3F1}"/>
            </a:ext>
          </a:extLst>
        </xdr:cNvPr>
        <xdr:cNvSpPr txBox="1"/>
      </xdr:nvSpPr>
      <xdr:spPr>
        <a:xfrm>
          <a:off x="12611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164482</xdr:rowOff>
    </xdr:from>
    <xdr:ext cx="405111" cy="259045"/>
    <xdr:sp macro="" textlink="">
      <xdr:nvSpPr>
        <xdr:cNvPr id="618" name="n_1mainValue【児童館】&#10;有形固定資産減価償却率">
          <a:extLst>
            <a:ext uri="{FF2B5EF4-FFF2-40B4-BE49-F238E27FC236}">
              <a16:creationId xmlns:a16="http://schemas.microsoft.com/office/drawing/2014/main" id="{EF8C02AF-D476-4CD3-B510-F240750C9FF3}"/>
            </a:ext>
          </a:extLst>
        </xdr:cNvPr>
        <xdr:cNvSpPr txBox="1"/>
      </xdr:nvSpPr>
      <xdr:spPr>
        <a:xfrm>
          <a:off x="15266044" y="1319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124477</xdr:rowOff>
    </xdr:from>
    <xdr:ext cx="405111" cy="259045"/>
    <xdr:sp macro="" textlink="">
      <xdr:nvSpPr>
        <xdr:cNvPr id="619" name="n_2mainValue【児童館】&#10;有形固定資産減価償却率">
          <a:extLst>
            <a:ext uri="{FF2B5EF4-FFF2-40B4-BE49-F238E27FC236}">
              <a16:creationId xmlns:a16="http://schemas.microsoft.com/office/drawing/2014/main" id="{92F4CCFC-46A6-464C-B129-D8B0737F17CD}"/>
            </a:ext>
          </a:extLst>
        </xdr:cNvPr>
        <xdr:cNvSpPr txBox="1"/>
      </xdr:nvSpPr>
      <xdr:spPr>
        <a:xfrm>
          <a:off x="14389744" y="1315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107332</xdr:rowOff>
    </xdr:from>
    <xdr:ext cx="405111" cy="259045"/>
    <xdr:sp macro="" textlink="">
      <xdr:nvSpPr>
        <xdr:cNvPr id="620" name="n_3mainValue【児童館】&#10;有形固定資産減価償却率">
          <a:extLst>
            <a:ext uri="{FF2B5EF4-FFF2-40B4-BE49-F238E27FC236}">
              <a16:creationId xmlns:a16="http://schemas.microsoft.com/office/drawing/2014/main" id="{B09D443D-3F0A-4E08-83D4-277968D1104D}"/>
            </a:ext>
          </a:extLst>
        </xdr:cNvPr>
        <xdr:cNvSpPr txBox="1"/>
      </xdr:nvSpPr>
      <xdr:spPr>
        <a:xfrm>
          <a:off x="13500744" y="1313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55897</xdr:rowOff>
    </xdr:from>
    <xdr:ext cx="405111" cy="259045"/>
    <xdr:sp macro="" textlink="">
      <xdr:nvSpPr>
        <xdr:cNvPr id="621" name="n_4mainValue【児童館】&#10;有形固定資産減価償却率">
          <a:extLst>
            <a:ext uri="{FF2B5EF4-FFF2-40B4-BE49-F238E27FC236}">
              <a16:creationId xmlns:a16="http://schemas.microsoft.com/office/drawing/2014/main" id="{E995AC4E-815F-4D03-95F9-9542738330B4}"/>
            </a:ext>
          </a:extLst>
        </xdr:cNvPr>
        <xdr:cNvSpPr txBox="1"/>
      </xdr:nvSpPr>
      <xdr:spPr>
        <a:xfrm>
          <a:off x="12611744" y="1308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2" name="正方形/長方形 621">
          <a:extLst>
            <a:ext uri="{FF2B5EF4-FFF2-40B4-BE49-F238E27FC236}">
              <a16:creationId xmlns:a16="http://schemas.microsoft.com/office/drawing/2014/main" id="{7FE5891A-8565-4517-88C1-135AA4C9CC2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3" name="正方形/長方形 622">
          <a:extLst>
            <a:ext uri="{FF2B5EF4-FFF2-40B4-BE49-F238E27FC236}">
              <a16:creationId xmlns:a16="http://schemas.microsoft.com/office/drawing/2014/main" id="{B61D1EDE-77E8-4CF2-B77C-36A42EFBC99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4" name="正方形/長方形 623">
          <a:extLst>
            <a:ext uri="{FF2B5EF4-FFF2-40B4-BE49-F238E27FC236}">
              <a16:creationId xmlns:a16="http://schemas.microsoft.com/office/drawing/2014/main" id="{B469F4CA-2D82-44AF-97A0-349DE824057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5" name="正方形/長方形 624">
          <a:extLst>
            <a:ext uri="{FF2B5EF4-FFF2-40B4-BE49-F238E27FC236}">
              <a16:creationId xmlns:a16="http://schemas.microsoft.com/office/drawing/2014/main" id="{DF99BECE-5D16-4517-9323-7636C60B47B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6" name="正方形/長方形 625">
          <a:extLst>
            <a:ext uri="{FF2B5EF4-FFF2-40B4-BE49-F238E27FC236}">
              <a16:creationId xmlns:a16="http://schemas.microsoft.com/office/drawing/2014/main" id="{49307A12-EBBD-49C3-BBDC-835D397DE52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7" name="正方形/長方形 626">
          <a:extLst>
            <a:ext uri="{FF2B5EF4-FFF2-40B4-BE49-F238E27FC236}">
              <a16:creationId xmlns:a16="http://schemas.microsoft.com/office/drawing/2014/main" id="{5794E3E6-D9D0-471D-8621-362F00E47AA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8" name="正方形/長方形 627">
          <a:extLst>
            <a:ext uri="{FF2B5EF4-FFF2-40B4-BE49-F238E27FC236}">
              <a16:creationId xmlns:a16="http://schemas.microsoft.com/office/drawing/2014/main" id="{C242035B-14FC-4841-ADC0-CDAB95A1B54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9" name="正方形/長方形 628">
          <a:extLst>
            <a:ext uri="{FF2B5EF4-FFF2-40B4-BE49-F238E27FC236}">
              <a16:creationId xmlns:a16="http://schemas.microsoft.com/office/drawing/2014/main" id="{2F91FAB3-4CE7-448F-9A11-912861AAA22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0" name="テキスト ボックス 629">
          <a:extLst>
            <a:ext uri="{FF2B5EF4-FFF2-40B4-BE49-F238E27FC236}">
              <a16:creationId xmlns:a16="http://schemas.microsoft.com/office/drawing/2014/main" id="{FA5C5F03-1109-4944-86AB-B546B7E3D79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1" name="直線コネクタ 630">
          <a:extLst>
            <a:ext uri="{FF2B5EF4-FFF2-40B4-BE49-F238E27FC236}">
              <a16:creationId xmlns:a16="http://schemas.microsoft.com/office/drawing/2014/main" id="{A902D63B-6388-4B09-80CB-3475FF19A93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32" name="直線コネクタ 631">
          <a:extLst>
            <a:ext uri="{FF2B5EF4-FFF2-40B4-BE49-F238E27FC236}">
              <a16:creationId xmlns:a16="http://schemas.microsoft.com/office/drawing/2014/main" id="{629D0142-648C-40E0-BF26-67B6C4A19C7F}"/>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33" name="テキスト ボックス 632">
          <a:extLst>
            <a:ext uri="{FF2B5EF4-FFF2-40B4-BE49-F238E27FC236}">
              <a16:creationId xmlns:a16="http://schemas.microsoft.com/office/drawing/2014/main" id="{41C16BEF-E600-4BB0-AA20-9D6A41CE9228}"/>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34" name="直線コネクタ 633">
          <a:extLst>
            <a:ext uri="{FF2B5EF4-FFF2-40B4-BE49-F238E27FC236}">
              <a16:creationId xmlns:a16="http://schemas.microsoft.com/office/drawing/2014/main" id="{61C3B850-888E-46CE-9D8E-9FDFE03FE4C4}"/>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35" name="テキスト ボックス 634">
          <a:extLst>
            <a:ext uri="{FF2B5EF4-FFF2-40B4-BE49-F238E27FC236}">
              <a16:creationId xmlns:a16="http://schemas.microsoft.com/office/drawing/2014/main" id="{DF246DE6-C814-4212-B822-6C4A5FF76A56}"/>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36" name="直線コネクタ 635">
          <a:extLst>
            <a:ext uri="{FF2B5EF4-FFF2-40B4-BE49-F238E27FC236}">
              <a16:creationId xmlns:a16="http://schemas.microsoft.com/office/drawing/2014/main" id="{EA5A78BE-17B4-45C8-8DBD-802370A4677E}"/>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37" name="テキスト ボックス 636">
          <a:extLst>
            <a:ext uri="{FF2B5EF4-FFF2-40B4-BE49-F238E27FC236}">
              <a16:creationId xmlns:a16="http://schemas.microsoft.com/office/drawing/2014/main" id="{D68A6066-D2DF-45DA-A83B-98D1499C96C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38" name="直線コネクタ 637">
          <a:extLst>
            <a:ext uri="{FF2B5EF4-FFF2-40B4-BE49-F238E27FC236}">
              <a16:creationId xmlns:a16="http://schemas.microsoft.com/office/drawing/2014/main" id="{C929E71C-B3FB-4F55-8D5C-D8588408D7F4}"/>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39" name="テキスト ボックス 638">
          <a:extLst>
            <a:ext uri="{FF2B5EF4-FFF2-40B4-BE49-F238E27FC236}">
              <a16:creationId xmlns:a16="http://schemas.microsoft.com/office/drawing/2014/main" id="{4ED2784D-8EF2-44D7-83F6-52A63E18650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0" name="直線コネクタ 639">
          <a:extLst>
            <a:ext uri="{FF2B5EF4-FFF2-40B4-BE49-F238E27FC236}">
              <a16:creationId xmlns:a16="http://schemas.microsoft.com/office/drawing/2014/main" id="{24096138-04A9-48C3-B55B-AC2D06A4643A}"/>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1" name="テキスト ボックス 640">
          <a:extLst>
            <a:ext uri="{FF2B5EF4-FFF2-40B4-BE49-F238E27FC236}">
              <a16:creationId xmlns:a16="http://schemas.microsoft.com/office/drawing/2014/main" id="{552FF68C-E6F1-4BE1-B771-4BE29201438F}"/>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2" name="直線コネクタ 641">
          <a:extLst>
            <a:ext uri="{FF2B5EF4-FFF2-40B4-BE49-F238E27FC236}">
              <a16:creationId xmlns:a16="http://schemas.microsoft.com/office/drawing/2014/main" id="{1685BC3D-F68C-4E96-96AA-8E9A611AD04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3" name="テキスト ボックス 642">
          <a:extLst>
            <a:ext uri="{FF2B5EF4-FFF2-40B4-BE49-F238E27FC236}">
              <a16:creationId xmlns:a16="http://schemas.microsoft.com/office/drawing/2014/main" id="{E344E577-C067-4FFA-A4C3-88A2332F9D0F}"/>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4" name="【児童館】&#10;一人当たり面積グラフ枠">
          <a:extLst>
            <a:ext uri="{FF2B5EF4-FFF2-40B4-BE49-F238E27FC236}">
              <a16:creationId xmlns:a16="http://schemas.microsoft.com/office/drawing/2014/main" id="{6FADF0FE-2C63-4B6C-8C0B-38F8C7B16D9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45" name="直線コネクタ 644">
          <a:extLst>
            <a:ext uri="{FF2B5EF4-FFF2-40B4-BE49-F238E27FC236}">
              <a16:creationId xmlns:a16="http://schemas.microsoft.com/office/drawing/2014/main" id="{AC1C82EA-A13F-432B-BFB6-9799ED7F40B5}"/>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46" name="【児童館】&#10;一人当たり面積最小値テキスト">
          <a:extLst>
            <a:ext uri="{FF2B5EF4-FFF2-40B4-BE49-F238E27FC236}">
              <a16:creationId xmlns:a16="http://schemas.microsoft.com/office/drawing/2014/main" id="{B486A29D-BE2B-478C-8948-73AFE4A2C4F8}"/>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47" name="直線コネクタ 646">
          <a:extLst>
            <a:ext uri="{FF2B5EF4-FFF2-40B4-BE49-F238E27FC236}">
              <a16:creationId xmlns:a16="http://schemas.microsoft.com/office/drawing/2014/main" id="{385A9A00-BCAA-450A-AE54-78FEFEDBF12C}"/>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48" name="【児童館】&#10;一人当たり面積最大値テキスト">
          <a:extLst>
            <a:ext uri="{FF2B5EF4-FFF2-40B4-BE49-F238E27FC236}">
              <a16:creationId xmlns:a16="http://schemas.microsoft.com/office/drawing/2014/main" id="{C57C54F7-C04F-4E58-86A5-B4A6834469D5}"/>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49" name="直線コネクタ 648">
          <a:extLst>
            <a:ext uri="{FF2B5EF4-FFF2-40B4-BE49-F238E27FC236}">
              <a16:creationId xmlns:a16="http://schemas.microsoft.com/office/drawing/2014/main" id="{29123D30-BFF4-477B-993D-E873C2394432}"/>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50" name="【児童館】&#10;一人当たり面積平均値テキスト">
          <a:extLst>
            <a:ext uri="{FF2B5EF4-FFF2-40B4-BE49-F238E27FC236}">
              <a16:creationId xmlns:a16="http://schemas.microsoft.com/office/drawing/2014/main" id="{C929A83B-FA42-444E-A786-50225F48F3BB}"/>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51" name="フローチャート: 判断 650">
          <a:extLst>
            <a:ext uri="{FF2B5EF4-FFF2-40B4-BE49-F238E27FC236}">
              <a16:creationId xmlns:a16="http://schemas.microsoft.com/office/drawing/2014/main" id="{E35D30F7-420A-4174-AF6C-B50058647502}"/>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52" name="フローチャート: 判断 651">
          <a:extLst>
            <a:ext uri="{FF2B5EF4-FFF2-40B4-BE49-F238E27FC236}">
              <a16:creationId xmlns:a16="http://schemas.microsoft.com/office/drawing/2014/main" id="{41A3EB93-74A2-4AFF-A094-555AD8365615}"/>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653" name="フローチャート: 判断 652">
          <a:extLst>
            <a:ext uri="{FF2B5EF4-FFF2-40B4-BE49-F238E27FC236}">
              <a16:creationId xmlns:a16="http://schemas.microsoft.com/office/drawing/2014/main" id="{75F4254D-9347-4244-886C-118BD01DD867}"/>
            </a:ext>
          </a:extLst>
        </xdr:cNvPr>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54" name="フローチャート: 判断 653">
          <a:extLst>
            <a:ext uri="{FF2B5EF4-FFF2-40B4-BE49-F238E27FC236}">
              <a16:creationId xmlns:a16="http://schemas.microsoft.com/office/drawing/2014/main" id="{4346AB78-6D3E-42F0-9A9F-E5FF391A8BDC}"/>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55" name="フローチャート: 判断 654">
          <a:extLst>
            <a:ext uri="{FF2B5EF4-FFF2-40B4-BE49-F238E27FC236}">
              <a16:creationId xmlns:a16="http://schemas.microsoft.com/office/drawing/2014/main" id="{1AAAED67-01F9-41CC-B2D7-5EEFB44F25B9}"/>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A3704BE0-3EA4-410D-8D1B-C0EE32B9C454}"/>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CEAED7F4-C718-4EF6-B46D-D1B5B145445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54BEF540-F261-45C7-BF88-DFB83CC5C86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9C58943B-DEB6-4C43-976B-497DEC9D71B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4728B189-BB01-4F55-9FB2-E69669B360C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661" name="楕円 660">
          <a:extLst>
            <a:ext uri="{FF2B5EF4-FFF2-40B4-BE49-F238E27FC236}">
              <a16:creationId xmlns:a16="http://schemas.microsoft.com/office/drawing/2014/main" id="{1E56C48F-F1F5-4798-A37C-59EB093B88D9}"/>
            </a:ext>
          </a:extLst>
        </xdr:cNvPr>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662" name="【児童館】&#10;一人当たり面積該当値テキスト">
          <a:extLst>
            <a:ext uri="{FF2B5EF4-FFF2-40B4-BE49-F238E27FC236}">
              <a16:creationId xmlns:a16="http://schemas.microsoft.com/office/drawing/2014/main" id="{C77FD617-D7B9-4E71-8A50-9BE23B4854D0}"/>
            </a:ext>
          </a:extLst>
        </xdr:cNvPr>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663" name="楕円 662">
          <a:extLst>
            <a:ext uri="{FF2B5EF4-FFF2-40B4-BE49-F238E27FC236}">
              <a16:creationId xmlns:a16="http://schemas.microsoft.com/office/drawing/2014/main" id="{964B3558-6927-4E6D-B347-AC2A7BD1E751}"/>
            </a:ext>
          </a:extLst>
        </xdr:cNvPr>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664" name="直線コネクタ 663">
          <a:extLst>
            <a:ext uri="{FF2B5EF4-FFF2-40B4-BE49-F238E27FC236}">
              <a16:creationId xmlns:a16="http://schemas.microsoft.com/office/drawing/2014/main" id="{511F3AE7-C0F4-41F1-92EE-BEB1D07CEF87}"/>
            </a:ext>
          </a:extLst>
        </xdr:cNvPr>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665" name="楕円 664">
          <a:extLst>
            <a:ext uri="{FF2B5EF4-FFF2-40B4-BE49-F238E27FC236}">
              <a16:creationId xmlns:a16="http://schemas.microsoft.com/office/drawing/2014/main" id="{E4CA68C3-E2B2-4AB4-A466-674BEE3C8D00}"/>
            </a:ext>
          </a:extLst>
        </xdr:cNvPr>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666" name="直線コネクタ 665">
          <a:extLst>
            <a:ext uri="{FF2B5EF4-FFF2-40B4-BE49-F238E27FC236}">
              <a16:creationId xmlns:a16="http://schemas.microsoft.com/office/drawing/2014/main" id="{D007F3DA-DB45-4494-B357-EB3A95D464CA}"/>
            </a:ext>
          </a:extLst>
        </xdr:cNvPr>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667" name="楕円 666">
          <a:extLst>
            <a:ext uri="{FF2B5EF4-FFF2-40B4-BE49-F238E27FC236}">
              <a16:creationId xmlns:a16="http://schemas.microsoft.com/office/drawing/2014/main" id="{1177830A-D290-4E92-B459-D91825CA8C22}"/>
            </a:ext>
          </a:extLst>
        </xdr:cNvPr>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668" name="直線コネクタ 667">
          <a:extLst>
            <a:ext uri="{FF2B5EF4-FFF2-40B4-BE49-F238E27FC236}">
              <a16:creationId xmlns:a16="http://schemas.microsoft.com/office/drawing/2014/main" id="{4418C4E7-52C5-47B7-BADF-0066284B9167}"/>
            </a:ext>
          </a:extLst>
        </xdr:cNvPr>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669" name="楕円 668">
          <a:extLst>
            <a:ext uri="{FF2B5EF4-FFF2-40B4-BE49-F238E27FC236}">
              <a16:creationId xmlns:a16="http://schemas.microsoft.com/office/drawing/2014/main" id="{180F7A33-2B56-4406-83BC-A1C2ED43D487}"/>
            </a:ext>
          </a:extLst>
        </xdr:cNvPr>
        <xdr:cNvSpPr/>
      </xdr:nvSpPr>
      <xdr:spPr>
        <a:xfrm>
          <a:off x="18605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670" name="直線コネクタ 669">
          <a:extLst>
            <a:ext uri="{FF2B5EF4-FFF2-40B4-BE49-F238E27FC236}">
              <a16:creationId xmlns:a16="http://schemas.microsoft.com/office/drawing/2014/main" id="{E83C5BD4-B8EE-469B-82DD-724EFED0477A}"/>
            </a:ext>
          </a:extLst>
        </xdr:cNvPr>
        <xdr:cNvCxnSpPr/>
      </xdr:nvCxnSpPr>
      <xdr:spPr>
        <a:xfrm>
          <a:off x="18656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671" name="n_1aveValue【児童館】&#10;一人当たり面積">
          <a:extLst>
            <a:ext uri="{FF2B5EF4-FFF2-40B4-BE49-F238E27FC236}">
              <a16:creationId xmlns:a16="http://schemas.microsoft.com/office/drawing/2014/main" id="{FEDAAA5E-C5A7-4240-BCE9-4C6AACD80571}"/>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672" name="n_2aveValue【児童館】&#10;一人当たり面積">
          <a:extLst>
            <a:ext uri="{FF2B5EF4-FFF2-40B4-BE49-F238E27FC236}">
              <a16:creationId xmlns:a16="http://schemas.microsoft.com/office/drawing/2014/main" id="{98B7EE70-8D06-4260-856E-29BD47D5EBC3}"/>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673" name="n_3aveValue【児童館】&#10;一人当たり面積">
          <a:extLst>
            <a:ext uri="{FF2B5EF4-FFF2-40B4-BE49-F238E27FC236}">
              <a16:creationId xmlns:a16="http://schemas.microsoft.com/office/drawing/2014/main" id="{BBDAEF8E-9CF9-4F33-9951-C26C636556E0}"/>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674" name="n_4aveValue【児童館】&#10;一人当たり面積">
          <a:extLst>
            <a:ext uri="{FF2B5EF4-FFF2-40B4-BE49-F238E27FC236}">
              <a16:creationId xmlns:a16="http://schemas.microsoft.com/office/drawing/2014/main" id="{3963C93E-F04A-4290-B148-0B0E62D04952}"/>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675" name="n_1mainValue【児童館】&#10;一人当たり面積">
          <a:extLst>
            <a:ext uri="{FF2B5EF4-FFF2-40B4-BE49-F238E27FC236}">
              <a16:creationId xmlns:a16="http://schemas.microsoft.com/office/drawing/2014/main" id="{33E1D213-115D-4627-B574-591BB7E99027}"/>
            </a:ext>
          </a:extLst>
        </xdr:cNvPr>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676" name="n_2mainValue【児童館】&#10;一人当たり面積">
          <a:extLst>
            <a:ext uri="{FF2B5EF4-FFF2-40B4-BE49-F238E27FC236}">
              <a16:creationId xmlns:a16="http://schemas.microsoft.com/office/drawing/2014/main" id="{A7D2A744-DDE0-4129-B10A-A088696D3FDA}"/>
            </a:ext>
          </a:extLst>
        </xdr:cNvPr>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677" name="n_3mainValue【児童館】&#10;一人当たり面積">
          <a:extLst>
            <a:ext uri="{FF2B5EF4-FFF2-40B4-BE49-F238E27FC236}">
              <a16:creationId xmlns:a16="http://schemas.microsoft.com/office/drawing/2014/main" id="{196760F9-F0D7-4EF1-A5AB-94467204F0F6}"/>
            </a:ext>
          </a:extLst>
        </xdr:cNvPr>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678" name="n_4mainValue【児童館】&#10;一人当たり面積">
          <a:extLst>
            <a:ext uri="{FF2B5EF4-FFF2-40B4-BE49-F238E27FC236}">
              <a16:creationId xmlns:a16="http://schemas.microsoft.com/office/drawing/2014/main" id="{541D22C2-CE92-4165-8593-7BC638F257CF}"/>
            </a:ext>
          </a:extLst>
        </xdr:cNvPr>
        <xdr:cNvSpPr txBox="1"/>
      </xdr:nvSpPr>
      <xdr:spPr>
        <a:xfrm>
          <a:off x="18421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79" name="正方形/長方形 678">
          <a:extLst>
            <a:ext uri="{FF2B5EF4-FFF2-40B4-BE49-F238E27FC236}">
              <a16:creationId xmlns:a16="http://schemas.microsoft.com/office/drawing/2014/main" id="{89B4C304-1648-4852-AAF0-4F83F683BB1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0" name="正方形/長方形 679">
          <a:extLst>
            <a:ext uri="{FF2B5EF4-FFF2-40B4-BE49-F238E27FC236}">
              <a16:creationId xmlns:a16="http://schemas.microsoft.com/office/drawing/2014/main" id="{17AA7A9F-53AF-4572-9484-4C2EA8A6ABC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1" name="正方形/長方形 680">
          <a:extLst>
            <a:ext uri="{FF2B5EF4-FFF2-40B4-BE49-F238E27FC236}">
              <a16:creationId xmlns:a16="http://schemas.microsoft.com/office/drawing/2014/main" id="{4DB8DDA2-2A54-4E4F-BD2A-B779BFA0B9B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2" name="正方形/長方形 681">
          <a:extLst>
            <a:ext uri="{FF2B5EF4-FFF2-40B4-BE49-F238E27FC236}">
              <a16:creationId xmlns:a16="http://schemas.microsoft.com/office/drawing/2014/main" id="{1FD187A8-B0A8-43C5-B7FF-038AB233AEC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3" name="正方形/長方形 682">
          <a:extLst>
            <a:ext uri="{FF2B5EF4-FFF2-40B4-BE49-F238E27FC236}">
              <a16:creationId xmlns:a16="http://schemas.microsoft.com/office/drawing/2014/main" id="{5A560FAA-C245-48A8-9511-B2E5E6ED3BA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4" name="正方形/長方形 683">
          <a:extLst>
            <a:ext uri="{FF2B5EF4-FFF2-40B4-BE49-F238E27FC236}">
              <a16:creationId xmlns:a16="http://schemas.microsoft.com/office/drawing/2014/main" id="{36A8143E-1573-4BCB-A985-222C478475B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5" name="正方形/長方形 684">
          <a:extLst>
            <a:ext uri="{FF2B5EF4-FFF2-40B4-BE49-F238E27FC236}">
              <a16:creationId xmlns:a16="http://schemas.microsoft.com/office/drawing/2014/main" id="{D7EC7E9B-364D-4356-99A8-2ECE36CD806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6" name="正方形/長方形 685">
          <a:extLst>
            <a:ext uri="{FF2B5EF4-FFF2-40B4-BE49-F238E27FC236}">
              <a16:creationId xmlns:a16="http://schemas.microsoft.com/office/drawing/2014/main" id="{DCA2E6D3-1DB5-447F-A38C-E91A76AD52C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7" name="テキスト ボックス 686">
          <a:extLst>
            <a:ext uri="{FF2B5EF4-FFF2-40B4-BE49-F238E27FC236}">
              <a16:creationId xmlns:a16="http://schemas.microsoft.com/office/drawing/2014/main" id="{270E946B-180C-4F31-935A-D34BBC376BC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8" name="直線コネクタ 687">
          <a:extLst>
            <a:ext uri="{FF2B5EF4-FFF2-40B4-BE49-F238E27FC236}">
              <a16:creationId xmlns:a16="http://schemas.microsoft.com/office/drawing/2014/main" id="{CCCB4C52-E308-43B1-9793-0303E8E67E4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89" name="テキスト ボックス 688">
          <a:extLst>
            <a:ext uri="{FF2B5EF4-FFF2-40B4-BE49-F238E27FC236}">
              <a16:creationId xmlns:a16="http://schemas.microsoft.com/office/drawing/2014/main" id="{39B681F4-B54A-4AA6-8705-2F4632E30B6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90" name="直線コネクタ 689">
          <a:extLst>
            <a:ext uri="{FF2B5EF4-FFF2-40B4-BE49-F238E27FC236}">
              <a16:creationId xmlns:a16="http://schemas.microsoft.com/office/drawing/2014/main" id="{46A84A08-4857-44CB-B663-B102B5C60FA9}"/>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91" name="テキスト ボックス 690">
          <a:extLst>
            <a:ext uri="{FF2B5EF4-FFF2-40B4-BE49-F238E27FC236}">
              <a16:creationId xmlns:a16="http://schemas.microsoft.com/office/drawing/2014/main" id="{D397BAFE-1333-41BF-ADB1-4230E5D5E71E}"/>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92" name="直線コネクタ 691">
          <a:extLst>
            <a:ext uri="{FF2B5EF4-FFF2-40B4-BE49-F238E27FC236}">
              <a16:creationId xmlns:a16="http://schemas.microsoft.com/office/drawing/2014/main" id="{2AB8CDFC-7D59-458C-A1C2-C342A3964EF9}"/>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93" name="テキスト ボックス 692">
          <a:extLst>
            <a:ext uri="{FF2B5EF4-FFF2-40B4-BE49-F238E27FC236}">
              <a16:creationId xmlns:a16="http://schemas.microsoft.com/office/drawing/2014/main" id="{0A77DCEA-BD05-4A25-8A57-C01AB9D95ED5}"/>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94" name="直線コネクタ 693">
          <a:extLst>
            <a:ext uri="{FF2B5EF4-FFF2-40B4-BE49-F238E27FC236}">
              <a16:creationId xmlns:a16="http://schemas.microsoft.com/office/drawing/2014/main" id="{47F5D93F-B502-4578-AD67-91588FA3A092}"/>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95" name="テキスト ボックス 694">
          <a:extLst>
            <a:ext uri="{FF2B5EF4-FFF2-40B4-BE49-F238E27FC236}">
              <a16:creationId xmlns:a16="http://schemas.microsoft.com/office/drawing/2014/main" id="{A77D4B9D-88EA-417D-BE76-8D14B6549FF5}"/>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96" name="直線コネクタ 695">
          <a:extLst>
            <a:ext uri="{FF2B5EF4-FFF2-40B4-BE49-F238E27FC236}">
              <a16:creationId xmlns:a16="http://schemas.microsoft.com/office/drawing/2014/main" id="{D5502D0F-22F8-481C-A9E3-8199CC0103F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97" name="テキスト ボックス 696">
          <a:extLst>
            <a:ext uri="{FF2B5EF4-FFF2-40B4-BE49-F238E27FC236}">
              <a16:creationId xmlns:a16="http://schemas.microsoft.com/office/drawing/2014/main" id="{40F18F92-0247-4343-9D49-46BB4FF3DF3D}"/>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98" name="直線コネクタ 697">
          <a:extLst>
            <a:ext uri="{FF2B5EF4-FFF2-40B4-BE49-F238E27FC236}">
              <a16:creationId xmlns:a16="http://schemas.microsoft.com/office/drawing/2014/main" id="{489D5217-87FB-4FD1-949C-CC993903989E}"/>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99" name="テキスト ボックス 698">
          <a:extLst>
            <a:ext uri="{FF2B5EF4-FFF2-40B4-BE49-F238E27FC236}">
              <a16:creationId xmlns:a16="http://schemas.microsoft.com/office/drawing/2014/main" id="{4D7F8AE9-326A-402A-8584-1BA3F014FCDF}"/>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0" name="直線コネクタ 699">
          <a:extLst>
            <a:ext uri="{FF2B5EF4-FFF2-40B4-BE49-F238E27FC236}">
              <a16:creationId xmlns:a16="http://schemas.microsoft.com/office/drawing/2014/main" id="{C0868C34-92FF-4FD7-8AB9-59A5C9978B0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01" name="テキスト ボックス 700">
          <a:extLst>
            <a:ext uri="{FF2B5EF4-FFF2-40B4-BE49-F238E27FC236}">
              <a16:creationId xmlns:a16="http://schemas.microsoft.com/office/drawing/2014/main" id="{51B5A3FA-3A0C-4696-B7CE-9BB71F4A3D12}"/>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2" name="【公民館】&#10;有形固定資産減価償却率グラフ枠">
          <a:extLst>
            <a:ext uri="{FF2B5EF4-FFF2-40B4-BE49-F238E27FC236}">
              <a16:creationId xmlns:a16="http://schemas.microsoft.com/office/drawing/2014/main" id="{B118619D-6A55-48F2-AA85-CE518EE4885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100964</xdr:rowOff>
    </xdr:from>
    <xdr:to>
      <xdr:col>85</xdr:col>
      <xdr:colOff>126364</xdr:colOff>
      <xdr:row>108</xdr:row>
      <xdr:rowOff>19050</xdr:rowOff>
    </xdr:to>
    <xdr:cxnSp macro="">
      <xdr:nvCxnSpPr>
        <xdr:cNvPr id="703" name="直線コネクタ 702">
          <a:extLst>
            <a:ext uri="{FF2B5EF4-FFF2-40B4-BE49-F238E27FC236}">
              <a16:creationId xmlns:a16="http://schemas.microsoft.com/office/drawing/2014/main" id="{BE346AC0-769A-4E8D-BD31-8BFA0731AE3D}"/>
            </a:ext>
          </a:extLst>
        </xdr:cNvPr>
        <xdr:cNvCxnSpPr/>
      </xdr:nvCxnSpPr>
      <xdr:spPr>
        <a:xfrm flipV="1">
          <a:off x="16318864" y="17417414"/>
          <a:ext cx="0" cy="1118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22877</xdr:rowOff>
    </xdr:from>
    <xdr:ext cx="405111" cy="259045"/>
    <xdr:sp macro="" textlink="">
      <xdr:nvSpPr>
        <xdr:cNvPr id="704" name="【公民館】&#10;有形固定資産減価償却率最小値テキスト">
          <a:extLst>
            <a:ext uri="{FF2B5EF4-FFF2-40B4-BE49-F238E27FC236}">
              <a16:creationId xmlns:a16="http://schemas.microsoft.com/office/drawing/2014/main" id="{5F4E152B-899B-4487-952A-4B3B1C1AC38F}"/>
            </a:ext>
          </a:extLst>
        </xdr:cNvPr>
        <xdr:cNvSpPr txBox="1"/>
      </xdr:nvSpPr>
      <xdr:spPr>
        <a:xfrm>
          <a:off x="16357600" y="185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19050</xdr:rowOff>
    </xdr:from>
    <xdr:to>
      <xdr:col>86</xdr:col>
      <xdr:colOff>25400</xdr:colOff>
      <xdr:row>108</xdr:row>
      <xdr:rowOff>19050</xdr:rowOff>
    </xdr:to>
    <xdr:cxnSp macro="">
      <xdr:nvCxnSpPr>
        <xdr:cNvPr id="705" name="直線コネクタ 704">
          <a:extLst>
            <a:ext uri="{FF2B5EF4-FFF2-40B4-BE49-F238E27FC236}">
              <a16:creationId xmlns:a16="http://schemas.microsoft.com/office/drawing/2014/main" id="{F9763E06-4102-4876-AC8F-9E389E6B9C5C}"/>
            </a:ext>
          </a:extLst>
        </xdr:cNvPr>
        <xdr:cNvCxnSpPr/>
      </xdr:nvCxnSpPr>
      <xdr:spPr>
        <a:xfrm>
          <a:off x="16230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47641</xdr:rowOff>
    </xdr:from>
    <xdr:ext cx="405111" cy="259045"/>
    <xdr:sp macro="" textlink="">
      <xdr:nvSpPr>
        <xdr:cNvPr id="706" name="【公民館】&#10;有形固定資産減価償却率最大値テキスト">
          <a:extLst>
            <a:ext uri="{FF2B5EF4-FFF2-40B4-BE49-F238E27FC236}">
              <a16:creationId xmlns:a16="http://schemas.microsoft.com/office/drawing/2014/main" id="{9EAE5A7E-830E-46E3-8647-09D34C11B906}"/>
            </a:ext>
          </a:extLst>
        </xdr:cNvPr>
        <xdr:cNvSpPr txBox="1"/>
      </xdr:nvSpPr>
      <xdr:spPr>
        <a:xfrm>
          <a:off x="16357600" y="17192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100964</xdr:rowOff>
    </xdr:from>
    <xdr:to>
      <xdr:col>86</xdr:col>
      <xdr:colOff>25400</xdr:colOff>
      <xdr:row>101</xdr:row>
      <xdr:rowOff>100964</xdr:rowOff>
    </xdr:to>
    <xdr:cxnSp macro="">
      <xdr:nvCxnSpPr>
        <xdr:cNvPr id="707" name="直線コネクタ 706">
          <a:extLst>
            <a:ext uri="{FF2B5EF4-FFF2-40B4-BE49-F238E27FC236}">
              <a16:creationId xmlns:a16="http://schemas.microsoft.com/office/drawing/2014/main" id="{F972395A-099B-47D2-8165-35553AD39A11}"/>
            </a:ext>
          </a:extLst>
        </xdr:cNvPr>
        <xdr:cNvCxnSpPr/>
      </xdr:nvCxnSpPr>
      <xdr:spPr>
        <a:xfrm>
          <a:off x="16230600" y="17417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55263</xdr:rowOff>
    </xdr:from>
    <xdr:ext cx="405111" cy="259045"/>
    <xdr:sp macro="" textlink="">
      <xdr:nvSpPr>
        <xdr:cNvPr id="708" name="【公民館】&#10;有形固定資産減価償却率平均値テキスト">
          <a:extLst>
            <a:ext uri="{FF2B5EF4-FFF2-40B4-BE49-F238E27FC236}">
              <a16:creationId xmlns:a16="http://schemas.microsoft.com/office/drawing/2014/main" id="{A7AB8F23-A2CC-4678-9310-F5A42B4B75D6}"/>
            </a:ext>
          </a:extLst>
        </xdr:cNvPr>
        <xdr:cNvSpPr txBox="1"/>
      </xdr:nvSpPr>
      <xdr:spPr>
        <a:xfrm>
          <a:off x="16357600" y="17886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76836</xdr:rowOff>
    </xdr:from>
    <xdr:to>
      <xdr:col>85</xdr:col>
      <xdr:colOff>177800</xdr:colOff>
      <xdr:row>105</xdr:row>
      <xdr:rowOff>6986</xdr:rowOff>
    </xdr:to>
    <xdr:sp macro="" textlink="">
      <xdr:nvSpPr>
        <xdr:cNvPr id="709" name="フローチャート: 判断 708">
          <a:extLst>
            <a:ext uri="{FF2B5EF4-FFF2-40B4-BE49-F238E27FC236}">
              <a16:creationId xmlns:a16="http://schemas.microsoft.com/office/drawing/2014/main" id="{BCE8C826-80BA-44FE-A9C5-F66D6DED7485}"/>
            </a:ext>
          </a:extLst>
        </xdr:cNvPr>
        <xdr:cNvSpPr/>
      </xdr:nvSpPr>
      <xdr:spPr>
        <a:xfrm>
          <a:off x="16268700" y="1790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36830</xdr:rowOff>
    </xdr:from>
    <xdr:to>
      <xdr:col>81</xdr:col>
      <xdr:colOff>101600</xdr:colOff>
      <xdr:row>104</xdr:row>
      <xdr:rowOff>138430</xdr:rowOff>
    </xdr:to>
    <xdr:sp macro="" textlink="">
      <xdr:nvSpPr>
        <xdr:cNvPr id="710" name="フローチャート: 判断 709">
          <a:extLst>
            <a:ext uri="{FF2B5EF4-FFF2-40B4-BE49-F238E27FC236}">
              <a16:creationId xmlns:a16="http://schemas.microsoft.com/office/drawing/2014/main" id="{6B83C012-6E99-4F9A-AC04-ACEB3A6A1809}"/>
            </a:ext>
          </a:extLst>
        </xdr:cNvPr>
        <xdr:cNvSpPr/>
      </xdr:nvSpPr>
      <xdr:spPr>
        <a:xfrm>
          <a:off x="15430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31114</xdr:rowOff>
    </xdr:from>
    <xdr:to>
      <xdr:col>76</xdr:col>
      <xdr:colOff>165100</xdr:colOff>
      <xdr:row>104</xdr:row>
      <xdr:rowOff>132714</xdr:rowOff>
    </xdr:to>
    <xdr:sp macro="" textlink="">
      <xdr:nvSpPr>
        <xdr:cNvPr id="711" name="フローチャート: 判断 710">
          <a:extLst>
            <a:ext uri="{FF2B5EF4-FFF2-40B4-BE49-F238E27FC236}">
              <a16:creationId xmlns:a16="http://schemas.microsoft.com/office/drawing/2014/main" id="{46D138D8-9CCD-443E-8BF0-F518DC61B126}"/>
            </a:ext>
          </a:extLst>
        </xdr:cNvPr>
        <xdr:cNvSpPr/>
      </xdr:nvSpPr>
      <xdr:spPr>
        <a:xfrm>
          <a:off x="145415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27305</xdr:rowOff>
    </xdr:from>
    <xdr:to>
      <xdr:col>72</xdr:col>
      <xdr:colOff>38100</xdr:colOff>
      <xdr:row>104</xdr:row>
      <xdr:rowOff>128905</xdr:rowOff>
    </xdr:to>
    <xdr:sp macro="" textlink="">
      <xdr:nvSpPr>
        <xdr:cNvPr id="712" name="フローチャート: 判断 711">
          <a:extLst>
            <a:ext uri="{FF2B5EF4-FFF2-40B4-BE49-F238E27FC236}">
              <a16:creationId xmlns:a16="http://schemas.microsoft.com/office/drawing/2014/main" id="{E6515DB9-B3C5-4755-B9E0-23D12909A1BB}"/>
            </a:ext>
          </a:extLst>
        </xdr:cNvPr>
        <xdr:cNvSpPr/>
      </xdr:nvSpPr>
      <xdr:spPr>
        <a:xfrm>
          <a:off x="13652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65405</xdr:rowOff>
    </xdr:from>
    <xdr:to>
      <xdr:col>67</xdr:col>
      <xdr:colOff>101600</xdr:colOff>
      <xdr:row>104</xdr:row>
      <xdr:rowOff>167005</xdr:rowOff>
    </xdr:to>
    <xdr:sp macro="" textlink="">
      <xdr:nvSpPr>
        <xdr:cNvPr id="713" name="フローチャート: 判断 712">
          <a:extLst>
            <a:ext uri="{FF2B5EF4-FFF2-40B4-BE49-F238E27FC236}">
              <a16:creationId xmlns:a16="http://schemas.microsoft.com/office/drawing/2014/main" id="{C9FC45BA-1134-4D2C-8370-29F73167A15A}"/>
            </a:ext>
          </a:extLst>
        </xdr:cNvPr>
        <xdr:cNvSpPr/>
      </xdr:nvSpPr>
      <xdr:spPr>
        <a:xfrm>
          <a:off x="12763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4" name="テキスト ボックス 713">
          <a:extLst>
            <a:ext uri="{FF2B5EF4-FFF2-40B4-BE49-F238E27FC236}">
              <a16:creationId xmlns:a16="http://schemas.microsoft.com/office/drawing/2014/main" id="{EB243026-6626-479C-BE9A-D1FF7C4C812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5" name="テキスト ボックス 714">
          <a:extLst>
            <a:ext uri="{FF2B5EF4-FFF2-40B4-BE49-F238E27FC236}">
              <a16:creationId xmlns:a16="http://schemas.microsoft.com/office/drawing/2014/main" id="{9272F40F-C590-4FD4-BC03-81116716B98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6" name="テキスト ボックス 715">
          <a:extLst>
            <a:ext uri="{FF2B5EF4-FFF2-40B4-BE49-F238E27FC236}">
              <a16:creationId xmlns:a16="http://schemas.microsoft.com/office/drawing/2014/main" id="{11CFF02B-EA83-4E8C-B749-7C918AD79CE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7" name="テキスト ボックス 716">
          <a:extLst>
            <a:ext uri="{FF2B5EF4-FFF2-40B4-BE49-F238E27FC236}">
              <a16:creationId xmlns:a16="http://schemas.microsoft.com/office/drawing/2014/main" id="{A58306AF-EFD9-4717-8719-268916734A0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8" name="テキスト ボックス 717">
          <a:extLst>
            <a:ext uri="{FF2B5EF4-FFF2-40B4-BE49-F238E27FC236}">
              <a16:creationId xmlns:a16="http://schemas.microsoft.com/office/drawing/2014/main" id="{160BBDE3-8513-494F-B92E-330200E387F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166370</xdr:rowOff>
    </xdr:from>
    <xdr:to>
      <xdr:col>85</xdr:col>
      <xdr:colOff>177800</xdr:colOff>
      <xdr:row>102</xdr:row>
      <xdr:rowOff>96520</xdr:rowOff>
    </xdr:to>
    <xdr:sp macro="" textlink="">
      <xdr:nvSpPr>
        <xdr:cNvPr id="719" name="楕円 718">
          <a:extLst>
            <a:ext uri="{FF2B5EF4-FFF2-40B4-BE49-F238E27FC236}">
              <a16:creationId xmlns:a16="http://schemas.microsoft.com/office/drawing/2014/main" id="{4B2E95B0-79FC-4504-86CF-E96C9BBA215C}"/>
            </a:ext>
          </a:extLst>
        </xdr:cNvPr>
        <xdr:cNvSpPr/>
      </xdr:nvSpPr>
      <xdr:spPr>
        <a:xfrm>
          <a:off x="162687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81297</xdr:rowOff>
    </xdr:from>
    <xdr:ext cx="405111" cy="259045"/>
    <xdr:sp macro="" textlink="">
      <xdr:nvSpPr>
        <xdr:cNvPr id="720" name="【公民館】&#10;有形固定資産減価償却率該当値テキスト">
          <a:extLst>
            <a:ext uri="{FF2B5EF4-FFF2-40B4-BE49-F238E27FC236}">
              <a16:creationId xmlns:a16="http://schemas.microsoft.com/office/drawing/2014/main" id="{BC07F930-9E38-45F2-A51D-90AC343EFF40}"/>
            </a:ext>
          </a:extLst>
        </xdr:cNvPr>
        <xdr:cNvSpPr txBox="1"/>
      </xdr:nvSpPr>
      <xdr:spPr>
        <a:xfrm>
          <a:off x="16357600" y="17397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122555</xdr:rowOff>
    </xdr:from>
    <xdr:to>
      <xdr:col>81</xdr:col>
      <xdr:colOff>101600</xdr:colOff>
      <xdr:row>102</xdr:row>
      <xdr:rowOff>52705</xdr:rowOff>
    </xdr:to>
    <xdr:sp macro="" textlink="">
      <xdr:nvSpPr>
        <xdr:cNvPr id="721" name="楕円 720">
          <a:extLst>
            <a:ext uri="{FF2B5EF4-FFF2-40B4-BE49-F238E27FC236}">
              <a16:creationId xmlns:a16="http://schemas.microsoft.com/office/drawing/2014/main" id="{F172CAF8-9EEB-4270-8230-134510B8AC4E}"/>
            </a:ext>
          </a:extLst>
        </xdr:cNvPr>
        <xdr:cNvSpPr/>
      </xdr:nvSpPr>
      <xdr:spPr>
        <a:xfrm>
          <a:off x="15430500" y="174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1905</xdr:rowOff>
    </xdr:from>
    <xdr:to>
      <xdr:col>85</xdr:col>
      <xdr:colOff>127000</xdr:colOff>
      <xdr:row>102</xdr:row>
      <xdr:rowOff>45720</xdr:rowOff>
    </xdr:to>
    <xdr:cxnSp macro="">
      <xdr:nvCxnSpPr>
        <xdr:cNvPr id="722" name="直線コネクタ 721">
          <a:extLst>
            <a:ext uri="{FF2B5EF4-FFF2-40B4-BE49-F238E27FC236}">
              <a16:creationId xmlns:a16="http://schemas.microsoft.com/office/drawing/2014/main" id="{AD6E15AC-9FEB-407E-9633-5FE11B74451F}"/>
            </a:ext>
          </a:extLst>
        </xdr:cNvPr>
        <xdr:cNvCxnSpPr/>
      </xdr:nvCxnSpPr>
      <xdr:spPr>
        <a:xfrm>
          <a:off x="15481300" y="1748980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78739</xdr:rowOff>
    </xdr:from>
    <xdr:to>
      <xdr:col>76</xdr:col>
      <xdr:colOff>165100</xdr:colOff>
      <xdr:row>102</xdr:row>
      <xdr:rowOff>8889</xdr:rowOff>
    </xdr:to>
    <xdr:sp macro="" textlink="">
      <xdr:nvSpPr>
        <xdr:cNvPr id="723" name="楕円 722">
          <a:extLst>
            <a:ext uri="{FF2B5EF4-FFF2-40B4-BE49-F238E27FC236}">
              <a16:creationId xmlns:a16="http://schemas.microsoft.com/office/drawing/2014/main" id="{3C6151FF-89C4-409A-A9DB-FED409A8B227}"/>
            </a:ext>
          </a:extLst>
        </xdr:cNvPr>
        <xdr:cNvSpPr/>
      </xdr:nvSpPr>
      <xdr:spPr>
        <a:xfrm>
          <a:off x="14541500" y="1739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129539</xdr:rowOff>
    </xdr:from>
    <xdr:to>
      <xdr:col>81</xdr:col>
      <xdr:colOff>50800</xdr:colOff>
      <xdr:row>102</xdr:row>
      <xdr:rowOff>1905</xdr:rowOff>
    </xdr:to>
    <xdr:cxnSp macro="">
      <xdr:nvCxnSpPr>
        <xdr:cNvPr id="724" name="直線コネクタ 723">
          <a:extLst>
            <a:ext uri="{FF2B5EF4-FFF2-40B4-BE49-F238E27FC236}">
              <a16:creationId xmlns:a16="http://schemas.microsoft.com/office/drawing/2014/main" id="{BC5744FB-FC85-48F4-9E24-CA540AE1EFD9}"/>
            </a:ext>
          </a:extLst>
        </xdr:cNvPr>
        <xdr:cNvCxnSpPr/>
      </xdr:nvCxnSpPr>
      <xdr:spPr>
        <a:xfrm>
          <a:off x="14592300" y="1744598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33020</xdr:rowOff>
    </xdr:from>
    <xdr:to>
      <xdr:col>72</xdr:col>
      <xdr:colOff>38100</xdr:colOff>
      <xdr:row>101</xdr:row>
      <xdr:rowOff>134620</xdr:rowOff>
    </xdr:to>
    <xdr:sp macro="" textlink="">
      <xdr:nvSpPr>
        <xdr:cNvPr id="725" name="楕円 724">
          <a:extLst>
            <a:ext uri="{FF2B5EF4-FFF2-40B4-BE49-F238E27FC236}">
              <a16:creationId xmlns:a16="http://schemas.microsoft.com/office/drawing/2014/main" id="{421B6A97-45E7-4B8E-8727-6AF25F1D8AF6}"/>
            </a:ext>
          </a:extLst>
        </xdr:cNvPr>
        <xdr:cNvSpPr/>
      </xdr:nvSpPr>
      <xdr:spPr>
        <a:xfrm>
          <a:off x="13652500" y="1734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83820</xdr:rowOff>
    </xdr:from>
    <xdr:to>
      <xdr:col>76</xdr:col>
      <xdr:colOff>114300</xdr:colOff>
      <xdr:row>101</xdr:row>
      <xdr:rowOff>129539</xdr:rowOff>
    </xdr:to>
    <xdr:cxnSp macro="">
      <xdr:nvCxnSpPr>
        <xdr:cNvPr id="726" name="直線コネクタ 725">
          <a:extLst>
            <a:ext uri="{FF2B5EF4-FFF2-40B4-BE49-F238E27FC236}">
              <a16:creationId xmlns:a16="http://schemas.microsoft.com/office/drawing/2014/main" id="{60BE23C0-E28D-43BB-A7DC-00673D46B729}"/>
            </a:ext>
          </a:extLst>
        </xdr:cNvPr>
        <xdr:cNvCxnSpPr/>
      </xdr:nvCxnSpPr>
      <xdr:spPr>
        <a:xfrm>
          <a:off x="13703300" y="174002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160655</xdr:rowOff>
    </xdr:from>
    <xdr:to>
      <xdr:col>67</xdr:col>
      <xdr:colOff>101600</xdr:colOff>
      <xdr:row>101</xdr:row>
      <xdr:rowOff>90805</xdr:rowOff>
    </xdr:to>
    <xdr:sp macro="" textlink="">
      <xdr:nvSpPr>
        <xdr:cNvPr id="727" name="楕円 726">
          <a:extLst>
            <a:ext uri="{FF2B5EF4-FFF2-40B4-BE49-F238E27FC236}">
              <a16:creationId xmlns:a16="http://schemas.microsoft.com/office/drawing/2014/main" id="{F690E7C3-A7BC-466D-B763-3CC51D689A07}"/>
            </a:ext>
          </a:extLst>
        </xdr:cNvPr>
        <xdr:cNvSpPr/>
      </xdr:nvSpPr>
      <xdr:spPr>
        <a:xfrm>
          <a:off x="12763500" y="173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40005</xdr:rowOff>
    </xdr:from>
    <xdr:to>
      <xdr:col>71</xdr:col>
      <xdr:colOff>177800</xdr:colOff>
      <xdr:row>101</xdr:row>
      <xdr:rowOff>83820</xdr:rowOff>
    </xdr:to>
    <xdr:cxnSp macro="">
      <xdr:nvCxnSpPr>
        <xdr:cNvPr id="728" name="直線コネクタ 727">
          <a:extLst>
            <a:ext uri="{FF2B5EF4-FFF2-40B4-BE49-F238E27FC236}">
              <a16:creationId xmlns:a16="http://schemas.microsoft.com/office/drawing/2014/main" id="{EAE0530B-8EEA-413D-89D3-08F617163708}"/>
            </a:ext>
          </a:extLst>
        </xdr:cNvPr>
        <xdr:cNvCxnSpPr/>
      </xdr:nvCxnSpPr>
      <xdr:spPr>
        <a:xfrm>
          <a:off x="12814300" y="173564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129557</xdr:rowOff>
    </xdr:from>
    <xdr:ext cx="405111" cy="259045"/>
    <xdr:sp macro="" textlink="">
      <xdr:nvSpPr>
        <xdr:cNvPr id="729" name="n_1aveValue【公民館】&#10;有形固定資産減価償却率">
          <a:extLst>
            <a:ext uri="{FF2B5EF4-FFF2-40B4-BE49-F238E27FC236}">
              <a16:creationId xmlns:a16="http://schemas.microsoft.com/office/drawing/2014/main" id="{A00B2855-3BB2-42C1-94FF-E95A1F81F239}"/>
            </a:ext>
          </a:extLst>
        </xdr:cNvPr>
        <xdr:cNvSpPr txBox="1"/>
      </xdr:nvSpPr>
      <xdr:spPr>
        <a:xfrm>
          <a:off x="152660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123841</xdr:rowOff>
    </xdr:from>
    <xdr:ext cx="405111" cy="259045"/>
    <xdr:sp macro="" textlink="">
      <xdr:nvSpPr>
        <xdr:cNvPr id="730" name="n_2aveValue【公民館】&#10;有形固定資産減価償却率">
          <a:extLst>
            <a:ext uri="{FF2B5EF4-FFF2-40B4-BE49-F238E27FC236}">
              <a16:creationId xmlns:a16="http://schemas.microsoft.com/office/drawing/2014/main" id="{811C9226-7FD5-4DC2-9732-085B463A606B}"/>
            </a:ext>
          </a:extLst>
        </xdr:cNvPr>
        <xdr:cNvSpPr txBox="1"/>
      </xdr:nvSpPr>
      <xdr:spPr>
        <a:xfrm>
          <a:off x="14389744" y="1795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120032</xdr:rowOff>
    </xdr:from>
    <xdr:ext cx="405111" cy="259045"/>
    <xdr:sp macro="" textlink="">
      <xdr:nvSpPr>
        <xdr:cNvPr id="731" name="n_3aveValue【公民館】&#10;有形固定資産減価償却率">
          <a:extLst>
            <a:ext uri="{FF2B5EF4-FFF2-40B4-BE49-F238E27FC236}">
              <a16:creationId xmlns:a16="http://schemas.microsoft.com/office/drawing/2014/main" id="{FB7EBF94-A3AD-40C2-AC7A-82D64CF8FB7E}"/>
            </a:ext>
          </a:extLst>
        </xdr:cNvPr>
        <xdr:cNvSpPr txBox="1"/>
      </xdr:nvSpPr>
      <xdr:spPr>
        <a:xfrm>
          <a:off x="13500744" y="1795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158132</xdr:rowOff>
    </xdr:from>
    <xdr:ext cx="405111" cy="259045"/>
    <xdr:sp macro="" textlink="">
      <xdr:nvSpPr>
        <xdr:cNvPr id="732" name="n_4aveValue【公民館】&#10;有形固定資産減価償却率">
          <a:extLst>
            <a:ext uri="{FF2B5EF4-FFF2-40B4-BE49-F238E27FC236}">
              <a16:creationId xmlns:a16="http://schemas.microsoft.com/office/drawing/2014/main" id="{A90F8CD0-4815-4465-9A44-2D26D73DFE6E}"/>
            </a:ext>
          </a:extLst>
        </xdr:cNvPr>
        <xdr:cNvSpPr txBox="1"/>
      </xdr:nvSpPr>
      <xdr:spPr>
        <a:xfrm>
          <a:off x="12611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69232</xdr:rowOff>
    </xdr:from>
    <xdr:ext cx="405111" cy="259045"/>
    <xdr:sp macro="" textlink="">
      <xdr:nvSpPr>
        <xdr:cNvPr id="733" name="n_1mainValue【公民館】&#10;有形固定資産減価償却率">
          <a:extLst>
            <a:ext uri="{FF2B5EF4-FFF2-40B4-BE49-F238E27FC236}">
              <a16:creationId xmlns:a16="http://schemas.microsoft.com/office/drawing/2014/main" id="{003EA064-978E-4431-A75B-EDA767FB1CE4}"/>
            </a:ext>
          </a:extLst>
        </xdr:cNvPr>
        <xdr:cNvSpPr txBox="1"/>
      </xdr:nvSpPr>
      <xdr:spPr>
        <a:xfrm>
          <a:off x="15266044" y="1721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25416</xdr:rowOff>
    </xdr:from>
    <xdr:ext cx="405111" cy="259045"/>
    <xdr:sp macro="" textlink="">
      <xdr:nvSpPr>
        <xdr:cNvPr id="734" name="n_2mainValue【公民館】&#10;有形固定資産減価償却率">
          <a:extLst>
            <a:ext uri="{FF2B5EF4-FFF2-40B4-BE49-F238E27FC236}">
              <a16:creationId xmlns:a16="http://schemas.microsoft.com/office/drawing/2014/main" id="{D92CB4B5-E2CE-4ABD-90B6-C6155AF27D3D}"/>
            </a:ext>
          </a:extLst>
        </xdr:cNvPr>
        <xdr:cNvSpPr txBox="1"/>
      </xdr:nvSpPr>
      <xdr:spPr>
        <a:xfrm>
          <a:off x="14389744" y="1717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151147</xdr:rowOff>
    </xdr:from>
    <xdr:ext cx="405111" cy="259045"/>
    <xdr:sp macro="" textlink="">
      <xdr:nvSpPr>
        <xdr:cNvPr id="735" name="n_3mainValue【公民館】&#10;有形固定資産減価償却率">
          <a:extLst>
            <a:ext uri="{FF2B5EF4-FFF2-40B4-BE49-F238E27FC236}">
              <a16:creationId xmlns:a16="http://schemas.microsoft.com/office/drawing/2014/main" id="{B21DDDE2-918E-43FE-9352-A77E9BB158E3}"/>
            </a:ext>
          </a:extLst>
        </xdr:cNvPr>
        <xdr:cNvSpPr txBox="1"/>
      </xdr:nvSpPr>
      <xdr:spPr>
        <a:xfrm>
          <a:off x="13500744" y="1712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107332</xdr:rowOff>
    </xdr:from>
    <xdr:ext cx="405111" cy="259045"/>
    <xdr:sp macro="" textlink="">
      <xdr:nvSpPr>
        <xdr:cNvPr id="736" name="n_4mainValue【公民館】&#10;有形固定資産減価償却率">
          <a:extLst>
            <a:ext uri="{FF2B5EF4-FFF2-40B4-BE49-F238E27FC236}">
              <a16:creationId xmlns:a16="http://schemas.microsoft.com/office/drawing/2014/main" id="{3AD9241E-229F-4F27-ABEF-59EDD7752357}"/>
            </a:ext>
          </a:extLst>
        </xdr:cNvPr>
        <xdr:cNvSpPr txBox="1"/>
      </xdr:nvSpPr>
      <xdr:spPr>
        <a:xfrm>
          <a:off x="12611744" y="1708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7" name="正方形/長方形 736">
          <a:extLst>
            <a:ext uri="{FF2B5EF4-FFF2-40B4-BE49-F238E27FC236}">
              <a16:creationId xmlns:a16="http://schemas.microsoft.com/office/drawing/2014/main" id="{C4ADDEB4-A4AF-4171-A8FA-4D99D6D7D40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8" name="正方形/長方形 737">
          <a:extLst>
            <a:ext uri="{FF2B5EF4-FFF2-40B4-BE49-F238E27FC236}">
              <a16:creationId xmlns:a16="http://schemas.microsoft.com/office/drawing/2014/main" id="{C4AC5D71-F558-40E9-91B4-1A867F1E1D9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9" name="正方形/長方形 738">
          <a:extLst>
            <a:ext uri="{FF2B5EF4-FFF2-40B4-BE49-F238E27FC236}">
              <a16:creationId xmlns:a16="http://schemas.microsoft.com/office/drawing/2014/main" id="{02B09CE6-2348-40FD-A0D5-6C0AF81275C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0" name="正方形/長方形 739">
          <a:extLst>
            <a:ext uri="{FF2B5EF4-FFF2-40B4-BE49-F238E27FC236}">
              <a16:creationId xmlns:a16="http://schemas.microsoft.com/office/drawing/2014/main" id="{15AFBE9C-A8DB-4590-8FBB-E365C444B8C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1" name="正方形/長方形 740">
          <a:extLst>
            <a:ext uri="{FF2B5EF4-FFF2-40B4-BE49-F238E27FC236}">
              <a16:creationId xmlns:a16="http://schemas.microsoft.com/office/drawing/2014/main" id="{3F295CB5-5F0E-48EC-8B58-8747778512D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2" name="正方形/長方形 741">
          <a:extLst>
            <a:ext uri="{FF2B5EF4-FFF2-40B4-BE49-F238E27FC236}">
              <a16:creationId xmlns:a16="http://schemas.microsoft.com/office/drawing/2014/main" id="{37965020-6CC8-4BA0-9FF2-D29280221A9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3" name="正方形/長方形 742">
          <a:extLst>
            <a:ext uri="{FF2B5EF4-FFF2-40B4-BE49-F238E27FC236}">
              <a16:creationId xmlns:a16="http://schemas.microsoft.com/office/drawing/2014/main" id="{6C83C3A2-0FEF-47C0-B1C2-8BA9695F860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4" name="正方形/長方形 743">
          <a:extLst>
            <a:ext uri="{FF2B5EF4-FFF2-40B4-BE49-F238E27FC236}">
              <a16:creationId xmlns:a16="http://schemas.microsoft.com/office/drawing/2014/main" id="{632D7CB8-834A-4712-AC00-DFDA0C190AD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5" name="テキスト ボックス 744">
          <a:extLst>
            <a:ext uri="{FF2B5EF4-FFF2-40B4-BE49-F238E27FC236}">
              <a16:creationId xmlns:a16="http://schemas.microsoft.com/office/drawing/2014/main" id="{3D719BDA-00CD-4D0A-A318-7908DEA40A8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6" name="直線コネクタ 745">
          <a:extLst>
            <a:ext uri="{FF2B5EF4-FFF2-40B4-BE49-F238E27FC236}">
              <a16:creationId xmlns:a16="http://schemas.microsoft.com/office/drawing/2014/main" id="{9D58BE6F-9A00-4E10-A989-F3D9459E702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47" name="直線コネクタ 746">
          <a:extLst>
            <a:ext uri="{FF2B5EF4-FFF2-40B4-BE49-F238E27FC236}">
              <a16:creationId xmlns:a16="http://schemas.microsoft.com/office/drawing/2014/main" id="{2DBCE474-794A-4D64-A1C3-E111A43D5F3E}"/>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48" name="テキスト ボックス 747">
          <a:extLst>
            <a:ext uri="{FF2B5EF4-FFF2-40B4-BE49-F238E27FC236}">
              <a16:creationId xmlns:a16="http://schemas.microsoft.com/office/drawing/2014/main" id="{601C1062-3D7D-46D4-84BC-8DC8F22D187E}"/>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49" name="直線コネクタ 748">
          <a:extLst>
            <a:ext uri="{FF2B5EF4-FFF2-40B4-BE49-F238E27FC236}">
              <a16:creationId xmlns:a16="http://schemas.microsoft.com/office/drawing/2014/main" id="{F9332FE8-AB74-44DE-948B-20093C46E053}"/>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50" name="テキスト ボックス 749">
          <a:extLst>
            <a:ext uri="{FF2B5EF4-FFF2-40B4-BE49-F238E27FC236}">
              <a16:creationId xmlns:a16="http://schemas.microsoft.com/office/drawing/2014/main" id="{66EE5DD8-6C57-46D5-83BB-558B29BA218E}"/>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51" name="直線コネクタ 750">
          <a:extLst>
            <a:ext uri="{FF2B5EF4-FFF2-40B4-BE49-F238E27FC236}">
              <a16:creationId xmlns:a16="http://schemas.microsoft.com/office/drawing/2014/main" id="{6ECCF41B-5B2C-4B10-B896-4EB6EDD325CF}"/>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52" name="テキスト ボックス 751">
          <a:extLst>
            <a:ext uri="{FF2B5EF4-FFF2-40B4-BE49-F238E27FC236}">
              <a16:creationId xmlns:a16="http://schemas.microsoft.com/office/drawing/2014/main" id="{C0CBEA24-BA2C-4EEC-8CEB-3BD50478299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53" name="直線コネクタ 752">
          <a:extLst>
            <a:ext uri="{FF2B5EF4-FFF2-40B4-BE49-F238E27FC236}">
              <a16:creationId xmlns:a16="http://schemas.microsoft.com/office/drawing/2014/main" id="{EB86C05E-FC88-4EF0-8E49-7AB0432109BA}"/>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54" name="テキスト ボックス 753">
          <a:extLst>
            <a:ext uri="{FF2B5EF4-FFF2-40B4-BE49-F238E27FC236}">
              <a16:creationId xmlns:a16="http://schemas.microsoft.com/office/drawing/2014/main" id="{56D8EEDE-B038-470F-82AB-F99FFA79E6C1}"/>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55" name="直線コネクタ 754">
          <a:extLst>
            <a:ext uri="{FF2B5EF4-FFF2-40B4-BE49-F238E27FC236}">
              <a16:creationId xmlns:a16="http://schemas.microsoft.com/office/drawing/2014/main" id="{E618AB7A-8194-4B82-990B-620243E34754}"/>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56" name="テキスト ボックス 755">
          <a:extLst>
            <a:ext uri="{FF2B5EF4-FFF2-40B4-BE49-F238E27FC236}">
              <a16:creationId xmlns:a16="http://schemas.microsoft.com/office/drawing/2014/main" id="{C7686F35-CA16-456A-9661-52B7E73B567E}"/>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57" name="直線コネクタ 756">
          <a:extLst>
            <a:ext uri="{FF2B5EF4-FFF2-40B4-BE49-F238E27FC236}">
              <a16:creationId xmlns:a16="http://schemas.microsoft.com/office/drawing/2014/main" id="{C34CD0F3-12C9-454C-9213-8EF7F39EE9DF}"/>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58" name="テキスト ボックス 757">
          <a:extLst>
            <a:ext uri="{FF2B5EF4-FFF2-40B4-BE49-F238E27FC236}">
              <a16:creationId xmlns:a16="http://schemas.microsoft.com/office/drawing/2014/main" id="{E928153D-0B95-4D44-87E3-CE0E235C00FC}"/>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9" name="直線コネクタ 758">
          <a:extLst>
            <a:ext uri="{FF2B5EF4-FFF2-40B4-BE49-F238E27FC236}">
              <a16:creationId xmlns:a16="http://schemas.microsoft.com/office/drawing/2014/main" id="{0CA608C6-85EB-4AFD-818D-FDEC99825FC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0" name="テキスト ボックス 759">
          <a:extLst>
            <a:ext uri="{FF2B5EF4-FFF2-40B4-BE49-F238E27FC236}">
              <a16:creationId xmlns:a16="http://schemas.microsoft.com/office/drawing/2014/main" id="{FBC6B355-E95D-4CEA-9ED5-9A0A1477CC24}"/>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1" name="【公民館】&#10;一人当たり面積グラフ枠">
          <a:extLst>
            <a:ext uri="{FF2B5EF4-FFF2-40B4-BE49-F238E27FC236}">
              <a16:creationId xmlns:a16="http://schemas.microsoft.com/office/drawing/2014/main" id="{9733D9A3-DE70-4875-8AD7-7FF5EE8F1AF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10886</xdr:rowOff>
    </xdr:from>
    <xdr:to>
      <xdr:col>116</xdr:col>
      <xdr:colOff>62864</xdr:colOff>
      <xdr:row>109</xdr:row>
      <xdr:rowOff>19050</xdr:rowOff>
    </xdr:to>
    <xdr:cxnSp macro="">
      <xdr:nvCxnSpPr>
        <xdr:cNvPr id="762" name="直線コネクタ 761">
          <a:extLst>
            <a:ext uri="{FF2B5EF4-FFF2-40B4-BE49-F238E27FC236}">
              <a16:creationId xmlns:a16="http://schemas.microsoft.com/office/drawing/2014/main" id="{97629074-0167-4F60-96B2-397E990FA891}"/>
            </a:ext>
          </a:extLst>
        </xdr:cNvPr>
        <xdr:cNvCxnSpPr/>
      </xdr:nvCxnSpPr>
      <xdr:spPr>
        <a:xfrm flipV="1">
          <a:off x="22160864" y="17155886"/>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63" name="【公民館】&#10;一人当たり面積最小値テキスト">
          <a:extLst>
            <a:ext uri="{FF2B5EF4-FFF2-40B4-BE49-F238E27FC236}">
              <a16:creationId xmlns:a16="http://schemas.microsoft.com/office/drawing/2014/main" id="{CE0F2DD2-63D2-46A1-A571-2D14DD815C4E}"/>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64" name="直線コネクタ 763">
          <a:extLst>
            <a:ext uri="{FF2B5EF4-FFF2-40B4-BE49-F238E27FC236}">
              <a16:creationId xmlns:a16="http://schemas.microsoft.com/office/drawing/2014/main" id="{08B34175-54EE-434B-9548-F0FF3833417F}"/>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129013</xdr:rowOff>
    </xdr:from>
    <xdr:ext cx="469744" cy="259045"/>
    <xdr:sp macro="" textlink="">
      <xdr:nvSpPr>
        <xdr:cNvPr id="765" name="【公民館】&#10;一人当たり面積最大値テキスト">
          <a:extLst>
            <a:ext uri="{FF2B5EF4-FFF2-40B4-BE49-F238E27FC236}">
              <a16:creationId xmlns:a16="http://schemas.microsoft.com/office/drawing/2014/main" id="{94D10754-6865-4EA0-88E5-9B74254367C1}"/>
            </a:ext>
          </a:extLst>
        </xdr:cNvPr>
        <xdr:cNvSpPr txBox="1"/>
      </xdr:nvSpPr>
      <xdr:spPr>
        <a:xfrm>
          <a:off x="22199600" y="1693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10886</xdr:rowOff>
    </xdr:from>
    <xdr:to>
      <xdr:col>116</xdr:col>
      <xdr:colOff>152400</xdr:colOff>
      <xdr:row>100</xdr:row>
      <xdr:rowOff>10886</xdr:rowOff>
    </xdr:to>
    <xdr:cxnSp macro="">
      <xdr:nvCxnSpPr>
        <xdr:cNvPr id="766" name="直線コネクタ 765">
          <a:extLst>
            <a:ext uri="{FF2B5EF4-FFF2-40B4-BE49-F238E27FC236}">
              <a16:creationId xmlns:a16="http://schemas.microsoft.com/office/drawing/2014/main" id="{BE08D486-25FA-4865-90AF-943E9EC8FED1}"/>
            </a:ext>
          </a:extLst>
        </xdr:cNvPr>
        <xdr:cNvCxnSpPr/>
      </xdr:nvCxnSpPr>
      <xdr:spPr>
        <a:xfrm>
          <a:off x="22072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767" name="【公民館】&#10;一人当たり面積平均値テキスト">
          <a:extLst>
            <a:ext uri="{FF2B5EF4-FFF2-40B4-BE49-F238E27FC236}">
              <a16:creationId xmlns:a16="http://schemas.microsoft.com/office/drawing/2014/main" id="{1C7FBFF5-03B9-4C10-A251-90C1A28D1B37}"/>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768" name="フローチャート: 判断 767">
          <a:extLst>
            <a:ext uri="{FF2B5EF4-FFF2-40B4-BE49-F238E27FC236}">
              <a16:creationId xmlns:a16="http://schemas.microsoft.com/office/drawing/2014/main" id="{19E59CE3-363D-44B5-9F53-DDE2CC4463BE}"/>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769" name="フローチャート: 判断 768">
          <a:extLst>
            <a:ext uri="{FF2B5EF4-FFF2-40B4-BE49-F238E27FC236}">
              <a16:creationId xmlns:a16="http://schemas.microsoft.com/office/drawing/2014/main" id="{3499E475-60B6-4700-80A4-AED439839963}"/>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49893</xdr:rowOff>
    </xdr:from>
    <xdr:to>
      <xdr:col>107</xdr:col>
      <xdr:colOff>101600</xdr:colOff>
      <xdr:row>105</xdr:row>
      <xdr:rowOff>151493</xdr:rowOff>
    </xdr:to>
    <xdr:sp macro="" textlink="">
      <xdr:nvSpPr>
        <xdr:cNvPr id="770" name="フローチャート: 判断 769">
          <a:extLst>
            <a:ext uri="{FF2B5EF4-FFF2-40B4-BE49-F238E27FC236}">
              <a16:creationId xmlns:a16="http://schemas.microsoft.com/office/drawing/2014/main" id="{19C57CD7-B35D-4005-86B0-0E12288D56DD}"/>
            </a:ext>
          </a:extLst>
        </xdr:cNvPr>
        <xdr:cNvSpPr/>
      </xdr:nvSpPr>
      <xdr:spPr>
        <a:xfrm>
          <a:off x="20383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17236</xdr:rowOff>
    </xdr:from>
    <xdr:to>
      <xdr:col>102</xdr:col>
      <xdr:colOff>165100</xdr:colOff>
      <xdr:row>105</xdr:row>
      <xdr:rowOff>118836</xdr:rowOff>
    </xdr:to>
    <xdr:sp macro="" textlink="">
      <xdr:nvSpPr>
        <xdr:cNvPr id="771" name="フローチャート: 判断 770">
          <a:extLst>
            <a:ext uri="{FF2B5EF4-FFF2-40B4-BE49-F238E27FC236}">
              <a16:creationId xmlns:a16="http://schemas.microsoft.com/office/drawing/2014/main" id="{9516403F-2542-4F9E-AF56-FAE0078359CA}"/>
            </a:ext>
          </a:extLst>
        </xdr:cNvPr>
        <xdr:cNvSpPr/>
      </xdr:nvSpPr>
      <xdr:spPr>
        <a:xfrm>
          <a:off x="19494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772" name="フローチャート: 判断 771">
          <a:extLst>
            <a:ext uri="{FF2B5EF4-FFF2-40B4-BE49-F238E27FC236}">
              <a16:creationId xmlns:a16="http://schemas.microsoft.com/office/drawing/2014/main" id="{58A838B7-7F09-4825-9A29-A217A6904C26}"/>
            </a:ext>
          </a:extLst>
        </xdr:cNvPr>
        <xdr:cNvSpPr/>
      </xdr:nvSpPr>
      <xdr:spPr>
        <a:xfrm>
          <a:off x="18605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32EDF404-D0AB-4D8C-916C-0B111780999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A254CAB-10D2-4089-8945-628B754BE56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E0B8D5DB-281D-4496-BA43-77C59D17412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A6D8D4DF-AB9B-44F9-BC04-84C9429386E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C3A55FA5-1546-471D-B476-97097B9F3FC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58057</xdr:rowOff>
    </xdr:from>
    <xdr:to>
      <xdr:col>116</xdr:col>
      <xdr:colOff>114300</xdr:colOff>
      <xdr:row>108</xdr:row>
      <xdr:rowOff>159657</xdr:rowOff>
    </xdr:to>
    <xdr:sp macro="" textlink="">
      <xdr:nvSpPr>
        <xdr:cNvPr id="778" name="楕円 777">
          <a:extLst>
            <a:ext uri="{FF2B5EF4-FFF2-40B4-BE49-F238E27FC236}">
              <a16:creationId xmlns:a16="http://schemas.microsoft.com/office/drawing/2014/main" id="{51173C7F-F878-42C9-92DB-F3BE3BE5F1FC}"/>
            </a:ext>
          </a:extLst>
        </xdr:cNvPr>
        <xdr:cNvSpPr/>
      </xdr:nvSpPr>
      <xdr:spPr>
        <a:xfrm>
          <a:off x="221107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144434</xdr:rowOff>
    </xdr:from>
    <xdr:ext cx="469744" cy="259045"/>
    <xdr:sp macro="" textlink="">
      <xdr:nvSpPr>
        <xdr:cNvPr id="779" name="【公民館】&#10;一人当たり面積該当値テキスト">
          <a:extLst>
            <a:ext uri="{FF2B5EF4-FFF2-40B4-BE49-F238E27FC236}">
              <a16:creationId xmlns:a16="http://schemas.microsoft.com/office/drawing/2014/main" id="{9CC4C06A-1C31-4CB0-B385-5AF0C82C64F8}"/>
            </a:ext>
          </a:extLst>
        </xdr:cNvPr>
        <xdr:cNvSpPr txBox="1"/>
      </xdr:nvSpPr>
      <xdr:spPr>
        <a:xfrm>
          <a:off x="22199600" y="1848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58057</xdr:rowOff>
    </xdr:from>
    <xdr:to>
      <xdr:col>112</xdr:col>
      <xdr:colOff>38100</xdr:colOff>
      <xdr:row>108</xdr:row>
      <xdr:rowOff>159657</xdr:rowOff>
    </xdr:to>
    <xdr:sp macro="" textlink="">
      <xdr:nvSpPr>
        <xdr:cNvPr id="780" name="楕円 779">
          <a:extLst>
            <a:ext uri="{FF2B5EF4-FFF2-40B4-BE49-F238E27FC236}">
              <a16:creationId xmlns:a16="http://schemas.microsoft.com/office/drawing/2014/main" id="{1237BDD6-C059-456A-A300-1CC4BEA8E3E2}"/>
            </a:ext>
          </a:extLst>
        </xdr:cNvPr>
        <xdr:cNvSpPr/>
      </xdr:nvSpPr>
      <xdr:spPr>
        <a:xfrm>
          <a:off x="21272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108857</xdr:rowOff>
    </xdr:from>
    <xdr:to>
      <xdr:col>116</xdr:col>
      <xdr:colOff>63500</xdr:colOff>
      <xdr:row>108</xdr:row>
      <xdr:rowOff>108857</xdr:rowOff>
    </xdr:to>
    <xdr:cxnSp macro="">
      <xdr:nvCxnSpPr>
        <xdr:cNvPr id="781" name="直線コネクタ 780">
          <a:extLst>
            <a:ext uri="{FF2B5EF4-FFF2-40B4-BE49-F238E27FC236}">
              <a16:creationId xmlns:a16="http://schemas.microsoft.com/office/drawing/2014/main" id="{F2100273-6435-4A26-9870-45BE862BE726}"/>
            </a:ext>
          </a:extLst>
        </xdr:cNvPr>
        <xdr:cNvCxnSpPr/>
      </xdr:nvCxnSpPr>
      <xdr:spPr>
        <a:xfrm>
          <a:off x="21323300" y="1862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58057</xdr:rowOff>
    </xdr:from>
    <xdr:to>
      <xdr:col>107</xdr:col>
      <xdr:colOff>101600</xdr:colOff>
      <xdr:row>108</xdr:row>
      <xdr:rowOff>159657</xdr:rowOff>
    </xdr:to>
    <xdr:sp macro="" textlink="">
      <xdr:nvSpPr>
        <xdr:cNvPr id="782" name="楕円 781">
          <a:extLst>
            <a:ext uri="{FF2B5EF4-FFF2-40B4-BE49-F238E27FC236}">
              <a16:creationId xmlns:a16="http://schemas.microsoft.com/office/drawing/2014/main" id="{90647483-28E3-4E49-A610-2EF7AD94C7D6}"/>
            </a:ext>
          </a:extLst>
        </xdr:cNvPr>
        <xdr:cNvSpPr/>
      </xdr:nvSpPr>
      <xdr:spPr>
        <a:xfrm>
          <a:off x="20383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108857</xdr:rowOff>
    </xdr:from>
    <xdr:to>
      <xdr:col>111</xdr:col>
      <xdr:colOff>177800</xdr:colOff>
      <xdr:row>108</xdr:row>
      <xdr:rowOff>108857</xdr:rowOff>
    </xdr:to>
    <xdr:cxnSp macro="">
      <xdr:nvCxnSpPr>
        <xdr:cNvPr id="783" name="直線コネクタ 782">
          <a:extLst>
            <a:ext uri="{FF2B5EF4-FFF2-40B4-BE49-F238E27FC236}">
              <a16:creationId xmlns:a16="http://schemas.microsoft.com/office/drawing/2014/main" id="{F0076499-8C5C-41DB-9CF7-B73853AE7E57}"/>
            </a:ext>
          </a:extLst>
        </xdr:cNvPr>
        <xdr:cNvCxnSpPr/>
      </xdr:nvCxnSpPr>
      <xdr:spPr>
        <a:xfrm>
          <a:off x="20434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58057</xdr:rowOff>
    </xdr:from>
    <xdr:to>
      <xdr:col>102</xdr:col>
      <xdr:colOff>165100</xdr:colOff>
      <xdr:row>108</xdr:row>
      <xdr:rowOff>159657</xdr:rowOff>
    </xdr:to>
    <xdr:sp macro="" textlink="">
      <xdr:nvSpPr>
        <xdr:cNvPr id="784" name="楕円 783">
          <a:extLst>
            <a:ext uri="{FF2B5EF4-FFF2-40B4-BE49-F238E27FC236}">
              <a16:creationId xmlns:a16="http://schemas.microsoft.com/office/drawing/2014/main" id="{E1BBB5E9-CBBB-465E-9F00-0D97640484F2}"/>
            </a:ext>
          </a:extLst>
        </xdr:cNvPr>
        <xdr:cNvSpPr/>
      </xdr:nvSpPr>
      <xdr:spPr>
        <a:xfrm>
          <a:off x="19494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108857</xdr:rowOff>
    </xdr:from>
    <xdr:to>
      <xdr:col>107</xdr:col>
      <xdr:colOff>50800</xdr:colOff>
      <xdr:row>108</xdr:row>
      <xdr:rowOff>108857</xdr:rowOff>
    </xdr:to>
    <xdr:cxnSp macro="">
      <xdr:nvCxnSpPr>
        <xdr:cNvPr id="785" name="直線コネクタ 784">
          <a:extLst>
            <a:ext uri="{FF2B5EF4-FFF2-40B4-BE49-F238E27FC236}">
              <a16:creationId xmlns:a16="http://schemas.microsoft.com/office/drawing/2014/main" id="{4CACBFB3-AAA8-4A59-8D19-1DC89ACC0643}"/>
            </a:ext>
          </a:extLst>
        </xdr:cNvPr>
        <xdr:cNvCxnSpPr/>
      </xdr:nvCxnSpPr>
      <xdr:spPr>
        <a:xfrm>
          <a:off x="19545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58057</xdr:rowOff>
    </xdr:from>
    <xdr:to>
      <xdr:col>98</xdr:col>
      <xdr:colOff>38100</xdr:colOff>
      <xdr:row>108</xdr:row>
      <xdr:rowOff>159657</xdr:rowOff>
    </xdr:to>
    <xdr:sp macro="" textlink="">
      <xdr:nvSpPr>
        <xdr:cNvPr id="786" name="楕円 785">
          <a:extLst>
            <a:ext uri="{FF2B5EF4-FFF2-40B4-BE49-F238E27FC236}">
              <a16:creationId xmlns:a16="http://schemas.microsoft.com/office/drawing/2014/main" id="{8A266739-2D09-4EEF-BDC7-CDE4F73FE776}"/>
            </a:ext>
          </a:extLst>
        </xdr:cNvPr>
        <xdr:cNvSpPr/>
      </xdr:nvSpPr>
      <xdr:spPr>
        <a:xfrm>
          <a:off x="186055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108857</xdr:rowOff>
    </xdr:from>
    <xdr:to>
      <xdr:col>102</xdr:col>
      <xdr:colOff>114300</xdr:colOff>
      <xdr:row>108</xdr:row>
      <xdr:rowOff>108857</xdr:rowOff>
    </xdr:to>
    <xdr:cxnSp macro="">
      <xdr:nvCxnSpPr>
        <xdr:cNvPr id="787" name="直線コネクタ 786">
          <a:extLst>
            <a:ext uri="{FF2B5EF4-FFF2-40B4-BE49-F238E27FC236}">
              <a16:creationId xmlns:a16="http://schemas.microsoft.com/office/drawing/2014/main" id="{E3E47309-4D57-4121-88C7-C963D647316E}"/>
            </a:ext>
          </a:extLst>
        </xdr:cNvPr>
        <xdr:cNvCxnSpPr/>
      </xdr:nvCxnSpPr>
      <xdr:spPr>
        <a:xfrm>
          <a:off x="18656300" y="1862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788" name="n_1aveValue【公民館】&#10;一人当たり面積">
          <a:extLst>
            <a:ext uri="{FF2B5EF4-FFF2-40B4-BE49-F238E27FC236}">
              <a16:creationId xmlns:a16="http://schemas.microsoft.com/office/drawing/2014/main" id="{ABB85B8A-2206-4D32-8979-57A61510144C}"/>
            </a:ext>
          </a:extLst>
        </xdr:cNvPr>
        <xdr:cNvSpPr txBox="1"/>
      </xdr:nvSpPr>
      <xdr:spPr>
        <a:xfrm>
          <a:off x="210757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168020</xdr:rowOff>
    </xdr:from>
    <xdr:ext cx="469744" cy="259045"/>
    <xdr:sp macro="" textlink="">
      <xdr:nvSpPr>
        <xdr:cNvPr id="789" name="n_2aveValue【公民館】&#10;一人当たり面積">
          <a:extLst>
            <a:ext uri="{FF2B5EF4-FFF2-40B4-BE49-F238E27FC236}">
              <a16:creationId xmlns:a16="http://schemas.microsoft.com/office/drawing/2014/main" id="{911F5342-A852-4DAE-8BC2-201EF65C8983}"/>
            </a:ext>
          </a:extLst>
        </xdr:cNvPr>
        <xdr:cNvSpPr txBox="1"/>
      </xdr:nvSpPr>
      <xdr:spPr>
        <a:xfrm>
          <a:off x="201994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135363</xdr:rowOff>
    </xdr:from>
    <xdr:ext cx="469744" cy="259045"/>
    <xdr:sp macro="" textlink="">
      <xdr:nvSpPr>
        <xdr:cNvPr id="790" name="n_3aveValue【公民館】&#10;一人当たり面積">
          <a:extLst>
            <a:ext uri="{FF2B5EF4-FFF2-40B4-BE49-F238E27FC236}">
              <a16:creationId xmlns:a16="http://schemas.microsoft.com/office/drawing/2014/main" id="{1AEFAEF7-A87A-468B-9F2C-39AB785DCAC1}"/>
            </a:ext>
          </a:extLst>
        </xdr:cNvPr>
        <xdr:cNvSpPr txBox="1"/>
      </xdr:nvSpPr>
      <xdr:spPr>
        <a:xfrm>
          <a:off x="19310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791" name="n_4aveValue【公民館】&#10;一人当たり面積">
          <a:extLst>
            <a:ext uri="{FF2B5EF4-FFF2-40B4-BE49-F238E27FC236}">
              <a16:creationId xmlns:a16="http://schemas.microsoft.com/office/drawing/2014/main" id="{F5A98DE6-7E25-4335-89E3-D9390DB96133}"/>
            </a:ext>
          </a:extLst>
        </xdr:cNvPr>
        <xdr:cNvSpPr txBox="1"/>
      </xdr:nvSpPr>
      <xdr:spPr>
        <a:xfrm>
          <a:off x="18421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150784</xdr:rowOff>
    </xdr:from>
    <xdr:ext cx="469744" cy="259045"/>
    <xdr:sp macro="" textlink="">
      <xdr:nvSpPr>
        <xdr:cNvPr id="792" name="n_1mainValue【公民館】&#10;一人当たり面積">
          <a:extLst>
            <a:ext uri="{FF2B5EF4-FFF2-40B4-BE49-F238E27FC236}">
              <a16:creationId xmlns:a16="http://schemas.microsoft.com/office/drawing/2014/main" id="{C8238B5A-0A65-4FED-A808-292D8A92D590}"/>
            </a:ext>
          </a:extLst>
        </xdr:cNvPr>
        <xdr:cNvSpPr txBox="1"/>
      </xdr:nvSpPr>
      <xdr:spPr>
        <a:xfrm>
          <a:off x="210757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150784</xdr:rowOff>
    </xdr:from>
    <xdr:ext cx="469744" cy="259045"/>
    <xdr:sp macro="" textlink="">
      <xdr:nvSpPr>
        <xdr:cNvPr id="793" name="n_2mainValue【公民館】&#10;一人当たり面積">
          <a:extLst>
            <a:ext uri="{FF2B5EF4-FFF2-40B4-BE49-F238E27FC236}">
              <a16:creationId xmlns:a16="http://schemas.microsoft.com/office/drawing/2014/main" id="{25ED82E0-1F82-48BD-9A08-D1F5FC3CBCE3}"/>
            </a:ext>
          </a:extLst>
        </xdr:cNvPr>
        <xdr:cNvSpPr txBox="1"/>
      </xdr:nvSpPr>
      <xdr:spPr>
        <a:xfrm>
          <a:off x="20199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150784</xdr:rowOff>
    </xdr:from>
    <xdr:ext cx="469744" cy="259045"/>
    <xdr:sp macro="" textlink="">
      <xdr:nvSpPr>
        <xdr:cNvPr id="794" name="n_3mainValue【公民館】&#10;一人当たり面積">
          <a:extLst>
            <a:ext uri="{FF2B5EF4-FFF2-40B4-BE49-F238E27FC236}">
              <a16:creationId xmlns:a16="http://schemas.microsoft.com/office/drawing/2014/main" id="{ED14102C-BEAD-40F0-A6CA-E596D880B576}"/>
            </a:ext>
          </a:extLst>
        </xdr:cNvPr>
        <xdr:cNvSpPr txBox="1"/>
      </xdr:nvSpPr>
      <xdr:spPr>
        <a:xfrm>
          <a:off x="19310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150784</xdr:rowOff>
    </xdr:from>
    <xdr:ext cx="469744" cy="259045"/>
    <xdr:sp macro="" textlink="">
      <xdr:nvSpPr>
        <xdr:cNvPr id="795" name="n_4mainValue【公民館】&#10;一人当たり面積">
          <a:extLst>
            <a:ext uri="{FF2B5EF4-FFF2-40B4-BE49-F238E27FC236}">
              <a16:creationId xmlns:a16="http://schemas.microsoft.com/office/drawing/2014/main" id="{CC2DD921-397E-4B53-A353-67A1131E04FD}"/>
            </a:ext>
          </a:extLst>
        </xdr:cNvPr>
        <xdr:cNvSpPr txBox="1"/>
      </xdr:nvSpPr>
      <xdr:spPr>
        <a:xfrm>
          <a:off x="18421427" y="1866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6" name="正方形/長方形 795">
          <a:extLst>
            <a:ext uri="{FF2B5EF4-FFF2-40B4-BE49-F238E27FC236}">
              <a16:creationId xmlns:a16="http://schemas.microsoft.com/office/drawing/2014/main" id="{4050FB4A-4C2B-4DF9-8E6A-CC65509328A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7" name="正方形/長方形 796">
          <a:extLst>
            <a:ext uri="{FF2B5EF4-FFF2-40B4-BE49-F238E27FC236}">
              <a16:creationId xmlns:a16="http://schemas.microsoft.com/office/drawing/2014/main" id="{CE9681FE-DEDF-4FD3-AC6D-2064279DCB8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8" name="テキスト ボックス 797">
          <a:extLst>
            <a:ext uri="{FF2B5EF4-FFF2-40B4-BE49-F238E27FC236}">
              <a16:creationId xmlns:a16="http://schemas.microsoft.com/office/drawing/2014/main" id="{B3397DAB-9903-4175-82FC-281E8B3CCAE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ほとんどの施設類型有形固定資産減価償却率類似団体内順位は上位</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位以内となっている。</a:t>
          </a:r>
        </a:p>
        <a:p>
          <a:r>
            <a:rPr kumimoji="1" lang="ja-JP" altLang="en-US" sz="1300">
              <a:latin typeface="ＭＳ Ｐゴシック" panose="020B0600070205080204" pitchFamily="50" charset="-128"/>
              <a:ea typeface="ＭＳ Ｐゴシック" panose="020B0600070205080204" pitchFamily="50" charset="-128"/>
            </a:rPr>
            <a:t>橋りょう・トンネルの有形固定資産減価償却率は、ペデストリアン</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号デッキ補修工事を開始したことにより、令和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道路の有形固定資産減価償却率については、町田市の場合、減価償却を行わず、道路の舗装部分等のうち取替資産については、部分的取替に要する支出を費用として処理する方法を採用しているため、該当数値なしと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D4B1AEC-2841-490E-84E7-1AAD833FADD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6421CC6-4151-47FC-889A-452F62B5361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5690EE3-60B3-4245-AA18-293445F100D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65419C1-D002-4782-A28D-FF2CC464705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6ACB943-6E74-4697-94E1-1A02F5FBE10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0690E59-079F-4565-8E60-27671D278D5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B1942B9-ED26-4C75-AE61-08AD75314CB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4302453-8EBE-423B-959C-01F1A95FB4A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F76D3E4-9736-4803-B039-7933E9C2E4E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3B1DC97-5C3E-4BF5-913B-8596944FDB2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430,831
422,759
71.55
184,675,921
173,875,066
7,846,310
83,069,953
90,637,099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6B1DF9D-CD6A-4AF5-ACF8-5114937A3B0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B455F8A-35D7-48C2-94B8-825477F9392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2369435-F365-414B-AC83-5A10A65B20A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F6B7671-65CA-4F2D-8DD0-97357808C68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A8C66A7-E416-425C-A76F-B4C0618A530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8D8EC8F-CDD0-4E2C-AD85-20E486CCF5CA}"/>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D024C6C-FFDC-4A6E-94F2-7B98907A5C3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CE52DD6-78CB-47BA-A4B8-2EE4C601AF7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5C31DD0-E549-49A0-9375-CCAF32AFEE5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16E029E-920D-4CD8-811B-762B6769D76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1EB401E-373B-4F61-8199-738F400A0D6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2BE2B6C-6B23-45D8-8132-B8246289EE0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5A58A48-5AB7-4FAA-833E-1CFEE0A6116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650DAB7-6A05-48EA-8595-7233C1A12D4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3E4A380-452A-4253-9834-6CAE7CE3BBA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6325B3F-76BA-4321-8C25-BB02E346356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2FEE520-15AA-4CD3-9ED1-5EE4A5EA576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FB46C80-C7C8-444A-B52F-C462B94EE2C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7813DB0-3484-4CBF-8400-ED879D463C1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1144E7D-D990-4B88-B442-874575B589D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AD1DC54-67AC-473A-9CCF-F4051413977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360EF87-C9E6-4A7D-8D2A-A53D04556C0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EC76AE2-D729-45B3-A531-D67360638AF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ED74155-0E0C-438D-9453-3100785915C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25A58B9-07C8-4F1C-BCB7-F3D6887163F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FAAE3E4-9BBB-4773-B6CF-5EB0FC52984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7C84F98-D631-4142-8404-16FFC632124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40A2DBC-A78B-46B0-942A-E5CAD2F6E8D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43CFB3A-FB94-42C0-8D4C-E2705C0C8E2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1B5BEB8-5BCA-4F75-A2BA-29699E30614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371AE44-EAF7-47CC-9117-DAB3561C04D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BDB4F37-6A86-482F-A497-C8A09E27660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08FDF9A-F975-4612-9A3F-270DBF34656E}"/>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80CFDE4-5D7B-4715-B690-BF11FE586542}"/>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50A5FC8B-47AA-4F1B-9977-7B606CD429C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6BB2610-12D9-4EA1-B878-B708E5EF94F5}"/>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9498D49-C93A-487E-B5CD-E8B4D9E93279}"/>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766285C-6C07-4FDF-ADC1-5AF4E3B9B269}"/>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633A49F-55C5-4760-AD86-F1B256564A6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E42A4E06-41A6-4740-9BB7-900F02CD2D1B}"/>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EA96CDB-F608-48F0-8F14-209A2FF0CC46}"/>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AD09B7B-8B3F-411C-8D59-10AA507A2632}"/>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599490B-8C09-4AE0-AC9E-2E4A33126FD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29811FB-9BCD-4B19-90A2-C3F7ED53397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BE8D6F66-B06F-437A-ADCD-7AE65B1FEEE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12929A58-4C19-45D8-AD9C-76BD51D5F229}"/>
            </a:ext>
          </a:extLst>
        </xdr:cNvPr>
        <xdr:cNvCxnSpPr/>
      </xdr:nvCxnSpPr>
      <xdr:spPr>
        <a:xfrm flipV="1">
          <a:off x="4634865" y="583882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5F08188D-5034-485A-94D7-C36D0718DEB0}"/>
            </a:ext>
          </a:extLst>
        </xdr:cNvPr>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ED96B310-D21B-475C-9FFD-5672B573F2CB}"/>
            </a:ext>
          </a:extLst>
        </xdr:cNvPr>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DA9DA322-DB31-463D-9F5C-2CB491A9B39F}"/>
            </a:ext>
          </a:extLst>
        </xdr:cNvPr>
        <xdr:cNvSpPr txBox="1"/>
      </xdr:nvSpPr>
      <xdr:spPr>
        <a:xfrm>
          <a:off x="46736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0A3EBF7F-D775-4679-9F5D-37EF26A8FC35}"/>
            </a:ext>
          </a:extLst>
        </xdr:cNvPr>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図書館】&#10;有形固定資産減価償却率平均値テキスト">
          <a:extLst>
            <a:ext uri="{FF2B5EF4-FFF2-40B4-BE49-F238E27FC236}">
              <a16:creationId xmlns:a16="http://schemas.microsoft.com/office/drawing/2014/main" id="{A0E6A473-8D0B-44AC-8EA5-124F23973F6A}"/>
            </a:ext>
          </a:extLst>
        </xdr:cNvPr>
        <xdr:cNvSpPr txBox="1"/>
      </xdr:nvSpPr>
      <xdr:spPr>
        <a:xfrm>
          <a:off x="4673600" y="609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EB2DD23B-3D24-4324-B832-263CA5BBEAE7}"/>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7513860E-576A-454C-85D9-B98988691888}"/>
            </a:ext>
          </a:extLst>
        </xdr:cNvPr>
        <xdr:cNvSpPr/>
      </xdr:nvSpPr>
      <xdr:spPr>
        <a:xfrm>
          <a:off x="3746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5" name="フローチャート: 判断 64">
          <a:extLst>
            <a:ext uri="{FF2B5EF4-FFF2-40B4-BE49-F238E27FC236}">
              <a16:creationId xmlns:a16="http://schemas.microsoft.com/office/drawing/2014/main" id="{D84EC275-F434-40BD-827C-D2367561E2AA}"/>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99695</xdr:rowOff>
    </xdr:from>
    <xdr:to>
      <xdr:col>10</xdr:col>
      <xdr:colOff>165100</xdr:colOff>
      <xdr:row>37</xdr:row>
      <xdr:rowOff>29845</xdr:rowOff>
    </xdr:to>
    <xdr:sp macro="" textlink="">
      <xdr:nvSpPr>
        <xdr:cNvPr id="66" name="フローチャート: 判断 65">
          <a:extLst>
            <a:ext uri="{FF2B5EF4-FFF2-40B4-BE49-F238E27FC236}">
              <a16:creationId xmlns:a16="http://schemas.microsoft.com/office/drawing/2014/main" id="{CA159E12-15B6-4379-AB1B-CF28A0D88378}"/>
            </a:ext>
          </a:extLst>
        </xdr:cNvPr>
        <xdr:cNvSpPr/>
      </xdr:nvSpPr>
      <xdr:spPr>
        <a:xfrm>
          <a:off x="1968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76835</xdr:rowOff>
    </xdr:from>
    <xdr:to>
      <xdr:col>6</xdr:col>
      <xdr:colOff>38100</xdr:colOff>
      <xdr:row>37</xdr:row>
      <xdr:rowOff>6985</xdr:rowOff>
    </xdr:to>
    <xdr:sp macro="" textlink="">
      <xdr:nvSpPr>
        <xdr:cNvPr id="67" name="フローチャート: 判断 66">
          <a:extLst>
            <a:ext uri="{FF2B5EF4-FFF2-40B4-BE49-F238E27FC236}">
              <a16:creationId xmlns:a16="http://schemas.microsoft.com/office/drawing/2014/main" id="{69C89794-9FE2-40DD-A605-1936B9C2B1B6}"/>
            </a:ext>
          </a:extLst>
        </xdr:cNvPr>
        <xdr:cNvSpPr/>
      </xdr:nvSpPr>
      <xdr:spPr>
        <a:xfrm>
          <a:off x="1079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88A1113-02F9-4D02-85FF-54962E56FAB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4F26BC2-C149-4DF5-B6CB-51147D57406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5E98E8E-DA66-433A-A0BF-BC5D05FBF7B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2D8BE37-6C77-406E-8781-C854D5FF4CB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0E41BF8-B5AA-44A7-8763-45003308DB5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160655</xdr:rowOff>
    </xdr:from>
    <xdr:to>
      <xdr:col>24</xdr:col>
      <xdr:colOff>114300</xdr:colOff>
      <xdr:row>38</xdr:row>
      <xdr:rowOff>90805</xdr:rowOff>
    </xdr:to>
    <xdr:sp macro="" textlink="">
      <xdr:nvSpPr>
        <xdr:cNvPr id="73" name="楕円 72">
          <a:extLst>
            <a:ext uri="{FF2B5EF4-FFF2-40B4-BE49-F238E27FC236}">
              <a16:creationId xmlns:a16="http://schemas.microsoft.com/office/drawing/2014/main" id="{B084794E-0DEE-43B9-854C-8150BADF7ABF}"/>
            </a:ext>
          </a:extLst>
        </xdr:cNvPr>
        <xdr:cNvSpPr/>
      </xdr:nvSpPr>
      <xdr:spPr>
        <a:xfrm>
          <a:off x="45847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139082</xdr:rowOff>
    </xdr:from>
    <xdr:ext cx="405111" cy="259045"/>
    <xdr:sp macro="" textlink="">
      <xdr:nvSpPr>
        <xdr:cNvPr id="74" name="【図書館】&#10;有形固定資産減価償却率該当値テキスト">
          <a:extLst>
            <a:ext uri="{FF2B5EF4-FFF2-40B4-BE49-F238E27FC236}">
              <a16:creationId xmlns:a16="http://schemas.microsoft.com/office/drawing/2014/main" id="{150862BE-9F7D-4168-B1C6-E839C0A0B6CE}"/>
            </a:ext>
          </a:extLst>
        </xdr:cNvPr>
        <xdr:cNvSpPr txBox="1"/>
      </xdr:nvSpPr>
      <xdr:spPr>
        <a:xfrm>
          <a:off x="4673600"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132080</xdr:rowOff>
    </xdr:from>
    <xdr:to>
      <xdr:col>20</xdr:col>
      <xdr:colOff>38100</xdr:colOff>
      <xdr:row>38</xdr:row>
      <xdr:rowOff>62230</xdr:rowOff>
    </xdr:to>
    <xdr:sp macro="" textlink="">
      <xdr:nvSpPr>
        <xdr:cNvPr id="75" name="楕円 74">
          <a:extLst>
            <a:ext uri="{FF2B5EF4-FFF2-40B4-BE49-F238E27FC236}">
              <a16:creationId xmlns:a16="http://schemas.microsoft.com/office/drawing/2014/main" id="{32D0074A-99AD-4477-A9DD-3FF5E8A7B34A}"/>
            </a:ext>
          </a:extLst>
        </xdr:cNvPr>
        <xdr:cNvSpPr/>
      </xdr:nvSpPr>
      <xdr:spPr>
        <a:xfrm>
          <a:off x="37465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11430</xdr:rowOff>
    </xdr:from>
    <xdr:to>
      <xdr:col>24</xdr:col>
      <xdr:colOff>63500</xdr:colOff>
      <xdr:row>38</xdr:row>
      <xdr:rowOff>40005</xdr:rowOff>
    </xdr:to>
    <xdr:cxnSp macro="">
      <xdr:nvCxnSpPr>
        <xdr:cNvPr id="76" name="直線コネクタ 75">
          <a:extLst>
            <a:ext uri="{FF2B5EF4-FFF2-40B4-BE49-F238E27FC236}">
              <a16:creationId xmlns:a16="http://schemas.microsoft.com/office/drawing/2014/main" id="{32020F61-D2C4-43D6-AA0A-2F907DD857C6}"/>
            </a:ext>
          </a:extLst>
        </xdr:cNvPr>
        <xdr:cNvCxnSpPr/>
      </xdr:nvCxnSpPr>
      <xdr:spPr>
        <a:xfrm>
          <a:off x="3797300" y="652653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84455</xdr:rowOff>
    </xdr:from>
    <xdr:to>
      <xdr:col>15</xdr:col>
      <xdr:colOff>101600</xdr:colOff>
      <xdr:row>38</xdr:row>
      <xdr:rowOff>14605</xdr:rowOff>
    </xdr:to>
    <xdr:sp macro="" textlink="">
      <xdr:nvSpPr>
        <xdr:cNvPr id="77" name="楕円 76">
          <a:extLst>
            <a:ext uri="{FF2B5EF4-FFF2-40B4-BE49-F238E27FC236}">
              <a16:creationId xmlns:a16="http://schemas.microsoft.com/office/drawing/2014/main" id="{44832905-C302-4A33-82DE-01655432D309}"/>
            </a:ext>
          </a:extLst>
        </xdr:cNvPr>
        <xdr:cNvSpPr/>
      </xdr:nvSpPr>
      <xdr:spPr>
        <a:xfrm>
          <a:off x="2857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135255</xdr:rowOff>
    </xdr:from>
    <xdr:to>
      <xdr:col>19</xdr:col>
      <xdr:colOff>177800</xdr:colOff>
      <xdr:row>38</xdr:row>
      <xdr:rowOff>11430</xdr:rowOff>
    </xdr:to>
    <xdr:cxnSp macro="">
      <xdr:nvCxnSpPr>
        <xdr:cNvPr id="78" name="直線コネクタ 77">
          <a:extLst>
            <a:ext uri="{FF2B5EF4-FFF2-40B4-BE49-F238E27FC236}">
              <a16:creationId xmlns:a16="http://schemas.microsoft.com/office/drawing/2014/main" id="{E0026A53-7ACD-42CE-A9F6-AB31FC4C0AC1}"/>
            </a:ext>
          </a:extLst>
        </xdr:cNvPr>
        <xdr:cNvCxnSpPr/>
      </xdr:nvCxnSpPr>
      <xdr:spPr>
        <a:xfrm>
          <a:off x="2908300" y="647890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48260</xdr:rowOff>
    </xdr:from>
    <xdr:to>
      <xdr:col>10</xdr:col>
      <xdr:colOff>165100</xdr:colOff>
      <xdr:row>37</xdr:row>
      <xdr:rowOff>149860</xdr:rowOff>
    </xdr:to>
    <xdr:sp macro="" textlink="">
      <xdr:nvSpPr>
        <xdr:cNvPr id="79" name="楕円 78">
          <a:extLst>
            <a:ext uri="{FF2B5EF4-FFF2-40B4-BE49-F238E27FC236}">
              <a16:creationId xmlns:a16="http://schemas.microsoft.com/office/drawing/2014/main" id="{BA343CF5-AB55-4F85-B35D-FE1B7F3C5116}"/>
            </a:ext>
          </a:extLst>
        </xdr:cNvPr>
        <xdr:cNvSpPr/>
      </xdr:nvSpPr>
      <xdr:spPr>
        <a:xfrm>
          <a:off x="1968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99060</xdr:rowOff>
    </xdr:from>
    <xdr:to>
      <xdr:col>15</xdr:col>
      <xdr:colOff>50800</xdr:colOff>
      <xdr:row>37</xdr:row>
      <xdr:rowOff>135255</xdr:rowOff>
    </xdr:to>
    <xdr:cxnSp macro="">
      <xdr:nvCxnSpPr>
        <xdr:cNvPr id="80" name="直線コネクタ 79">
          <a:extLst>
            <a:ext uri="{FF2B5EF4-FFF2-40B4-BE49-F238E27FC236}">
              <a16:creationId xmlns:a16="http://schemas.microsoft.com/office/drawing/2014/main" id="{E07ECF1B-7650-40ED-B045-94F5485ABA47}"/>
            </a:ext>
          </a:extLst>
        </xdr:cNvPr>
        <xdr:cNvCxnSpPr/>
      </xdr:nvCxnSpPr>
      <xdr:spPr>
        <a:xfrm>
          <a:off x="2019300" y="64427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2540</xdr:rowOff>
    </xdr:from>
    <xdr:to>
      <xdr:col>6</xdr:col>
      <xdr:colOff>38100</xdr:colOff>
      <xdr:row>37</xdr:row>
      <xdr:rowOff>104140</xdr:rowOff>
    </xdr:to>
    <xdr:sp macro="" textlink="">
      <xdr:nvSpPr>
        <xdr:cNvPr id="81" name="楕円 80">
          <a:extLst>
            <a:ext uri="{FF2B5EF4-FFF2-40B4-BE49-F238E27FC236}">
              <a16:creationId xmlns:a16="http://schemas.microsoft.com/office/drawing/2014/main" id="{393B3A13-E8A1-4518-8590-E4958496617E}"/>
            </a:ext>
          </a:extLst>
        </xdr:cNvPr>
        <xdr:cNvSpPr/>
      </xdr:nvSpPr>
      <xdr:spPr>
        <a:xfrm>
          <a:off x="1079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53340</xdr:rowOff>
    </xdr:from>
    <xdr:to>
      <xdr:col>10</xdr:col>
      <xdr:colOff>114300</xdr:colOff>
      <xdr:row>37</xdr:row>
      <xdr:rowOff>99060</xdr:rowOff>
    </xdr:to>
    <xdr:cxnSp macro="">
      <xdr:nvCxnSpPr>
        <xdr:cNvPr id="82" name="直線コネクタ 81">
          <a:extLst>
            <a:ext uri="{FF2B5EF4-FFF2-40B4-BE49-F238E27FC236}">
              <a16:creationId xmlns:a16="http://schemas.microsoft.com/office/drawing/2014/main" id="{571B1BD2-156F-4DDD-B95A-917B9B661602}"/>
            </a:ext>
          </a:extLst>
        </xdr:cNvPr>
        <xdr:cNvCxnSpPr/>
      </xdr:nvCxnSpPr>
      <xdr:spPr>
        <a:xfrm>
          <a:off x="1130300" y="63969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27322</xdr:rowOff>
    </xdr:from>
    <xdr:ext cx="405111" cy="259045"/>
    <xdr:sp macro="" textlink="">
      <xdr:nvSpPr>
        <xdr:cNvPr id="83" name="n_1aveValue【図書館】&#10;有形固定資産減価償却率">
          <a:extLst>
            <a:ext uri="{FF2B5EF4-FFF2-40B4-BE49-F238E27FC236}">
              <a16:creationId xmlns:a16="http://schemas.microsoft.com/office/drawing/2014/main" id="{5415CD2F-72CF-4943-A9A9-9467D36ECCA3}"/>
            </a:ext>
          </a:extLst>
        </xdr:cNvPr>
        <xdr:cNvSpPr txBox="1"/>
      </xdr:nvSpPr>
      <xdr:spPr>
        <a:xfrm>
          <a:off x="35820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4" name="n_2aveValue【図書館】&#10;有形固定資産減価償却率">
          <a:extLst>
            <a:ext uri="{FF2B5EF4-FFF2-40B4-BE49-F238E27FC236}">
              <a16:creationId xmlns:a16="http://schemas.microsoft.com/office/drawing/2014/main" id="{DAD1A836-264C-4A9D-92B0-67B2188D8D4C}"/>
            </a:ext>
          </a:extLst>
        </xdr:cNvPr>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46372</xdr:rowOff>
    </xdr:from>
    <xdr:ext cx="405111" cy="259045"/>
    <xdr:sp macro="" textlink="">
      <xdr:nvSpPr>
        <xdr:cNvPr id="85" name="n_3aveValue【図書館】&#10;有形固定資産減価償却率">
          <a:extLst>
            <a:ext uri="{FF2B5EF4-FFF2-40B4-BE49-F238E27FC236}">
              <a16:creationId xmlns:a16="http://schemas.microsoft.com/office/drawing/2014/main" id="{C48C8D12-8D36-460B-8DD1-A18F3D8B7134}"/>
            </a:ext>
          </a:extLst>
        </xdr:cNvPr>
        <xdr:cNvSpPr txBox="1"/>
      </xdr:nvSpPr>
      <xdr:spPr>
        <a:xfrm>
          <a:off x="1816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23512</xdr:rowOff>
    </xdr:from>
    <xdr:ext cx="405111" cy="259045"/>
    <xdr:sp macro="" textlink="">
      <xdr:nvSpPr>
        <xdr:cNvPr id="86" name="n_4aveValue【図書館】&#10;有形固定資産減価償却率">
          <a:extLst>
            <a:ext uri="{FF2B5EF4-FFF2-40B4-BE49-F238E27FC236}">
              <a16:creationId xmlns:a16="http://schemas.microsoft.com/office/drawing/2014/main" id="{04059C40-A61E-47FE-810A-C7B0F0E3E24F}"/>
            </a:ext>
          </a:extLst>
        </xdr:cNvPr>
        <xdr:cNvSpPr txBox="1"/>
      </xdr:nvSpPr>
      <xdr:spPr>
        <a:xfrm>
          <a:off x="927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53357</xdr:rowOff>
    </xdr:from>
    <xdr:ext cx="405111" cy="259045"/>
    <xdr:sp macro="" textlink="">
      <xdr:nvSpPr>
        <xdr:cNvPr id="87" name="n_1mainValue【図書館】&#10;有形固定資産減価償却率">
          <a:extLst>
            <a:ext uri="{FF2B5EF4-FFF2-40B4-BE49-F238E27FC236}">
              <a16:creationId xmlns:a16="http://schemas.microsoft.com/office/drawing/2014/main" id="{2241D3CB-211D-48C1-8462-D3D1FAD40654}"/>
            </a:ext>
          </a:extLst>
        </xdr:cNvPr>
        <xdr:cNvSpPr txBox="1"/>
      </xdr:nvSpPr>
      <xdr:spPr>
        <a:xfrm>
          <a:off x="35820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5732</xdr:rowOff>
    </xdr:from>
    <xdr:ext cx="405111" cy="259045"/>
    <xdr:sp macro="" textlink="">
      <xdr:nvSpPr>
        <xdr:cNvPr id="88" name="n_2mainValue【図書館】&#10;有形固定資産減価償却率">
          <a:extLst>
            <a:ext uri="{FF2B5EF4-FFF2-40B4-BE49-F238E27FC236}">
              <a16:creationId xmlns:a16="http://schemas.microsoft.com/office/drawing/2014/main" id="{3DB87B7B-0124-4F08-B154-02E31BFBCEA4}"/>
            </a:ext>
          </a:extLst>
        </xdr:cNvPr>
        <xdr:cNvSpPr txBox="1"/>
      </xdr:nvSpPr>
      <xdr:spPr>
        <a:xfrm>
          <a:off x="27057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140987</xdr:rowOff>
    </xdr:from>
    <xdr:ext cx="405111" cy="259045"/>
    <xdr:sp macro="" textlink="">
      <xdr:nvSpPr>
        <xdr:cNvPr id="89" name="n_3mainValue【図書館】&#10;有形固定資産減価償却率">
          <a:extLst>
            <a:ext uri="{FF2B5EF4-FFF2-40B4-BE49-F238E27FC236}">
              <a16:creationId xmlns:a16="http://schemas.microsoft.com/office/drawing/2014/main" id="{DF3ED2C1-3E88-437A-BEC5-BAD64ECD9E41}"/>
            </a:ext>
          </a:extLst>
        </xdr:cNvPr>
        <xdr:cNvSpPr txBox="1"/>
      </xdr:nvSpPr>
      <xdr:spPr>
        <a:xfrm>
          <a:off x="18167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95267</xdr:rowOff>
    </xdr:from>
    <xdr:ext cx="405111" cy="259045"/>
    <xdr:sp macro="" textlink="">
      <xdr:nvSpPr>
        <xdr:cNvPr id="90" name="n_4mainValue【図書館】&#10;有形固定資産減価償却率">
          <a:extLst>
            <a:ext uri="{FF2B5EF4-FFF2-40B4-BE49-F238E27FC236}">
              <a16:creationId xmlns:a16="http://schemas.microsoft.com/office/drawing/2014/main" id="{9C5A691F-E55E-445E-9F26-1E3C1F7842FF}"/>
            </a:ext>
          </a:extLst>
        </xdr:cNvPr>
        <xdr:cNvSpPr txBox="1"/>
      </xdr:nvSpPr>
      <xdr:spPr>
        <a:xfrm>
          <a:off x="927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FA2CDF0D-8721-4792-8542-20007DE215E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FBF2DAF5-BB60-45A5-840F-BA40F065E3E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F589C0D-F8DC-4C25-AF4A-2240207B5D6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441E2BD-E26A-471D-A772-4CDF1CD543C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2589B5B-C3C7-4A77-B136-5CA52717ABD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4E6CF6A-244C-45C1-BD44-B81E4DB22A3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FB8CD59-FCD8-46F4-BB0E-774E84E81D1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F33C16EE-8C91-435C-ACFA-B83E77BDC83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5991168D-0C90-40DA-A478-40D247027D1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C1A747FA-646E-40E3-A7F0-C37E3754323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860237D0-3131-4E3D-B6A8-98189A798D47}"/>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8CD7728E-DBC6-4283-BC45-E544D17D4CF2}"/>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F61B849A-98EC-48C1-A83B-1EC92A67D9E6}"/>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9863B62E-AE38-425A-8525-5ABA1AF17FC9}"/>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AA665AA8-26A4-4E77-9EEB-1F095A8657F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2E3EAAE6-1625-4A18-8A69-B136BE42530E}"/>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64CDBB8A-26BD-484C-9216-8264F2E7B8C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DB3A1C8F-9C0E-4C63-B56C-CF1D6E38E6FE}"/>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AEA33C49-3568-41B0-8305-BE096BD4BE7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21B96DEC-894D-43F7-BA90-219F77AFAE6F}"/>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2C5D9FDD-5149-4869-B83D-72E015D6E83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DBB6CFF7-911F-46FE-AC75-FA8A7A02B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DC6BDD15-6EEC-48F6-B323-D3952590F7B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744FDEA5-7F4B-4BD3-86C3-6FE068617D6F}"/>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E114EA1-2B39-4C1C-8108-FFC6221E00CD}"/>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D8316931-65A4-486E-BCFF-43DF837ED2F8}"/>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714CBC53-D97B-47F5-BD8F-F8C6540636DB}"/>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3BD7CF6D-F925-4DCD-A8BD-6260C2727932}"/>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4F0B640B-1015-4B1D-880A-F68ADCACC62A}"/>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4DC7AED0-1B5B-4938-A6C5-9470D6457236}"/>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5015C614-C0E1-44C3-97BA-EE67D46C7DB7}"/>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C3F6862F-105A-4D2E-9677-BBDC7C1750DC}"/>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B882B010-F594-49C3-A90D-48C529A928B9}"/>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D98836F5-DB56-4F6D-B3BA-8251A84E33C5}"/>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4D0B634-34AD-4852-A95D-0B62E7D8448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5B77608-34E8-4959-9558-7CA2DA12562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E341DCD-5CA2-4FFD-9033-7FE753E5393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9F22327-FA6D-4A20-9B00-164BC1BD550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52A09364-D2E1-408D-AC1A-41231CEBBA5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a:extLst>
            <a:ext uri="{FF2B5EF4-FFF2-40B4-BE49-F238E27FC236}">
              <a16:creationId xmlns:a16="http://schemas.microsoft.com/office/drawing/2014/main" id="{89829E52-FEE7-4AD3-8FD8-3B07ADB3EABF}"/>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a:extLst>
            <a:ext uri="{FF2B5EF4-FFF2-40B4-BE49-F238E27FC236}">
              <a16:creationId xmlns:a16="http://schemas.microsoft.com/office/drawing/2014/main" id="{2C706A16-F529-49BA-A235-DA76AE5526C4}"/>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a:extLst>
            <a:ext uri="{FF2B5EF4-FFF2-40B4-BE49-F238E27FC236}">
              <a16:creationId xmlns:a16="http://schemas.microsoft.com/office/drawing/2014/main" id="{60E8FB1E-4E80-4CE3-A9E6-D9282E27A17F}"/>
            </a:ext>
          </a:extLst>
        </xdr:cNvPr>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a:extLst>
            <a:ext uri="{FF2B5EF4-FFF2-40B4-BE49-F238E27FC236}">
              <a16:creationId xmlns:a16="http://schemas.microsoft.com/office/drawing/2014/main" id="{BC8277E1-0452-4500-81C6-F7DD6861D4C3}"/>
            </a:ext>
          </a:extLst>
        </xdr:cNvPr>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a:extLst>
            <a:ext uri="{FF2B5EF4-FFF2-40B4-BE49-F238E27FC236}">
              <a16:creationId xmlns:a16="http://schemas.microsoft.com/office/drawing/2014/main" id="{2014343A-613C-4D87-95DF-0AD48A4BB6D8}"/>
            </a:ext>
          </a:extLst>
        </xdr:cNvPr>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a:extLst>
            <a:ext uri="{FF2B5EF4-FFF2-40B4-BE49-F238E27FC236}">
              <a16:creationId xmlns:a16="http://schemas.microsoft.com/office/drawing/2014/main" id="{265C4EF7-FF02-4469-B4A0-DEAB23D10EED}"/>
            </a:ext>
          </a:extLst>
        </xdr:cNvPr>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a:extLst>
            <a:ext uri="{FF2B5EF4-FFF2-40B4-BE49-F238E27FC236}">
              <a16:creationId xmlns:a16="http://schemas.microsoft.com/office/drawing/2014/main" id="{855451B7-117B-4C32-A5F0-E40A33FEE57E}"/>
            </a:ext>
          </a:extLst>
        </xdr:cNvPr>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a:extLst>
            <a:ext uri="{FF2B5EF4-FFF2-40B4-BE49-F238E27FC236}">
              <a16:creationId xmlns:a16="http://schemas.microsoft.com/office/drawing/2014/main" id="{ECFC189F-03E5-4AF1-9EB8-41C98396C2EC}"/>
            </a:ext>
          </a:extLst>
        </xdr:cNvPr>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a:extLst>
            <a:ext uri="{FF2B5EF4-FFF2-40B4-BE49-F238E27FC236}">
              <a16:creationId xmlns:a16="http://schemas.microsoft.com/office/drawing/2014/main" id="{C4BC71FC-ABF2-4759-AAE8-432B9A8EAFAB}"/>
            </a:ext>
          </a:extLst>
        </xdr:cNvPr>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a:extLst>
            <a:ext uri="{FF2B5EF4-FFF2-40B4-BE49-F238E27FC236}">
              <a16:creationId xmlns:a16="http://schemas.microsoft.com/office/drawing/2014/main" id="{B6E99391-582F-4B29-8290-097887468C7F}"/>
            </a:ext>
          </a:extLst>
        </xdr:cNvPr>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a:extLst>
            <a:ext uri="{FF2B5EF4-FFF2-40B4-BE49-F238E27FC236}">
              <a16:creationId xmlns:a16="http://schemas.microsoft.com/office/drawing/2014/main" id="{E2ADC99E-8637-4990-96F0-CFC7DCFAE46A}"/>
            </a:ext>
          </a:extLst>
        </xdr:cNvPr>
        <xdr:cNvSpPr txBox="1"/>
      </xdr:nvSpPr>
      <xdr:spPr>
        <a:xfrm>
          <a:off x="93917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636D31B3-F6E9-49E5-8FC8-DF63AE097776}"/>
            </a:ext>
          </a:extLst>
        </xdr:cNvPr>
        <xdr:cNvSpPr txBox="1"/>
      </xdr:nvSpPr>
      <xdr:spPr>
        <a:xfrm>
          <a:off x="8515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118127</xdr:rowOff>
    </xdr:from>
    <xdr:ext cx="469744" cy="259045"/>
    <xdr:sp macro="" textlink="">
      <xdr:nvSpPr>
        <xdr:cNvPr id="142" name="n_3aveValue【図書館】&#10;一人当たり面積">
          <a:extLst>
            <a:ext uri="{FF2B5EF4-FFF2-40B4-BE49-F238E27FC236}">
              <a16:creationId xmlns:a16="http://schemas.microsoft.com/office/drawing/2014/main" id="{42669BE9-EE38-481F-A2AE-FDE631DDB12D}"/>
            </a:ext>
          </a:extLst>
        </xdr:cNvPr>
        <xdr:cNvSpPr txBox="1"/>
      </xdr:nvSpPr>
      <xdr:spPr>
        <a:xfrm>
          <a:off x="7626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B2C4C5B2-4B23-4FC8-A789-CD61FF467BB3}"/>
            </a:ext>
          </a:extLst>
        </xdr:cNvPr>
        <xdr:cNvSpPr txBox="1"/>
      </xdr:nvSpPr>
      <xdr:spPr>
        <a:xfrm>
          <a:off x="6737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a:extLst>
            <a:ext uri="{FF2B5EF4-FFF2-40B4-BE49-F238E27FC236}">
              <a16:creationId xmlns:a16="http://schemas.microsoft.com/office/drawing/2014/main" id="{FF8A4DA4-1E3B-4B84-BA17-161AF9124206}"/>
            </a:ext>
          </a:extLst>
        </xdr:cNvPr>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a:extLst>
            <a:ext uri="{FF2B5EF4-FFF2-40B4-BE49-F238E27FC236}">
              <a16:creationId xmlns:a16="http://schemas.microsoft.com/office/drawing/2014/main" id="{F96A380E-257D-4E25-A0AE-808454212B77}"/>
            </a:ext>
          </a:extLst>
        </xdr:cNvPr>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a:extLst>
            <a:ext uri="{FF2B5EF4-FFF2-40B4-BE49-F238E27FC236}">
              <a16:creationId xmlns:a16="http://schemas.microsoft.com/office/drawing/2014/main" id="{14CEEF73-C440-49EE-92A2-6019C32E2A82}"/>
            </a:ext>
          </a:extLst>
        </xdr:cNvPr>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a:extLst>
            <a:ext uri="{FF2B5EF4-FFF2-40B4-BE49-F238E27FC236}">
              <a16:creationId xmlns:a16="http://schemas.microsoft.com/office/drawing/2014/main" id="{EFC836AB-CDA3-47C4-90CF-660E6EF791B5}"/>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16414A24-9090-46A9-8955-C8E24403593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D836E754-2022-4473-BA00-12DD20287CF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F2926DBF-E4E8-4F33-A0AA-CCE1B7ACF8F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976A6D97-E4F7-4768-8427-1F51B4EC531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22B76A0D-0369-4A81-ADF1-F378FFD2444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CEEC0275-62D0-4CF8-9CA3-2A5C79588BA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4F5FAA2-5A7B-40D9-9ED9-CEFC62BDD04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238E6EC0-8D24-44B6-AFB8-F0C2AE6BE44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2967BC85-6E8C-42C2-ADDA-FAFAA13A34C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F85A8CC-84E7-4F94-865D-0E78D0EDDC2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71CCF063-9C44-4FCE-A6F0-F8CAC2C98E2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FE88C936-10A9-4FA2-B0C2-3ED8D753118B}"/>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B7DC002B-EB75-4058-8B89-19B6094D44BB}"/>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A4F44976-1B73-4D37-9991-E6ED5F66C4A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2661A2C9-0382-441A-83D7-EC7D8BFA21E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62281CC1-23E7-4AFE-8DC6-0E35E1F1B129}"/>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50B2CE97-694C-42DD-9FEE-2E145CA14A9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401316F8-2380-4B10-8C3B-74C01DCBB3BD}"/>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E19891D5-C078-4A47-99E6-EFB1455E635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57A783CD-5A77-4203-A747-4891C6494106}"/>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52FA260A-7EF5-4BA7-9D05-69B327DF7DC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32D51ABC-3A2B-40FF-805F-A2C5F04D668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70EBF475-4DFB-4246-B1F5-5DA86132E078}"/>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F32106A4-CA3C-4616-A920-6C09733F830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7939A993-FFAE-41F3-A09C-113589794646}"/>
            </a:ext>
          </a:extLst>
        </xdr:cNvPr>
        <xdr:cNvCxnSpPr/>
      </xdr:nvCxnSpPr>
      <xdr:spPr>
        <a:xfrm flipV="1">
          <a:off x="4634865" y="9534525"/>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D7DB70CC-E098-454B-98DB-7B1E47035B1C}"/>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C002C1B4-D867-4607-B40B-B0022FA80117}"/>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E764F295-2BD9-4DB4-8EA2-8AEC53CB3830}"/>
            </a:ext>
          </a:extLst>
        </xdr:cNvPr>
        <xdr:cNvSpPr txBox="1"/>
      </xdr:nvSpPr>
      <xdr:spPr>
        <a:xfrm>
          <a:off x="4673600" y="930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B444CDF9-A847-4A9F-A85F-FD477EB7000D}"/>
            </a:ext>
          </a:extLst>
        </xdr:cNvPr>
        <xdr:cNvCxnSpPr/>
      </xdr:nvCxnSpPr>
      <xdr:spPr>
        <a:xfrm>
          <a:off x="4546600" y="953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83837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8C1BA4AB-4883-44D3-81FF-7AA73FAE2B6F}"/>
            </a:ext>
          </a:extLst>
        </xdr:cNvPr>
        <xdr:cNvSpPr txBox="1"/>
      </xdr:nvSpPr>
      <xdr:spPr>
        <a:xfrm>
          <a:off x="4673600" y="1019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297E4180-F81B-4F87-BC04-60560ADCFE91}"/>
            </a:ext>
          </a:extLst>
        </xdr:cNvPr>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49398D54-878D-4358-BBF3-838776FD320B}"/>
            </a:ext>
          </a:extLst>
        </xdr:cNvPr>
        <xdr:cNvSpPr/>
      </xdr:nvSpPr>
      <xdr:spPr>
        <a:xfrm>
          <a:off x="3746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71120</xdr:rowOff>
    </xdr:from>
    <xdr:to>
      <xdr:col>15</xdr:col>
      <xdr:colOff>101600</xdr:colOff>
      <xdr:row>60</xdr:row>
      <xdr:rowOff>1270</xdr:rowOff>
    </xdr:to>
    <xdr:sp macro="" textlink="">
      <xdr:nvSpPr>
        <xdr:cNvPr id="180" name="フローチャート: 判断 179">
          <a:extLst>
            <a:ext uri="{FF2B5EF4-FFF2-40B4-BE49-F238E27FC236}">
              <a16:creationId xmlns:a16="http://schemas.microsoft.com/office/drawing/2014/main" id="{AE66FB9D-63CA-4C12-80C0-0C3220D34070}"/>
            </a:ext>
          </a:extLst>
        </xdr:cNvPr>
        <xdr:cNvSpPr/>
      </xdr:nvSpPr>
      <xdr:spPr>
        <a:xfrm>
          <a:off x="2857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1" name="フローチャート: 判断 180">
          <a:extLst>
            <a:ext uri="{FF2B5EF4-FFF2-40B4-BE49-F238E27FC236}">
              <a16:creationId xmlns:a16="http://schemas.microsoft.com/office/drawing/2014/main" id="{69B4D94A-35C6-4A94-AE5F-D1985FB5B705}"/>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128270</xdr:rowOff>
    </xdr:from>
    <xdr:to>
      <xdr:col>6</xdr:col>
      <xdr:colOff>38100</xdr:colOff>
      <xdr:row>60</xdr:row>
      <xdr:rowOff>58420</xdr:rowOff>
    </xdr:to>
    <xdr:sp macro="" textlink="">
      <xdr:nvSpPr>
        <xdr:cNvPr id="182" name="フローチャート: 判断 181">
          <a:extLst>
            <a:ext uri="{FF2B5EF4-FFF2-40B4-BE49-F238E27FC236}">
              <a16:creationId xmlns:a16="http://schemas.microsoft.com/office/drawing/2014/main" id="{A370FE7E-3DC8-4F99-9288-9C65AD5A3712}"/>
            </a:ext>
          </a:extLst>
        </xdr:cNvPr>
        <xdr:cNvSpPr/>
      </xdr:nvSpPr>
      <xdr:spPr>
        <a:xfrm>
          <a:off x="1079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1127E9F-1056-4C0E-B559-E185739E8B8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F284B55-9FD5-4EEF-9BB5-306AEF96AF9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175CAB7-F2B0-4C26-BABE-23D698BC1A2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A0ECC83-DBE5-4A29-82AC-C6E30C11C3A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C19A5B9-097F-404A-BFA9-11B989F3BAE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162560</xdr:rowOff>
    </xdr:from>
    <xdr:to>
      <xdr:col>24</xdr:col>
      <xdr:colOff>114300</xdr:colOff>
      <xdr:row>59</xdr:row>
      <xdr:rowOff>92710</xdr:rowOff>
    </xdr:to>
    <xdr:sp macro="" textlink="">
      <xdr:nvSpPr>
        <xdr:cNvPr id="188" name="楕円 187">
          <a:extLst>
            <a:ext uri="{FF2B5EF4-FFF2-40B4-BE49-F238E27FC236}">
              <a16:creationId xmlns:a16="http://schemas.microsoft.com/office/drawing/2014/main" id="{11500066-8694-45C0-A4AB-2C907E40B7CF}"/>
            </a:ext>
          </a:extLst>
        </xdr:cNvPr>
        <xdr:cNvSpPr/>
      </xdr:nvSpPr>
      <xdr:spPr>
        <a:xfrm>
          <a:off x="4584700" y="101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13987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A4915876-A8A2-4F82-BCBD-B82FBCE1F97E}"/>
            </a:ext>
          </a:extLst>
        </xdr:cNvPr>
        <xdr:cNvSpPr txBox="1"/>
      </xdr:nvSpPr>
      <xdr:spPr>
        <a:xfrm>
          <a:off x="4673600"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122555</xdr:rowOff>
    </xdr:from>
    <xdr:to>
      <xdr:col>20</xdr:col>
      <xdr:colOff>38100</xdr:colOff>
      <xdr:row>59</xdr:row>
      <xdr:rowOff>52705</xdr:rowOff>
    </xdr:to>
    <xdr:sp macro="" textlink="">
      <xdr:nvSpPr>
        <xdr:cNvPr id="190" name="楕円 189">
          <a:extLst>
            <a:ext uri="{FF2B5EF4-FFF2-40B4-BE49-F238E27FC236}">
              <a16:creationId xmlns:a16="http://schemas.microsoft.com/office/drawing/2014/main" id="{633A1DD6-0EB4-4331-A348-540B4060E43C}"/>
            </a:ext>
          </a:extLst>
        </xdr:cNvPr>
        <xdr:cNvSpPr/>
      </xdr:nvSpPr>
      <xdr:spPr>
        <a:xfrm>
          <a:off x="37465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1905</xdr:rowOff>
    </xdr:from>
    <xdr:to>
      <xdr:col>24</xdr:col>
      <xdr:colOff>63500</xdr:colOff>
      <xdr:row>59</xdr:row>
      <xdr:rowOff>41910</xdr:rowOff>
    </xdr:to>
    <xdr:cxnSp macro="">
      <xdr:nvCxnSpPr>
        <xdr:cNvPr id="191" name="直線コネクタ 190">
          <a:extLst>
            <a:ext uri="{FF2B5EF4-FFF2-40B4-BE49-F238E27FC236}">
              <a16:creationId xmlns:a16="http://schemas.microsoft.com/office/drawing/2014/main" id="{53DCC863-5057-40B9-91C5-C041A9D4598A}"/>
            </a:ext>
          </a:extLst>
        </xdr:cNvPr>
        <xdr:cNvCxnSpPr/>
      </xdr:nvCxnSpPr>
      <xdr:spPr>
        <a:xfrm>
          <a:off x="3797300" y="1011745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168275</xdr:rowOff>
    </xdr:from>
    <xdr:to>
      <xdr:col>15</xdr:col>
      <xdr:colOff>101600</xdr:colOff>
      <xdr:row>59</xdr:row>
      <xdr:rowOff>98425</xdr:rowOff>
    </xdr:to>
    <xdr:sp macro="" textlink="">
      <xdr:nvSpPr>
        <xdr:cNvPr id="192" name="楕円 191">
          <a:extLst>
            <a:ext uri="{FF2B5EF4-FFF2-40B4-BE49-F238E27FC236}">
              <a16:creationId xmlns:a16="http://schemas.microsoft.com/office/drawing/2014/main" id="{6E73FB72-66DD-43B7-AE7F-ED3E99421189}"/>
            </a:ext>
          </a:extLst>
        </xdr:cNvPr>
        <xdr:cNvSpPr/>
      </xdr:nvSpPr>
      <xdr:spPr>
        <a:xfrm>
          <a:off x="2857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1905</xdr:rowOff>
    </xdr:from>
    <xdr:to>
      <xdr:col>19</xdr:col>
      <xdr:colOff>177800</xdr:colOff>
      <xdr:row>59</xdr:row>
      <xdr:rowOff>47625</xdr:rowOff>
    </xdr:to>
    <xdr:cxnSp macro="">
      <xdr:nvCxnSpPr>
        <xdr:cNvPr id="193" name="直線コネクタ 192">
          <a:extLst>
            <a:ext uri="{FF2B5EF4-FFF2-40B4-BE49-F238E27FC236}">
              <a16:creationId xmlns:a16="http://schemas.microsoft.com/office/drawing/2014/main" id="{35034889-EC63-4523-A025-3D21F6C8E97E}"/>
            </a:ext>
          </a:extLst>
        </xdr:cNvPr>
        <xdr:cNvCxnSpPr/>
      </xdr:nvCxnSpPr>
      <xdr:spPr>
        <a:xfrm flipV="1">
          <a:off x="2908300" y="101174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128270</xdr:rowOff>
    </xdr:from>
    <xdr:to>
      <xdr:col>10</xdr:col>
      <xdr:colOff>165100</xdr:colOff>
      <xdr:row>59</xdr:row>
      <xdr:rowOff>58420</xdr:rowOff>
    </xdr:to>
    <xdr:sp macro="" textlink="">
      <xdr:nvSpPr>
        <xdr:cNvPr id="194" name="楕円 193">
          <a:extLst>
            <a:ext uri="{FF2B5EF4-FFF2-40B4-BE49-F238E27FC236}">
              <a16:creationId xmlns:a16="http://schemas.microsoft.com/office/drawing/2014/main" id="{D4E17841-839C-40F9-9830-FCA0FC9C55C7}"/>
            </a:ext>
          </a:extLst>
        </xdr:cNvPr>
        <xdr:cNvSpPr/>
      </xdr:nvSpPr>
      <xdr:spPr>
        <a:xfrm>
          <a:off x="1968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7620</xdr:rowOff>
    </xdr:from>
    <xdr:to>
      <xdr:col>15</xdr:col>
      <xdr:colOff>50800</xdr:colOff>
      <xdr:row>59</xdr:row>
      <xdr:rowOff>47625</xdr:rowOff>
    </xdr:to>
    <xdr:cxnSp macro="">
      <xdr:nvCxnSpPr>
        <xdr:cNvPr id="195" name="直線コネクタ 194">
          <a:extLst>
            <a:ext uri="{FF2B5EF4-FFF2-40B4-BE49-F238E27FC236}">
              <a16:creationId xmlns:a16="http://schemas.microsoft.com/office/drawing/2014/main" id="{8F15BCB8-AFC7-40C9-8D36-E760B2A4B16A}"/>
            </a:ext>
          </a:extLst>
        </xdr:cNvPr>
        <xdr:cNvCxnSpPr/>
      </xdr:nvCxnSpPr>
      <xdr:spPr>
        <a:xfrm>
          <a:off x="2019300" y="101231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113030</xdr:rowOff>
    </xdr:from>
    <xdr:to>
      <xdr:col>6</xdr:col>
      <xdr:colOff>38100</xdr:colOff>
      <xdr:row>60</xdr:row>
      <xdr:rowOff>43180</xdr:rowOff>
    </xdr:to>
    <xdr:sp macro="" textlink="">
      <xdr:nvSpPr>
        <xdr:cNvPr id="196" name="楕円 195">
          <a:extLst>
            <a:ext uri="{FF2B5EF4-FFF2-40B4-BE49-F238E27FC236}">
              <a16:creationId xmlns:a16="http://schemas.microsoft.com/office/drawing/2014/main" id="{542126DB-ABD3-4598-93C5-277ED476BBAA}"/>
            </a:ext>
          </a:extLst>
        </xdr:cNvPr>
        <xdr:cNvSpPr/>
      </xdr:nvSpPr>
      <xdr:spPr>
        <a:xfrm>
          <a:off x="107950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7620</xdr:rowOff>
    </xdr:from>
    <xdr:to>
      <xdr:col>10</xdr:col>
      <xdr:colOff>114300</xdr:colOff>
      <xdr:row>59</xdr:row>
      <xdr:rowOff>163830</xdr:rowOff>
    </xdr:to>
    <xdr:cxnSp macro="">
      <xdr:nvCxnSpPr>
        <xdr:cNvPr id="197" name="直線コネクタ 196">
          <a:extLst>
            <a:ext uri="{FF2B5EF4-FFF2-40B4-BE49-F238E27FC236}">
              <a16:creationId xmlns:a16="http://schemas.microsoft.com/office/drawing/2014/main" id="{4A279BAC-F88F-4E32-955A-D6C655FA4192}"/>
            </a:ext>
          </a:extLst>
        </xdr:cNvPr>
        <xdr:cNvCxnSpPr/>
      </xdr:nvCxnSpPr>
      <xdr:spPr>
        <a:xfrm flipV="1">
          <a:off x="1130300" y="1012317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152417</xdr:rowOff>
    </xdr:from>
    <xdr:ext cx="405111" cy="259045"/>
    <xdr:sp macro="" textlink="">
      <xdr:nvSpPr>
        <xdr:cNvPr id="198" name="n_1aveValue【体育館・プール】&#10;有形固定資産減価償却率">
          <a:extLst>
            <a:ext uri="{FF2B5EF4-FFF2-40B4-BE49-F238E27FC236}">
              <a16:creationId xmlns:a16="http://schemas.microsoft.com/office/drawing/2014/main" id="{0CD701CA-B04D-4771-A459-8BABC60D4FE4}"/>
            </a:ext>
          </a:extLst>
        </xdr:cNvPr>
        <xdr:cNvSpPr txBox="1"/>
      </xdr:nvSpPr>
      <xdr:spPr>
        <a:xfrm>
          <a:off x="3582044"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163847</xdr:rowOff>
    </xdr:from>
    <xdr:ext cx="405111" cy="259045"/>
    <xdr:sp macro="" textlink="">
      <xdr:nvSpPr>
        <xdr:cNvPr id="199" name="n_2aveValue【体育館・プール】&#10;有形固定資産減価償却率">
          <a:extLst>
            <a:ext uri="{FF2B5EF4-FFF2-40B4-BE49-F238E27FC236}">
              <a16:creationId xmlns:a16="http://schemas.microsoft.com/office/drawing/2014/main" id="{64102C1A-3026-45C7-A15B-B849C9657FF2}"/>
            </a:ext>
          </a:extLst>
        </xdr:cNvPr>
        <xdr:cNvSpPr txBox="1"/>
      </xdr:nvSpPr>
      <xdr:spPr>
        <a:xfrm>
          <a:off x="270574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38117</xdr:rowOff>
    </xdr:from>
    <xdr:ext cx="405111" cy="259045"/>
    <xdr:sp macro="" textlink="">
      <xdr:nvSpPr>
        <xdr:cNvPr id="200" name="n_3aveValue【体育館・プール】&#10;有形固定資産減価償却率">
          <a:extLst>
            <a:ext uri="{FF2B5EF4-FFF2-40B4-BE49-F238E27FC236}">
              <a16:creationId xmlns:a16="http://schemas.microsoft.com/office/drawing/2014/main" id="{31EE0CE4-5E8F-4224-BC46-A44F390ED0F0}"/>
            </a:ext>
          </a:extLst>
        </xdr:cNvPr>
        <xdr:cNvSpPr txBox="1"/>
      </xdr:nvSpPr>
      <xdr:spPr>
        <a:xfrm>
          <a:off x="1816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49547</xdr:rowOff>
    </xdr:from>
    <xdr:ext cx="405111" cy="259045"/>
    <xdr:sp macro="" textlink="">
      <xdr:nvSpPr>
        <xdr:cNvPr id="201" name="n_4aveValue【体育館・プール】&#10;有形固定資産減価償却率">
          <a:extLst>
            <a:ext uri="{FF2B5EF4-FFF2-40B4-BE49-F238E27FC236}">
              <a16:creationId xmlns:a16="http://schemas.microsoft.com/office/drawing/2014/main" id="{26C5FA38-55D5-4BF6-8C1F-1ADC39DD0902}"/>
            </a:ext>
          </a:extLst>
        </xdr:cNvPr>
        <xdr:cNvSpPr txBox="1"/>
      </xdr:nvSpPr>
      <xdr:spPr>
        <a:xfrm>
          <a:off x="927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69232</xdr:rowOff>
    </xdr:from>
    <xdr:ext cx="405111" cy="259045"/>
    <xdr:sp macro="" textlink="">
      <xdr:nvSpPr>
        <xdr:cNvPr id="202" name="n_1mainValue【体育館・プール】&#10;有形固定資産減価償却率">
          <a:extLst>
            <a:ext uri="{FF2B5EF4-FFF2-40B4-BE49-F238E27FC236}">
              <a16:creationId xmlns:a16="http://schemas.microsoft.com/office/drawing/2014/main" id="{2690E53F-4BD9-4003-A106-19510AD8ABF8}"/>
            </a:ext>
          </a:extLst>
        </xdr:cNvPr>
        <xdr:cNvSpPr txBox="1"/>
      </xdr:nvSpPr>
      <xdr:spPr>
        <a:xfrm>
          <a:off x="3582044"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114952</xdr:rowOff>
    </xdr:from>
    <xdr:ext cx="405111" cy="259045"/>
    <xdr:sp macro="" textlink="">
      <xdr:nvSpPr>
        <xdr:cNvPr id="203" name="n_2mainValue【体育館・プール】&#10;有形固定資産減価償却率">
          <a:extLst>
            <a:ext uri="{FF2B5EF4-FFF2-40B4-BE49-F238E27FC236}">
              <a16:creationId xmlns:a16="http://schemas.microsoft.com/office/drawing/2014/main" id="{A2DBA3DC-F4E9-4FEF-ADC9-507C2BDAD0A5}"/>
            </a:ext>
          </a:extLst>
        </xdr:cNvPr>
        <xdr:cNvSpPr txBox="1"/>
      </xdr:nvSpPr>
      <xdr:spPr>
        <a:xfrm>
          <a:off x="27057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74947</xdr:rowOff>
    </xdr:from>
    <xdr:ext cx="405111" cy="259045"/>
    <xdr:sp macro="" textlink="">
      <xdr:nvSpPr>
        <xdr:cNvPr id="204" name="n_3mainValue【体育館・プール】&#10;有形固定資産減価償却率">
          <a:extLst>
            <a:ext uri="{FF2B5EF4-FFF2-40B4-BE49-F238E27FC236}">
              <a16:creationId xmlns:a16="http://schemas.microsoft.com/office/drawing/2014/main" id="{D1B29858-BD90-47FB-9EE9-A4E7CE53660D}"/>
            </a:ext>
          </a:extLst>
        </xdr:cNvPr>
        <xdr:cNvSpPr txBox="1"/>
      </xdr:nvSpPr>
      <xdr:spPr>
        <a:xfrm>
          <a:off x="1816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59707</xdr:rowOff>
    </xdr:from>
    <xdr:ext cx="405111" cy="259045"/>
    <xdr:sp macro="" textlink="">
      <xdr:nvSpPr>
        <xdr:cNvPr id="205" name="n_4mainValue【体育館・プール】&#10;有形固定資産減価償却率">
          <a:extLst>
            <a:ext uri="{FF2B5EF4-FFF2-40B4-BE49-F238E27FC236}">
              <a16:creationId xmlns:a16="http://schemas.microsoft.com/office/drawing/2014/main" id="{CE12B4DA-D538-4893-BB98-4585FC80A157}"/>
            </a:ext>
          </a:extLst>
        </xdr:cNvPr>
        <xdr:cNvSpPr txBox="1"/>
      </xdr:nvSpPr>
      <xdr:spPr>
        <a:xfrm>
          <a:off x="927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B1500FE5-5181-473E-81CA-7DD43FFEB7B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69E7BAFA-89D2-4B63-9C94-6862889F73D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CAE23C3F-DDDE-4E68-8C88-B0FDC5BDE3E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E302D9D5-8E5B-44A1-9C3B-61B8648122B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D304EBF3-E08A-48A9-BDF9-12ACF88471C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EA11C77B-A58B-4E09-A634-2B90967B3CE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6CBB20-1AB4-48AD-8F2B-E8EBA173648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C7DD828D-B5BA-4038-BC0C-94A9942CDB7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4D42D6EC-AC33-4C8B-B1A0-DECCB1B014A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AB4AF92F-C5AF-4AA1-AF71-E7402B904F3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5C7823CF-EC48-461A-A496-38CAE45F378B}"/>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BBFF930A-2A92-4EA7-B970-0B995F25B74A}"/>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6B224366-BAED-4EFF-A887-0FC58E9F9EB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E70656A4-31B9-4912-B2C4-AE41EC647417}"/>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942C269A-20B2-4E8B-BD67-9FD3FB81739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D7C457EB-A64E-4504-98BA-D60CCCD62B6D}"/>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57FE98DE-6298-4A32-8031-2B7ABA00325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F93863F6-FD1B-4326-8FE9-147875E14776}"/>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4B0D23BA-3582-4BFF-A03F-2367CCE2E564}"/>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2BD6A063-C79E-481A-BEEC-B28278266A1D}"/>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10C0209F-CF99-4B12-AD51-EB7C47EB6E8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DEB86BA1-AB8A-4568-B23A-B6553F659CC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2972FC5F-F6A9-474C-8E9E-264CAF756D3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8D8F9445-4D8D-47CB-9D94-321EDF2451BA}"/>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CF37E9E5-75FC-4E4D-A92F-0E84328D4E5B}"/>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7669F573-739A-4E1F-9AC6-EAD37861CC9B}"/>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98B15999-890E-41BB-BD3E-07A608A3C886}"/>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CE2B05CE-C64A-4B78-956E-373CD1566951}"/>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59707</xdr:rowOff>
    </xdr:from>
    <xdr:ext cx="469744" cy="259045"/>
    <xdr:sp macro="" textlink="">
      <xdr:nvSpPr>
        <xdr:cNvPr id="234" name="【体育館・プール】&#10;一人当たり面積平均値テキスト">
          <a:extLst>
            <a:ext uri="{FF2B5EF4-FFF2-40B4-BE49-F238E27FC236}">
              <a16:creationId xmlns:a16="http://schemas.microsoft.com/office/drawing/2014/main" id="{DED571D8-53CB-4803-9F5B-FFEDDBFB0A42}"/>
            </a:ext>
          </a:extLst>
        </xdr:cNvPr>
        <xdr:cNvSpPr txBox="1"/>
      </xdr:nvSpPr>
      <xdr:spPr>
        <a:xfrm>
          <a:off x="10515600" y="1051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CC629029-7811-472F-9DFA-C1D15E232963}"/>
            </a:ext>
          </a:extLst>
        </xdr:cNvPr>
        <xdr:cNvSpPr/>
      </xdr:nvSpPr>
      <xdr:spPr>
        <a:xfrm>
          <a:off x="104267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180BCE5A-BA9A-4171-8CC8-ACB83A7742CD}"/>
            </a:ext>
          </a:extLst>
        </xdr:cNvPr>
        <xdr:cNvSpPr/>
      </xdr:nvSpPr>
      <xdr:spPr>
        <a:xfrm>
          <a:off x="9588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7" name="フローチャート: 判断 236">
          <a:extLst>
            <a:ext uri="{FF2B5EF4-FFF2-40B4-BE49-F238E27FC236}">
              <a16:creationId xmlns:a16="http://schemas.microsoft.com/office/drawing/2014/main" id="{C6625DA1-F549-430D-8082-23D670FF4360}"/>
            </a:ext>
          </a:extLst>
        </xdr:cNvPr>
        <xdr:cNvSpPr/>
      </xdr:nvSpPr>
      <xdr:spPr>
        <a:xfrm>
          <a:off x="8699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38" name="フローチャート: 判断 237">
          <a:extLst>
            <a:ext uri="{FF2B5EF4-FFF2-40B4-BE49-F238E27FC236}">
              <a16:creationId xmlns:a16="http://schemas.microsoft.com/office/drawing/2014/main" id="{90AC2042-2653-4CD5-AD87-1D75E6E4F5AC}"/>
            </a:ext>
          </a:extLst>
        </xdr:cNvPr>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43BEB5C8-11CF-49F6-8CD8-9C303E84195E}"/>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A3E5DDB-9344-460D-8131-85BAD8D8C64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5F7EC66-EBAC-400F-86BE-4EECC198EAC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C11E288-DA46-4D27-9AE4-CD5C19A209B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9573053-4760-4F40-A232-B371F54E0AA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FC7E29B-9265-4645-8662-6074DB4C49A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74930</xdr:rowOff>
    </xdr:from>
    <xdr:to>
      <xdr:col>55</xdr:col>
      <xdr:colOff>50800</xdr:colOff>
      <xdr:row>63</xdr:row>
      <xdr:rowOff>5080</xdr:rowOff>
    </xdr:to>
    <xdr:sp macro="" textlink="">
      <xdr:nvSpPr>
        <xdr:cNvPr id="245" name="楕円 244">
          <a:extLst>
            <a:ext uri="{FF2B5EF4-FFF2-40B4-BE49-F238E27FC236}">
              <a16:creationId xmlns:a16="http://schemas.microsoft.com/office/drawing/2014/main" id="{264BC3DA-48CB-4E9F-AB2F-97F7DD7D6B67}"/>
            </a:ext>
          </a:extLst>
        </xdr:cNvPr>
        <xdr:cNvSpPr/>
      </xdr:nvSpPr>
      <xdr:spPr>
        <a:xfrm>
          <a:off x="104267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53357</xdr:rowOff>
    </xdr:from>
    <xdr:ext cx="469744" cy="259045"/>
    <xdr:sp macro="" textlink="">
      <xdr:nvSpPr>
        <xdr:cNvPr id="246" name="【体育館・プール】&#10;一人当たり面積該当値テキスト">
          <a:extLst>
            <a:ext uri="{FF2B5EF4-FFF2-40B4-BE49-F238E27FC236}">
              <a16:creationId xmlns:a16="http://schemas.microsoft.com/office/drawing/2014/main" id="{FA444ABB-F8C4-4321-AF3B-E0364829F3E7}"/>
            </a:ext>
          </a:extLst>
        </xdr:cNvPr>
        <xdr:cNvSpPr txBox="1"/>
      </xdr:nvSpPr>
      <xdr:spPr>
        <a:xfrm>
          <a:off x="10515600"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74930</xdr:rowOff>
    </xdr:from>
    <xdr:to>
      <xdr:col>50</xdr:col>
      <xdr:colOff>165100</xdr:colOff>
      <xdr:row>63</xdr:row>
      <xdr:rowOff>5080</xdr:rowOff>
    </xdr:to>
    <xdr:sp macro="" textlink="">
      <xdr:nvSpPr>
        <xdr:cNvPr id="247" name="楕円 246">
          <a:extLst>
            <a:ext uri="{FF2B5EF4-FFF2-40B4-BE49-F238E27FC236}">
              <a16:creationId xmlns:a16="http://schemas.microsoft.com/office/drawing/2014/main" id="{85C0222E-1367-4B53-B796-0815F358B852}"/>
            </a:ext>
          </a:extLst>
        </xdr:cNvPr>
        <xdr:cNvSpPr/>
      </xdr:nvSpPr>
      <xdr:spPr>
        <a:xfrm>
          <a:off x="9588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125730</xdr:rowOff>
    </xdr:from>
    <xdr:to>
      <xdr:col>55</xdr:col>
      <xdr:colOff>0</xdr:colOff>
      <xdr:row>62</xdr:row>
      <xdr:rowOff>125730</xdr:rowOff>
    </xdr:to>
    <xdr:cxnSp macro="">
      <xdr:nvCxnSpPr>
        <xdr:cNvPr id="248" name="直線コネクタ 247">
          <a:extLst>
            <a:ext uri="{FF2B5EF4-FFF2-40B4-BE49-F238E27FC236}">
              <a16:creationId xmlns:a16="http://schemas.microsoft.com/office/drawing/2014/main" id="{BCEDD81C-3249-4ED3-91D9-2BCE601AAFB9}"/>
            </a:ext>
          </a:extLst>
        </xdr:cNvPr>
        <xdr:cNvCxnSpPr/>
      </xdr:nvCxnSpPr>
      <xdr:spPr>
        <a:xfrm>
          <a:off x="9639300" y="107556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74930</xdr:rowOff>
    </xdr:from>
    <xdr:to>
      <xdr:col>46</xdr:col>
      <xdr:colOff>38100</xdr:colOff>
      <xdr:row>63</xdr:row>
      <xdr:rowOff>5080</xdr:rowOff>
    </xdr:to>
    <xdr:sp macro="" textlink="">
      <xdr:nvSpPr>
        <xdr:cNvPr id="249" name="楕円 248">
          <a:extLst>
            <a:ext uri="{FF2B5EF4-FFF2-40B4-BE49-F238E27FC236}">
              <a16:creationId xmlns:a16="http://schemas.microsoft.com/office/drawing/2014/main" id="{B61E5D47-F6C9-469A-9D27-7DDAEBD5A9FA}"/>
            </a:ext>
          </a:extLst>
        </xdr:cNvPr>
        <xdr:cNvSpPr/>
      </xdr:nvSpPr>
      <xdr:spPr>
        <a:xfrm>
          <a:off x="8699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125730</xdr:rowOff>
    </xdr:from>
    <xdr:to>
      <xdr:col>50</xdr:col>
      <xdr:colOff>114300</xdr:colOff>
      <xdr:row>62</xdr:row>
      <xdr:rowOff>125730</xdr:rowOff>
    </xdr:to>
    <xdr:cxnSp macro="">
      <xdr:nvCxnSpPr>
        <xdr:cNvPr id="250" name="直線コネクタ 249">
          <a:extLst>
            <a:ext uri="{FF2B5EF4-FFF2-40B4-BE49-F238E27FC236}">
              <a16:creationId xmlns:a16="http://schemas.microsoft.com/office/drawing/2014/main" id="{B538D6A3-2DA7-4FF0-8AB2-4667C8317352}"/>
            </a:ext>
          </a:extLst>
        </xdr:cNvPr>
        <xdr:cNvCxnSpPr/>
      </xdr:nvCxnSpPr>
      <xdr:spPr>
        <a:xfrm>
          <a:off x="8750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74930</xdr:rowOff>
    </xdr:from>
    <xdr:to>
      <xdr:col>41</xdr:col>
      <xdr:colOff>101600</xdr:colOff>
      <xdr:row>63</xdr:row>
      <xdr:rowOff>5080</xdr:rowOff>
    </xdr:to>
    <xdr:sp macro="" textlink="">
      <xdr:nvSpPr>
        <xdr:cNvPr id="251" name="楕円 250">
          <a:extLst>
            <a:ext uri="{FF2B5EF4-FFF2-40B4-BE49-F238E27FC236}">
              <a16:creationId xmlns:a16="http://schemas.microsoft.com/office/drawing/2014/main" id="{0BAD3B76-E704-4EC7-A94C-4DFEF29331F1}"/>
            </a:ext>
          </a:extLst>
        </xdr:cNvPr>
        <xdr:cNvSpPr/>
      </xdr:nvSpPr>
      <xdr:spPr>
        <a:xfrm>
          <a:off x="7810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125730</xdr:rowOff>
    </xdr:from>
    <xdr:to>
      <xdr:col>45</xdr:col>
      <xdr:colOff>177800</xdr:colOff>
      <xdr:row>62</xdr:row>
      <xdr:rowOff>125730</xdr:rowOff>
    </xdr:to>
    <xdr:cxnSp macro="">
      <xdr:nvCxnSpPr>
        <xdr:cNvPr id="252" name="直線コネクタ 251">
          <a:extLst>
            <a:ext uri="{FF2B5EF4-FFF2-40B4-BE49-F238E27FC236}">
              <a16:creationId xmlns:a16="http://schemas.microsoft.com/office/drawing/2014/main" id="{DCCB186D-E5A4-4C40-AEDE-FEDF9B238EED}"/>
            </a:ext>
          </a:extLst>
        </xdr:cNvPr>
        <xdr:cNvCxnSpPr/>
      </xdr:nvCxnSpPr>
      <xdr:spPr>
        <a:xfrm>
          <a:off x="7861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74930</xdr:rowOff>
    </xdr:from>
    <xdr:to>
      <xdr:col>36</xdr:col>
      <xdr:colOff>165100</xdr:colOff>
      <xdr:row>63</xdr:row>
      <xdr:rowOff>5080</xdr:rowOff>
    </xdr:to>
    <xdr:sp macro="" textlink="">
      <xdr:nvSpPr>
        <xdr:cNvPr id="253" name="楕円 252">
          <a:extLst>
            <a:ext uri="{FF2B5EF4-FFF2-40B4-BE49-F238E27FC236}">
              <a16:creationId xmlns:a16="http://schemas.microsoft.com/office/drawing/2014/main" id="{B893F586-9951-4F9E-B6C7-7BB297597976}"/>
            </a:ext>
          </a:extLst>
        </xdr:cNvPr>
        <xdr:cNvSpPr/>
      </xdr:nvSpPr>
      <xdr:spPr>
        <a:xfrm>
          <a:off x="6921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125730</xdr:rowOff>
    </xdr:from>
    <xdr:to>
      <xdr:col>41</xdr:col>
      <xdr:colOff>50800</xdr:colOff>
      <xdr:row>62</xdr:row>
      <xdr:rowOff>125730</xdr:rowOff>
    </xdr:to>
    <xdr:cxnSp macro="">
      <xdr:nvCxnSpPr>
        <xdr:cNvPr id="254" name="直線コネクタ 253">
          <a:extLst>
            <a:ext uri="{FF2B5EF4-FFF2-40B4-BE49-F238E27FC236}">
              <a16:creationId xmlns:a16="http://schemas.microsoft.com/office/drawing/2014/main" id="{3EE45C92-7335-4AE4-9C86-CF73562184C2}"/>
            </a:ext>
          </a:extLst>
        </xdr:cNvPr>
        <xdr:cNvCxnSpPr/>
      </xdr:nvCxnSpPr>
      <xdr:spPr>
        <a:xfrm>
          <a:off x="6972300" y="1075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4FF5E39F-818E-491D-9133-A7CAA2CCF79A}"/>
            </a:ext>
          </a:extLst>
        </xdr:cNvPr>
        <xdr:cNvSpPr txBox="1"/>
      </xdr:nvSpPr>
      <xdr:spPr>
        <a:xfrm>
          <a:off x="9391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6" name="n_2aveValue【体育館・プール】&#10;一人当たり面積">
          <a:extLst>
            <a:ext uri="{FF2B5EF4-FFF2-40B4-BE49-F238E27FC236}">
              <a16:creationId xmlns:a16="http://schemas.microsoft.com/office/drawing/2014/main" id="{D4BC4F6D-112E-4A4D-8F7D-99418D50017C}"/>
            </a:ext>
          </a:extLst>
        </xdr:cNvPr>
        <xdr:cNvSpPr txBox="1"/>
      </xdr:nvSpPr>
      <xdr:spPr>
        <a:xfrm>
          <a:off x="8515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170197</xdr:rowOff>
    </xdr:from>
    <xdr:ext cx="469744" cy="259045"/>
    <xdr:sp macro="" textlink="">
      <xdr:nvSpPr>
        <xdr:cNvPr id="257" name="n_3aveValue【体育館・プール】&#10;一人当たり面積">
          <a:extLst>
            <a:ext uri="{FF2B5EF4-FFF2-40B4-BE49-F238E27FC236}">
              <a16:creationId xmlns:a16="http://schemas.microsoft.com/office/drawing/2014/main" id="{FB75ED99-8C48-4525-BD33-116C1AB8E146}"/>
            </a:ext>
          </a:extLst>
        </xdr:cNvPr>
        <xdr:cNvSpPr txBox="1"/>
      </xdr:nvSpPr>
      <xdr:spPr>
        <a:xfrm>
          <a:off x="7626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a:extLst>
            <a:ext uri="{FF2B5EF4-FFF2-40B4-BE49-F238E27FC236}">
              <a16:creationId xmlns:a16="http://schemas.microsoft.com/office/drawing/2014/main" id="{4F45AE85-B828-4C81-B2CD-D8CBFBAE70B3}"/>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167657</xdr:rowOff>
    </xdr:from>
    <xdr:ext cx="469744" cy="259045"/>
    <xdr:sp macro="" textlink="">
      <xdr:nvSpPr>
        <xdr:cNvPr id="259" name="n_1mainValue【体育館・プール】&#10;一人当たり面積">
          <a:extLst>
            <a:ext uri="{FF2B5EF4-FFF2-40B4-BE49-F238E27FC236}">
              <a16:creationId xmlns:a16="http://schemas.microsoft.com/office/drawing/2014/main" id="{F428DD3A-04E8-4DED-AF42-6662D523D040}"/>
            </a:ext>
          </a:extLst>
        </xdr:cNvPr>
        <xdr:cNvSpPr txBox="1"/>
      </xdr:nvSpPr>
      <xdr:spPr>
        <a:xfrm>
          <a:off x="93917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167657</xdr:rowOff>
    </xdr:from>
    <xdr:ext cx="469744" cy="259045"/>
    <xdr:sp macro="" textlink="">
      <xdr:nvSpPr>
        <xdr:cNvPr id="260" name="n_2mainValue【体育館・プール】&#10;一人当たり面積">
          <a:extLst>
            <a:ext uri="{FF2B5EF4-FFF2-40B4-BE49-F238E27FC236}">
              <a16:creationId xmlns:a16="http://schemas.microsoft.com/office/drawing/2014/main" id="{E0B3B855-A8B3-43DC-A909-DB2963416E76}"/>
            </a:ext>
          </a:extLst>
        </xdr:cNvPr>
        <xdr:cNvSpPr txBox="1"/>
      </xdr:nvSpPr>
      <xdr:spPr>
        <a:xfrm>
          <a:off x="8515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167657</xdr:rowOff>
    </xdr:from>
    <xdr:ext cx="469744" cy="259045"/>
    <xdr:sp macro="" textlink="">
      <xdr:nvSpPr>
        <xdr:cNvPr id="261" name="n_3mainValue【体育館・プール】&#10;一人当たり面積">
          <a:extLst>
            <a:ext uri="{FF2B5EF4-FFF2-40B4-BE49-F238E27FC236}">
              <a16:creationId xmlns:a16="http://schemas.microsoft.com/office/drawing/2014/main" id="{2122AEC4-1F47-4A49-A99C-C423440C0EA3}"/>
            </a:ext>
          </a:extLst>
        </xdr:cNvPr>
        <xdr:cNvSpPr txBox="1"/>
      </xdr:nvSpPr>
      <xdr:spPr>
        <a:xfrm>
          <a:off x="7626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167657</xdr:rowOff>
    </xdr:from>
    <xdr:ext cx="469744" cy="259045"/>
    <xdr:sp macro="" textlink="">
      <xdr:nvSpPr>
        <xdr:cNvPr id="262" name="n_4mainValue【体育館・プール】&#10;一人当たり面積">
          <a:extLst>
            <a:ext uri="{FF2B5EF4-FFF2-40B4-BE49-F238E27FC236}">
              <a16:creationId xmlns:a16="http://schemas.microsoft.com/office/drawing/2014/main" id="{57363B0F-F52E-41F3-A5C7-494E80E32471}"/>
            </a:ext>
          </a:extLst>
        </xdr:cNvPr>
        <xdr:cNvSpPr txBox="1"/>
      </xdr:nvSpPr>
      <xdr:spPr>
        <a:xfrm>
          <a:off x="6737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D22F1078-9F39-4B01-BAF6-68856F42CB5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1E3F37E1-EA34-4304-A967-27246BC84F3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1019D2B9-3172-43B1-A2C5-FB188C2E262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8CBDE57A-E95E-4218-AFD4-EA9C19B3E68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F4E877B1-1CA4-435B-8CCF-F3EAAB930AB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672BBB2-B0EB-4C71-9A02-F76D9DB1847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F072B874-3FF8-47BD-9708-0F285265EE4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245F7D8A-8007-423D-8474-07C2FAFAD6BC}"/>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7B138BCA-4116-4A67-AEB5-76EBFF89733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FEB9E016-97FB-4195-B964-517771C5185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2FA91690-5BEE-4E3E-96FD-9C09EB68D26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70967576-C87C-429E-B31E-61923CA080E6}"/>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180E2D06-BCD5-483F-BFF4-3FD753C03A34}"/>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2FD0D0BF-11D9-4D4F-B099-430E0A89261F}"/>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86506D70-D384-4A19-905D-1EDB1CD2184D}"/>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677C2B45-9660-45FE-BB93-FB6DE2ACF8C1}"/>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74FC93E-F703-4459-ABB8-03591190B8B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9CBD67CB-3304-44A7-822A-DF85BF6596F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AF9A6AAF-4C8E-47CA-B0F1-5F32EBE5161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7967E35C-ECDB-4CDC-B462-856FCB3DD31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B7F3015C-D59F-48FF-B415-A9246F14492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E76B0F65-A552-4373-B6CB-A11F739C4E9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2E5B1F74-F09D-451F-8462-90A124D6B9E6}"/>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D6ECF35-6018-4D8C-9DAC-8870AA9A0395}"/>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7" name="直線コネクタ 286">
          <a:extLst>
            <a:ext uri="{FF2B5EF4-FFF2-40B4-BE49-F238E27FC236}">
              <a16:creationId xmlns:a16="http://schemas.microsoft.com/office/drawing/2014/main" id="{419F1EAD-57E5-471F-BDDB-7186D6D6C309}"/>
            </a:ext>
          </a:extLst>
        </xdr:cNvPr>
        <xdr:cNvCxnSpPr/>
      </xdr:nvCxnSpPr>
      <xdr:spPr>
        <a:xfrm flipV="1">
          <a:off x="4634865" y="13243561"/>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C9C37BCD-E558-4140-A3B0-1B6BA9BE0668}"/>
            </a:ext>
          </a:extLst>
        </xdr:cNvPr>
        <xdr:cNvSpPr txBox="1"/>
      </xdr:nvSpPr>
      <xdr:spPr>
        <a:xfrm>
          <a:off x="4673600" y="1470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89" name="直線コネクタ 288">
          <a:extLst>
            <a:ext uri="{FF2B5EF4-FFF2-40B4-BE49-F238E27FC236}">
              <a16:creationId xmlns:a16="http://schemas.microsoft.com/office/drawing/2014/main" id="{6E4D1F09-6B93-4B22-8511-1CB4D6B4D28E}"/>
            </a:ext>
          </a:extLst>
        </xdr:cNvPr>
        <xdr:cNvCxnSpPr/>
      </xdr:nvCxnSpPr>
      <xdr:spPr>
        <a:xfrm>
          <a:off x="4546600" y="1469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BE9222B9-2D0A-4B02-8AD6-A7BA8C6F40BE}"/>
            </a:ext>
          </a:extLst>
        </xdr:cNvPr>
        <xdr:cNvSpPr txBox="1"/>
      </xdr:nvSpPr>
      <xdr:spPr>
        <a:xfrm>
          <a:off x="4673600" y="130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1" name="直線コネクタ 290">
          <a:extLst>
            <a:ext uri="{FF2B5EF4-FFF2-40B4-BE49-F238E27FC236}">
              <a16:creationId xmlns:a16="http://schemas.microsoft.com/office/drawing/2014/main" id="{3C4D8A3A-8175-4A2C-AE35-86DC848F2670}"/>
            </a:ext>
          </a:extLst>
        </xdr:cNvPr>
        <xdr:cNvCxnSpPr/>
      </xdr:nvCxnSpPr>
      <xdr:spPr>
        <a:xfrm>
          <a:off x="4546600" y="1324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91457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93131607-0197-4E37-B5BD-816048CD0085}"/>
            </a:ext>
          </a:extLst>
        </xdr:cNvPr>
        <xdr:cNvSpPr txBox="1"/>
      </xdr:nvSpPr>
      <xdr:spPr>
        <a:xfrm>
          <a:off x="4673600" y="1397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3" name="フローチャート: 判断 292">
          <a:extLst>
            <a:ext uri="{FF2B5EF4-FFF2-40B4-BE49-F238E27FC236}">
              <a16:creationId xmlns:a16="http://schemas.microsoft.com/office/drawing/2014/main" id="{6E980E92-A21D-48F4-80FC-55A2CB673EE1}"/>
            </a:ext>
          </a:extLst>
        </xdr:cNvPr>
        <xdr:cNvSpPr/>
      </xdr:nvSpPr>
      <xdr:spPr>
        <a:xfrm>
          <a:off x="4584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4" name="フローチャート: 判断 293">
          <a:extLst>
            <a:ext uri="{FF2B5EF4-FFF2-40B4-BE49-F238E27FC236}">
              <a16:creationId xmlns:a16="http://schemas.microsoft.com/office/drawing/2014/main" id="{0A9A4A70-2D1C-4045-98A3-39A1CC6B229E}"/>
            </a:ext>
          </a:extLst>
        </xdr:cNvPr>
        <xdr:cNvSpPr/>
      </xdr:nvSpPr>
      <xdr:spPr>
        <a:xfrm>
          <a:off x="3746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5" name="フローチャート: 判断 294">
          <a:extLst>
            <a:ext uri="{FF2B5EF4-FFF2-40B4-BE49-F238E27FC236}">
              <a16:creationId xmlns:a16="http://schemas.microsoft.com/office/drawing/2014/main" id="{B3862485-AC0E-45C7-A1F3-CFA9B4BDC330}"/>
            </a:ext>
          </a:extLst>
        </xdr:cNvPr>
        <xdr:cNvSpPr/>
      </xdr:nvSpPr>
      <xdr:spPr>
        <a:xfrm>
          <a:off x="2857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296" name="フローチャート: 判断 295">
          <a:extLst>
            <a:ext uri="{FF2B5EF4-FFF2-40B4-BE49-F238E27FC236}">
              <a16:creationId xmlns:a16="http://schemas.microsoft.com/office/drawing/2014/main" id="{D2B7A13D-73B6-403B-8BCB-B5B162EB7EEE}"/>
            </a:ext>
          </a:extLst>
        </xdr:cNvPr>
        <xdr:cNvSpPr/>
      </xdr:nvSpPr>
      <xdr:spPr>
        <a:xfrm>
          <a:off x="1968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59689</xdr:rowOff>
    </xdr:from>
    <xdr:to>
      <xdr:col>6</xdr:col>
      <xdr:colOff>38100</xdr:colOff>
      <xdr:row>81</xdr:row>
      <xdr:rowOff>161289</xdr:rowOff>
    </xdr:to>
    <xdr:sp macro="" textlink="">
      <xdr:nvSpPr>
        <xdr:cNvPr id="297" name="フローチャート: 判断 296">
          <a:extLst>
            <a:ext uri="{FF2B5EF4-FFF2-40B4-BE49-F238E27FC236}">
              <a16:creationId xmlns:a16="http://schemas.microsoft.com/office/drawing/2014/main" id="{1D64E598-8BDF-4127-B789-2D82FBAA8C76}"/>
            </a:ext>
          </a:extLst>
        </xdr:cNvPr>
        <xdr:cNvSpPr/>
      </xdr:nvSpPr>
      <xdr:spPr>
        <a:xfrm>
          <a:off x="1079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90F657C-A1F8-42C3-B930-DFFA74FF30C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B6F69F4-0389-4B27-A3ED-FD03A8BF996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F9FEF6E-7C0A-432E-BD3E-ABB2532EF43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13EBF2F-001F-4769-9ABC-D49B7F69E1B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0448471-ADD1-4CF4-924D-7665B35CFF7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xdr:rowOff>
    </xdr:from>
    <xdr:to>
      <xdr:col>24</xdr:col>
      <xdr:colOff>114300</xdr:colOff>
      <xdr:row>81</xdr:row>
      <xdr:rowOff>117475</xdr:rowOff>
    </xdr:to>
    <xdr:sp macro="" textlink="">
      <xdr:nvSpPr>
        <xdr:cNvPr id="303" name="楕円 302">
          <a:extLst>
            <a:ext uri="{FF2B5EF4-FFF2-40B4-BE49-F238E27FC236}">
              <a16:creationId xmlns:a16="http://schemas.microsoft.com/office/drawing/2014/main" id="{33F7B1B8-9FC5-47A9-890B-DD6DB7CDAF04}"/>
            </a:ext>
          </a:extLst>
        </xdr:cNvPr>
        <xdr:cNvSpPr/>
      </xdr:nvSpPr>
      <xdr:spPr>
        <a:xfrm>
          <a:off x="4584700" y="1390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38752</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9C25B6DC-4A4C-406C-B829-82A2250AAAC9}"/>
            </a:ext>
          </a:extLst>
        </xdr:cNvPr>
        <xdr:cNvSpPr txBox="1"/>
      </xdr:nvSpPr>
      <xdr:spPr>
        <a:xfrm>
          <a:off x="4673600"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2539</xdr:rowOff>
    </xdr:from>
    <xdr:to>
      <xdr:col>20</xdr:col>
      <xdr:colOff>38100</xdr:colOff>
      <xdr:row>81</xdr:row>
      <xdr:rowOff>104139</xdr:rowOff>
    </xdr:to>
    <xdr:sp macro="" textlink="">
      <xdr:nvSpPr>
        <xdr:cNvPr id="305" name="楕円 304">
          <a:extLst>
            <a:ext uri="{FF2B5EF4-FFF2-40B4-BE49-F238E27FC236}">
              <a16:creationId xmlns:a16="http://schemas.microsoft.com/office/drawing/2014/main" id="{12137B8C-07AC-4850-ABB5-794795ABFA99}"/>
            </a:ext>
          </a:extLst>
        </xdr:cNvPr>
        <xdr:cNvSpPr/>
      </xdr:nvSpPr>
      <xdr:spPr>
        <a:xfrm>
          <a:off x="3746500" y="138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53339</xdr:rowOff>
    </xdr:from>
    <xdr:to>
      <xdr:col>24</xdr:col>
      <xdr:colOff>63500</xdr:colOff>
      <xdr:row>81</xdr:row>
      <xdr:rowOff>66675</xdr:rowOff>
    </xdr:to>
    <xdr:cxnSp macro="">
      <xdr:nvCxnSpPr>
        <xdr:cNvPr id="306" name="直線コネクタ 305">
          <a:extLst>
            <a:ext uri="{FF2B5EF4-FFF2-40B4-BE49-F238E27FC236}">
              <a16:creationId xmlns:a16="http://schemas.microsoft.com/office/drawing/2014/main" id="{8C69D4CB-487C-44FD-9F7D-3E2CC7C6BC3C}"/>
            </a:ext>
          </a:extLst>
        </xdr:cNvPr>
        <xdr:cNvCxnSpPr/>
      </xdr:nvCxnSpPr>
      <xdr:spPr>
        <a:xfrm>
          <a:off x="3797300" y="13940789"/>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130175</xdr:rowOff>
    </xdr:from>
    <xdr:to>
      <xdr:col>15</xdr:col>
      <xdr:colOff>101600</xdr:colOff>
      <xdr:row>81</xdr:row>
      <xdr:rowOff>60325</xdr:rowOff>
    </xdr:to>
    <xdr:sp macro="" textlink="">
      <xdr:nvSpPr>
        <xdr:cNvPr id="307" name="楕円 306">
          <a:extLst>
            <a:ext uri="{FF2B5EF4-FFF2-40B4-BE49-F238E27FC236}">
              <a16:creationId xmlns:a16="http://schemas.microsoft.com/office/drawing/2014/main" id="{7403F5A7-C80A-4C1E-841E-BE634D2BEFB1}"/>
            </a:ext>
          </a:extLst>
        </xdr:cNvPr>
        <xdr:cNvSpPr/>
      </xdr:nvSpPr>
      <xdr:spPr>
        <a:xfrm>
          <a:off x="2857500" y="1384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9525</xdr:rowOff>
    </xdr:from>
    <xdr:to>
      <xdr:col>19</xdr:col>
      <xdr:colOff>177800</xdr:colOff>
      <xdr:row>81</xdr:row>
      <xdr:rowOff>53339</xdr:rowOff>
    </xdr:to>
    <xdr:cxnSp macro="">
      <xdr:nvCxnSpPr>
        <xdr:cNvPr id="308" name="直線コネクタ 307">
          <a:extLst>
            <a:ext uri="{FF2B5EF4-FFF2-40B4-BE49-F238E27FC236}">
              <a16:creationId xmlns:a16="http://schemas.microsoft.com/office/drawing/2014/main" id="{334C0143-C8C1-4DCB-A613-0B4C6F852012}"/>
            </a:ext>
          </a:extLst>
        </xdr:cNvPr>
        <xdr:cNvCxnSpPr/>
      </xdr:nvCxnSpPr>
      <xdr:spPr>
        <a:xfrm>
          <a:off x="2908300" y="138969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92075</xdr:rowOff>
    </xdr:from>
    <xdr:to>
      <xdr:col>10</xdr:col>
      <xdr:colOff>165100</xdr:colOff>
      <xdr:row>81</xdr:row>
      <xdr:rowOff>22225</xdr:rowOff>
    </xdr:to>
    <xdr:sp macro="" textlink="">
      <xdr:nvSpPr>
        <xdr:cNvPr id="309" name="楕円 308">
          <a:extLst>
            <a:ext uri="{FF2B5EF4-FFF2-40B4-BE49-F238E27FC236}">
              <a16:creationId xmlns:a16="http://schemas.microsoft.com/office/drawing/2014/main" id="{ACBC49AD-E5F9-402E-96B9-99266164E5D7}"/>
            </a:ext>
          </a:extLst>
        </xdr:cNvPr>
        <xdr:cNvSpPr/>
      </xdr:nvSpPr>
      <xdr:spPr>
        <a:xfrm>
          <a:off x="1968500" y="1380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142875</xdr:rowOff>
    </xdr:from>
    <xdr:to>
      <xdr:col>15</xdr:col>
      <xdr:colOff>50800</xdr:colOff>
      <xdr:row>81</xdr:row>
      <xdr:rowOff>9525</xdr:rowOff>
    </xdr:to>
    <xdr:cxnSp macro="">
      <xdr:nvCxnSpPr>
        <xdr:cNvPr id="310" name="直線コネクタ 309">
          <a:extLst>
            <a:ext uri="{FF2B5EF4-FFF2-40B4-BE49-F238E27FC236}">
              <a16:creationId xmlns:a16="http://schemas.microsoft.com/office/drawing/2014/main" id="{0AF5C9F8-AE65-496C-8A49-B44778C82346}"/>
            </a:ext>
          </a:extLst>
        </xdr:cNvPr>
        <xdr:cNvCxnSpPr/>
      </xdr:nvCxnSpPr>
      <xdr:spPr>
        <a:xfrm>
          <a:off x="2019300" y="138588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55880</xdr:rowOff>
    </xdr:from>
    <xdr:to>
      <xdr:col>6</xdr:col>
      <xdr:colOff>38100</xdr:colOff>
      <xdr:row>80</xdr:row>
      <xdr:rowOff>157480</xdr:rowOff>
    </xdr:to>
    <xdr:sp macro="" textlink="">
      <xdr:nvSpPr>
        <xdr:cNvPr id="311" name="楕円 310">
          <a:extLst>
            <a:ext uri="{FF2B5EF4-FFF2-40B4-BE49-F238E27FC236}">
              <a16:creationId xmlns:a16="http://schemas.microsoft.com/office/drawing/2014/main" id="{BFF19B12-C274-492A-85A3-01E364E073AD}"/>
            </a:ext>
          </a:extLst>
        </xdr:cNvPr>
        <xdr:cNvSpPr/>
      </xdr:nvSpPr>
      <xdr:spPr>
        <a:xfrm>
          <a:off x="107950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106680</xdr:rowOff>
    </xdr:from>
    <xdr:to>
      <xdr:col>10</xdr:col>
      <xdr:colOff>114300</xdr:colOff>
      <xdr:row>80</xdr:row>
      <xdr:rowOff>142875</xdr:rowOff>
    </xdr:to>
    <xdr:cxnSp macro="">
      <xdr:nvCxnSpPr>
        <xdr:cNvPr id="312" name="直線コネクタ 311">
          <a:extLst>
            <a:ext uri="{FF2B5EF4-FFF2-40B4-BE49-F238E27FC236}">
              <a16:creationId xmlns:a16="http://schemas.microsoft.com/office/drawing/2014/main" id="{4A60B0AC-78DB-41F4-AA2A-D7C87FCAB23C}"/>
            </a:ext>
          </a:extLst>
        </xdr:cNvPr>
        <xdr:cNvCxnSpPr/>
      </xdr:nvCxnSpPr>
      <xdr:spPr>
        <a:xfrm>
          <a:off x="1130300" y="138226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24782</xdr:rowOff>
    </xdr:from>
    <xdr:ext cx="405111" cy="259045"/>
    <xdr:sp macro="" textlink="">
      <xdr:nvSpPr>
        <xdr:cNvPr id="313" name="n_1aveValue【福祉施設】&#10;有形固定資産減価償却率">
          <a:extLst>
            <a:ext uri="{FF2B5EF4-FFF2-40B4-BE49-F238E27FC236}">
              <a16:creationId xmlns:a16="http://schemas.microsoft.com/office/drawing/2014/main" id="{8298D73A-0BFD-45BC-826D-F46C72836049}"/>
            </a:ext>
          </a:extLst>
        </xdr:cNvPr>
        <xdr:cNvSpPr txBox="1"/>
      </xdr:nvSpPr>
      <xdr:spPr>
        <a:xfrm>
          <a:off x="35820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28591</xdr:rowOff>
    </xdr:from>
    <xdr:ext cx="405111" cy="259045"/>
    <xdr:sp macro="" textlink="">
      <xdr:nvSpPr>
        <xdr:cNvPr id="314" name="n_2aveValue【福祉施設】&#10;有形固定資産減価償却率">
          <a:extLst>
            <a:ext uri="{FF2B5EF4-FFF2-40B4-BE49-F238E27FC236}">
              <a16:creationId xmlns:a16="http://schemas.microsoft.com/office/drawing/2014/main" id="{76F46BC6-B4E0-48AF-8C78-0386F0CDBC85}"/>
            </a:ext>
          </a:extLst>
        </xdr:cNvPr>
        <xdr:cNvSpPr txBox="1"/>
      </xdr:nvSpPr>
      <xdr:spPr>
        <a:xfrm>
          <a:off x="27057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167657</xdr:rowOff>
    </xdr:from>
    <xdr:ext cx="405111" cy="259045"/>
    <xdr:sp macro="" textlink="">
      <xdr:nvSpPr>
        <xdr:cNvPr id="315" name="n_3aveValue【福祉施設】&#10;有形固定資産減価償却率">
          <a:extLst>
            <a:ext uri="{FF2B5EF4-FFF2-40B4-BE49-F238E27FC236}">
              <a16:creationId xmlns:a16="http://schemas.microsoft.com/office/drawing/2014/main" id="{B84A918A-E0D4-46E1-B00D-961B607BDDD6}"/>
            </a:ext>
          </a:extLst>
        </xdr:cNvPr>
        <xdr:cNvSpPr txBox="1"/>
      </xdr:nvSpPr>
      <xdr:spPr>
        <a:xfrm>
          <a:off x="1816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152416</xdr:rowOff>
    </xdr:from>
    <xdr:ext cx="405111" cy="259045"/>
    <xdr:sp macro="" textlink="">
      <xdr:nvSpPr>
        <xdr:cNvPr id="316" name="n_4aveValue【福祉施設】&#10;有形固定資産減価償却率">
          <a:extLst>
            <a:ext uri="{FF2B5EF4-FFF2-40B4-BE49-F238E27FC236}">
              <a16:creationId xmlns:a16="http://schemas.microsoft.com/office/drawing/2014/main" id="{805C6DD4-3B6F-4275-A2E7-EE10EAC31289}"/>
            </a:ext>
          </a:extLst>
        </xdr:cNvPr>
        <xdr:cNvSpPr txBox="1"/>
      </xdr:nvSpPr>
      <xdr:spPr>
        <a:xfrm>
          <a:off x="927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120666</xdr:rowOff>
    </xdr:from>
    <xdr:ext cx="405111" cy="259045"/>
    <xdr:sp macro="" textlink="">
      <xdr:nvSpPr>
        <xdr:cNvPr id="317" name="n_1mainValue【福祉施設】&#10;有形固定資産減価償却率">
          <a:extLst>
            <a:ext uri="{FF2B5EF4-FFF2-40B4-BE49-F238E27FC236}">
              <a16:creationId xmlns:a16="http://schemas.microsoft.com/office/drawing/2014/main" id="{066491AF-AADD-4A4D-A123-B0F20B8FAD73}"/>
            </a:ext>
          </a:extLst>
        </xdr:cNvPr>
        <xdr:cNvSpPr txBox="1"/>
      </xdr:nvSpPr>
      <xdr:spPr>
        <a:xfrm>
          <a:off x="3582044" y="1366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76852</xdr:rowOff>
    </xdr:from>
    <xdr:ext cx="405111" cy="259045"/>
    <xdr:sp macro="" textlink="">
      <xdr:nvSpPr>
        <xdr:cNvPr id="318" name="n_2mainValue【福祉施設】&#10;有形固定資産減価償却率">
          <a:extLst>
            <a:ext uri="{FF2B5EF4-FFF2-40B4-BE49-F238E27FC236}">
              <a16:creationId xmlns:a16="http://schemas.microsoft.com/office/drawing/2014/main" id="{72724E77-D995-4158-A34C-152E454D9C97}"/>
            </a:ext>
          </a:extLst>
        </xdr:cNvPr>
        <xdr:cNvSpPr txBox="1"/>
      </xdr:nvSpPr>
      <xdr:spPr>
        <a:xfrm>
          <a:off x="2705744" y="1362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38752</xdr:rowOff>
    </xdr:from>
    <xdr:ext cx="405111" cy="259045"/>
    <xdr:sp macro="" textlink="">
      <xdr:nvSpPr>
        <xdr:cNvPr id="319" name="n_3mainValue【福祉施設】&#10;有形固定資産減価償却率">
          <a:extLst>
            <a:ext uri="{FF2B5EF4-FFF2-40B4-BE49-F238E27FC236}">
              <a16:creationId xmlns:a16="http://schemas.microsoft.com/office/drawing/2014/main" id="{1DCE9366-EDDE-4F3D-8985-81A8508DD26C}"/>
            </a:ext>
          </a:extLst>
        </xdr:cNvPr>
        <xdr:cNvSpPr txBox="1"/>
      </xdr:nvSpPr>
      <xdr:spPr>
        <a:xfrm>
          <a:off x="1816744" y="1358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2557</xdr:rowOff>
    </xdr:from>
    <xdr:ext cx="405111" cy="259045"/>
    <xdr:sp macro="" textlink="">
      <xdr:nvSpPr>
        <xdr:cNvPr id="320" name="n_4mainValue【福祉施設】&#10;有形固定資産減価償却率">
          <a:extLst>
            <a:ext uri="{FF2B5EF4-FFF2-40B4-BE49-F238E27FC236}">
              <a16:creationId xmlns:a16="http://schemas.microsoft.com/office/drawing/2014/main" id="{208414CE-5FF8-46B1-BE52-E187FF20FB98}"/>
            </a:ext>
          </a:extLst>
        </xdr:cNvPr>
        <xdr:cNvSpPr txBox="1"/>
      </xdr:nvSpPr>
      <xdr:spPr>
        <a:xfrm>
          <a:off x="92774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3AA14B43-AB95-47F4-AAA6-E9E65638E8E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5A00A19F-47CB-4C12-939C-38236BE9B18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918235E9-76A1-4DEC-B608-51D07F68F65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5692AA82-7F23-4486-A9FD-7F8884121D3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E36B9CAA-BF8D-4E4C-9BFE-072B05C7556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B6B23EF0-193D-45C1-A3CF-FE18E512F99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B1CAA89F-DF5C-46F5-AF5B-92E5A5DB48E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7236E89-5C51-47A5-9234-BC0B10C19DD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F6575F6A-A863-4A1D-99B8-72258E07705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7567E290-FF8E-46E2-8D59-5154A14F9F0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4BB23434-D62E-4C8F-8076-9D8C707A5C87}"/>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6A99CEC5-0242-4FAF-A5E3-FE1E35366C11}"/>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6914873A-80DB-4152-8F36-5E6BD9E03919}"/>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A9952F17-D836-4DC3-8899-B7126F91D3F3}"/>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EB89B04E-322E-435D-8BDD-5D627E95F2AB}"/>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5BA32841-E5EB-4369-8661-E30A7278DC4A}"/>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8FFC80B3-B7E4-4A51-9F27-4DFB070FBF13}"/>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5C402C58-8388-4B9D-9F05-BBD7E7D67582}"/>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F1B3AD6F-E1F3-4E92-AAB5-ABF2625B8E49}"/>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7B73AD50-7A00-4457-841C-DDDC3CD9AE61}"/>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62B6B0E1-30E3-4A29-AE2B-9BFB47256EC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17006A4D-2BFC-4E73-80C8-E1174DB796E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AEC77415-E867-434A-B117-9B9BCFFE2DF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4" name="直線コネクタ 343">
          <a:extLst>
            <a:ext uri="{FF2B5EF4-FFF2-40B4-BE49-F238E27FC236}">
              <a16:creationId xmlns:a16="http://schemas.microsoft.com/office/drawing/2014/main" id="{41B849F2-E8E7-495A-9A3D-909F7DD1E1AE}"/>
            </a:ext>
          </a:extLst>
        </xdr:cNvPr>
        <xdr:cNvCxnSpPr/>
      </xdr:nvCxnSpPr>
      <xdr:spPr>
        <a:xfrm flipV="1">
          <a:off x="10476865" y="132334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5" name="【福祉施設】&#10;一人当たり面積最小値テキスト">
          <a:extLst>
            <a:ext uri="{FF2B5EF4-FFF2-40B4-BE49-F238E27FC236}">
              <a16:creationId xmlns:a16="http://schemas.microsoft.com/office/drawing/2014/main" id="{BB4023C5-2B40-4C87-B725-776F1A4BC64E}"/>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6" name="直線コネクタ 345">
          <a:extLst>
            <a:ext uri="{FF2B5EF4-FFF2-40B4-BE49-F238E27FC236}">
              <a16:creationId xmlns:a16="http://schemas.microsoft.com/office/drawing/2014/main" id="{D4279702-6C0A-4756-BB90-70A33360BF03}"/>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7" name="【福祉施設】&#10;一人当たり面積最大値テキスト">
          <a:extLst>
            <a:ext uri="{FF2B5EF4-FFF2-40B4-BE49-F238E27FC236}">
              <a16:creationId xmlns:a16="http://schemas.microsoft.com/office/drawing/2014/main" id="{47FB1AF2-FAFD-4D7C-9FBB-09436AF0E9C1}"/>
            </a:ext>
          </a:extLst>
        </xdr:cNvPr>
        <xdr:cNvSpPr txBox="1"/>
      </xdr:nvSpPr>
      <xdr:spPr>
        <a:xfrm>
          <a:off x="10515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48" name="直線コネクタ 347">
          <a:extLst>
            <a:ext uri="{FF2B5EF4-FFF2-40B4-BE49-F238E27FC236}">
              <a16:creationId xmlns:a16="http://schemas.microsoft.com/office/drawing/2014/main" id="{3456E3F9-CF92-4481-8B76-8E40AD030BD2}"/>
            </a:ext>
          </a:extLst>
        </xdr:cNvPr>
        <xdr:cNvCxnSpPr/>
      </xdr:nvCxnSpPr>
      <xdr:spPr>
        <a:xfrm>
          <a:off x="10388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162577</xdr:rowOff>
    </xdr:from>
    <xdr:ext cx="469744" cy="259045"/>
    <xdr:sp macro="" textlink="">
      <xdr:nvSpPr>
        <xdr:cNvPr id="349" name="【福祉施設】&#10;一人当たり面積平均値テキスト">
          <a:extLst>
            <a:ext uri="{FF2B5EF4-FFF2-40B4-BE49-F238E27FC236}">
              <a16:creationId xmlns:a16="http://schemas.microsoft.com/office/drawing/2014/main" id="{DDA55D59-4F63-4365-A2B8-EA1569CEF42E}"/>
            </a:ext>
          </a:extLst>
        </xdr:cNvPr>
        <xdr:cNvSpPr txBox="1"/>
      </xdr:nvSpPr>
      <xdr:spPr>
        <a:xfrm>
          <a:off x="105156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0" name="フローチャート: 判断 349">
          <a:extLst>
            <a:ext uri="{FF2B5EF4-FFF2-40B4-BE49-F238E27FC236}">
              <a16:creationId xmlns:a16="http://schemas.microsoft.com/office/drawing/2014/main" id="{78F8AE5F-262F-4592-BDBE-EB9BC32E9C21}"/>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1" name="フローチャート: 判断 350">
          <a:extLst>
            <a:ext uri="{FF2B5EF4-FFF2-40B4-BE49-F238E27FC236}">
              <a16:creationId xmlns:a16="http://schemas.microsoft.com/office/drawing/2014/main" id="{990A920D-B7DE-4D50-A75F-784EFEE26B89}"/>
            </a:ext>
          </a:extLst>
        </xdr:cNvPr>
        <xdr:cNvSpPr/>
      </xdr:nvSpPr>
      <xdr:spPr>
        <a:xfrm>
          <a:off x="9588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2" name="フローチャート: 判断 351">
          <a:extLst>
            <a:ext uri="{FF2B5EF4-FFF2-40B4-BE49-F238E27FC236}">
              <a16:creationId xmlns:a16="http://schemas.microsoft.com/office/drawing/2014/main" id="{063EF521-1B3C-482B-8C86-C91E2C0FFADA}"/>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19050</xdr:rowOff>
    </xdr:from>
    <xdr:to>
      <xdr:col>41</xdr:col>
      <xdr:colOff>101600</xdr:colOff>
      <xdr:row>83</xdr:row>
      <xdr:rowOff>120650</xdr:rowOff>
    </xdr:to>
    <xdr:sp macro="" textlink="">
      <xdr:nvSpPr>
        <xdr:cNvPr id="353" name="フローチャート: 判断 352">
          <a:extLst>
            <a:ext uri="{FF2B5EF4-FFF2-40B4-BE49-F238E27FC236}">
              <a16:creationId xmlns:a16="http://schemas.microsoft.com/office/drawing/2014/main" id="{9ED2D169-57FD-4D14-B589-71C489F6AE9F}"/>
            </a:ext>
          </a:extLst>
        </xdr:cNvPr>
        <xdr:cNvSpPr/>
      </xdr:nvSpPr>
      <xdr:spPr>
        <a:xfrm>
          <a:off x="7810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6350</xdr:rowOff>
    </xdr:from>
    <xdr:to>
      <xdr:col>36</xdr:col>
      <xdr:colOff>165100</xdr:colOff>
      <xdr:row>83</xdr:row>
      <xdr:rowOff>107950</xdr:rowOff>
    </xdr:to>
    <xdr:sp macro="" textlink="">
      <xdr:nvSpPr>
        <xdr:cNvPr id="354" name="フローチャート: 判断 353">
          <a:extLst>
            <a:ext uri="{FF2B5EF4-FFF2-40B4-BE49-F238E27FC236}">
              <a16:creationId xmlns:a16="http://schemas.microsoft.com/office/drawing/2014/main" id="{BAA1BEDE-4CE8-4AF6-A75E-D6FF8918F5DC}"/>
            </a:ext>
          </a:extLst>
        </xdr:cNvPr>
        <xdr:cNvSpPr/>
      </xdr:nvSpPr>
      <xdr:spPr>
        <a:xfrm>
          <a:off x="6921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984DA75-53A0-4C82-9B04-242F7247B56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F75387B-EA3F-4DB8-A88E-4F982EA1779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47A1D99-858A-4101-8508-0FC92487D1C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1278A2-0383-4791-A3AC-773C896B19D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D866C587-D29E-42B3-8E1E-128035041A6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139700</xdr:rowOff>
    </xdr:from>
    <xdr:to>
      <xdr:col>55</xdr:col>
      <xdr:colOff>50800</xdr:colOff>
      <xdr:row>85</xdr:row>
      <xdr:rowOff>69850</xdr:rowOff>
    </xdr:to>
    <xdr:sp macro="" textlink="">
      <xdr:nvSpPr>
        <xdr:cNvPr id="360" name="楕円 359">
          <a:extLst>
            <a:ext uri="{FF2B5EF4-FFF2-40B4-BE49-F238E27FC236}">
              <a16:creationId xmlns:a16="http://schemas.microsoft.com/office/drawing/2014/main" id="{421970EA-865D-406B-97BE-1BFF98D6B54D}"/>
            </a:ext>
          </a:extLst>
        </xdr:cNvPr>
        <xdr:cNvSpPr/>
      </xdr:nvSpPr>
      <xdr:spPr>
        <a:xfrm>
          <a:off x="104267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118127</xdr:rowOff>
    </xdr:from>
    <xdr:ext cx="469744" cy="259045"/>
    <xdr:sp macro="" textlink="">
      <xdr:nvSpPr>
        <xdr:cNvPr id="361" name="【福祉施設】&#10;一人当たり面積該当値テキスト">
          <a:extLst>
            <a:ext uri="{FF2B5EF4-FFF2-40B4-BE49-F238E27FC236}">
              <a16:creationId xmlns:a16="http://schemas.microsoft.com/office/drawing/2014/main" id="{4F0956C0-879C-4206-B83F-33A50061CEFA}"/>
            </a:ext>
          </a:extLst>
        </xdr:cNvPr>
        <xdr:cNvSpPr txBox="1"/>
      </xdr:nvSpPr>
      <xdr:spPr>
        <a:xfrm>
          <a:off x="10515600"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88900</xdr:rowOff>
    </xdr:from>
    <xdr:to>
      <xdr:col>50</xdr:col>
      <xdr:colOff>165100</xdr:colOff>
      <xdr:row>85</xdr:row>
      <xdr:rowOff>19050</xdr:rowOff>
    </xdr:to>
    <xdr:sp macro="" textlink="">
      <xdr:nvSpPr>
        <xdr:cNvPr id="362" name="楕円 361">
          <a:extLst>
            <a:ext uri="{FF2B5EF4-FFF2-40B4-BE49-F238E27FC236}">
              <a16:creationId xmlns:a16="http://schemas.microsoft.com/office/drawing/2014/main" id="{75A0FC99-B334-4D89-9CA9-5A9E68B78B03}"/>
            </a:ext>
          </a:extLst>
        </xdr:cNvPr>
        <xdr:cNvSpPr/>
      </xdr:nvSpPr>
      <xdr:spPr>
        <a:xfrm>
          <a:off x="9588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139700</xdr:rowOff>
    </xdr:from>
    <xdr:to>
      <xdr:col>55</xdr:col>
      <xdr:colOff>0</xdr:colOff>
      <xdr:row>85</xdr:row>
      <xdr:rowOff>19050</xdr:rowOff>
    </xdr:to>
    <xdr:cxnSp macro="">
      <xdr:nvCxnSpPr>
        <xdr:cNvPr id="363" name="直線コネクタ 362">
          <a:extLst>
            <a:ext uri="{FF2B5EF4-FFF2-40B4-BE49-F238E27FC236}">
              <a16:creationId xmlns:a16="http://schemas.microsoft.com/office/drawing/2014/main" id="{102704E5-0C93-49BF-9AA5-C34BEA0AEDD1}"/>
            </a:ext>
          </a:extLst>
        </xdr:cNvPr>
        <xdr:cNvCxnSpPr/>
      </xdr:nvCxnSpPr>
      <xdr:spPr>
        <a:xfrm>
          <a:off x="9639300" y="145415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88900</xdr:rowOff>
    </xdr:from>
    <xdr:to>
      <xdr:col>46</xdr:col>
      <xdr:colOff>38100</xdr:colOff>
      <xdr:row>85</xdr:row>
      <xdr:rowOff>19050</xdr:rowOff>
    </xdr:to>
    <xdr:sp macro="" textlink="">
      <xdr:nvSpPr>
        <xdr:cNvPr id="364" name="楕円 363">
          <a:extLst>
            <a:ext uri="{FF2B5EF4-FFF2-40B4-BE49-F238E27FC236}">
              <a16:creationId xmlns:a16="http://schemas.microsoft.com/office/drawing/2014/main" id="{55B91502-5825-4DF6-A14C-A360B4EB372D}"/>
            </a:ext>
          </a:extLst>
        </xdr:cNvPr>
        <xdr:cNvSpPr/>
      </xdr:nvSpPr>
      <xdr:spPr>
        <a:xfrm>
          <a:off x="8699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139700</xdr:rowOff>
    </xdr:from>
    <xdr:to>
      <xdr:col>50</xdr:col>
      <xdr:colOff>114300</xdr:colOff>
      <xdr:row>84</xdr:row>
      <xdr:rowOff>139700</xdr:rowOff>
    </xdr:to>
    <xdr:cxnSp macro="">
      <xdr:nvCxnSpPr>
        <xdr:cNvPr id="365" name="直線コネクタ 364">
          <a:extLst>
            <a:ext uri="{FF2B5EF4-FFF2-40B4-BE49-F238E27FC236}">
              <a16:creationId xmlns:a16="http://schemas.microsoft.com/office/drawing/2014/main" id="{5CEB0FB2-0F19-41A0-8F0F-8FC1602AE8A8}"/>
            </a:ext>
          </a:extLst>
        </xdr:cNvPr>
        <xdr:cNvCxnSpPr/>
      </xdr:nvCxnSpPr>
      <xdr:spPr>
        <a:xfrm>
          <a:off x="8750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88900</xdr:rowOff>
    </xdr:from>
    <xdr:to>
      <xdr:col>41</xdr:col>
      <xdr:colOff>101600</xdr:colOff>
      <xdr:row>85</xdr:row>
      <xdr:rowOff>19050</xdr:rowOff>
    </xdr:to>
    <xdr:sp macro="" textlink="">
      <xdr:nvSpPr>
        <xdr:cNvPr id="366" name="楕円 365">
          <a:extLst>
            <a:ext uri="{FF2B5EF4-FFF2-40B4-BE49-F238E27FC236}">
              <a16:creationId xmlns:a16="http://schemas.microsoft.com/office/drawing/2014/main" id="{5A30189F-67CB-4D81-B1F6-2B520D81392C}"/>
            </a:ext>
          </a:extLst>
        </xdr:cNvPr>
        <xdr:cNvSpPr/>
      </xdr:nvSpPr>
      <xdr:spPr>
        <a:xfrm>
          <a:off x="7810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139700</xdr:rowOff>
    </xdr:from>
    <xdr:to>
      <xdr:col>45</xdr:col>
      <xdr:colOff>177800</xdr:colOff>
      <xdr:row>84</xdr:row>
      <xdr:rowOff>139700</xdr:rowOff>
    </xdr:to>
    <xdr:cxnSp macro="">
      <xdr:nvCxnSpPr>
        <xdr:cNvPr id="367" name="直線コネクタ 366">
          <a:extLst>
            <a:ext uri="{FF2B5EF4-FFF2-40B4-BE49-F238E27FC236}">
              <a16:creationId xmlns:a16="http://schemas.microsoft.com/office/drawing/2014/main" id="{57A8C3C4-6A83-4DE7-B597-ADBEAAAC7EC9}"/>
            </a:ext>
          </a:extLst>
        </xdr:cNvPr>
        <xdr:cNvCxnSpPr/>
      </xdr:nvCxnSpPr>
      <xdr:spPr>
        <a:xfrm>
          <a:off x="7861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88900</xdr:rowOff>
    </xdr:from>
    <xdr:to>
      <xdr:col>36</xdr:col>
      <xdr:colOff>165100</xdr:colOff>
      <xdr:row>85</xdr:row>
      <xdr:rowOff>19050</xdr:rowOff>
    </xdr:to>
    <xdr:sp macro="" textlink="">
      <xdr:nvSpPr>
        <xdr:cNvPr id="368" name="楕円 367">
          <a:extLst>
            <a:ext uri="{FF2B5EF4-FFF2-40B4-BE49-F238E27FC236}">
              <a16:creationId xmlns:a16="http://schemas.microsoft.com/office/drawing/2014/main" id="{50A0A253-50C8-4FA0-9A4E-2012B3CAF8EA}"/>
            </a:ext>
          </a:extLst>
        </xdr:cNvPr>
        <xdr:cNvSpPr/>
      </xdr:nvSpPr>
      <xdr:spPr>
        <a:xfrm>
          <a:off x="6921500" y="1449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139700</xdr:rowOff>
    </xdr:from>
    <xdr:to>
      <xdr:col>41</xdr:col>
      <xdr:colOff>50800</xdr:colOff>
      <xdr:row>84</xdr:row>
      <xdr:rowOff>139700</xdr:rowOff>
    </xdr:to>
    <xdr:cxnSp macro="">
      <xdr:nvCxnSpPr>
        <xdr:cNvPr id="369" name="直線コネクタ 368">
          <a:extLst>
            <a:ext uri="{FF2B5EF4-FFF2-40B4-BE49-F238E27FC236}">
              <a16:creationId xmlns:a16="http://schemas.microsoft.com/office/drawing/2014/main" id="{559EF77F-8B48-4A02-BBB1-721FD5CA94B2}"/>
            </a:ext>
          </a:extLst>
        </xdr:cNvPr>
        <xdr:cNvCxnSpPr/>
      </xdr:nvCxnSpPr>
      <xdr:spPr>
        <a:xfrm>
          <a:off x="6972300" y="1454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86377</xdr:rowOff>
    </xdr:from>
    <xdr:ext cx="469744" cy="259045"/>
    <xdr:sp macro="" textlink="">
      <xdr:nvSpPr>
        <xdr:cNvPr id="370" name="n_1aveValue【福祉施設】&#10;一人当たり面積">
          <a:extLst>
            <a:ext uri="{FF2B5EF4-FFF2-40B4-BE49-F238E27FC236}">
              <a16:creationId xmlns:a16="http://schemas.microsoft.com/office/drawing/2014/main" id="{3D0CF110-0FF6-419F-8091-2E056299FA5F}"/>
            </a:ext>
          </a:extLst>
        </xdr:cNvPr>
        <xdr:cNvSpPr txBox="1"/>
      </xdr:nvSpPr>
      <xdr:spPr>
        <a:xfrm>
          <a:off x="93917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137177</xdr:rowOff>
    </xdr:from>
    <xdr:ext cx="469744" cy="259045"/>
    <xdr:sp macro="" textlink="">
      <xdr:nvSpPr>
        <xdr:cNvPr id="371" name="n_2aveValue【福祉施設】&#10;一人当たり面積">
          <a:extLst>
            <a:ext uri="{FF2B5EF4-FFF2-40B4-BE49-F238E27FC236}">
              <a16:creationId xmlns:a16="http://schemas.microsoft.com/office/drawing/2014/main" id="{1C79EEFA-BFAD-4EEB-A8F8-93A5500B8108}"/>
            </a:ext>
          </a:extLst>
        </xdr:cNvPr>
        <xdr:cNvSpPr txBox="1"/>
      </xdr:nvSpPr>
      <xdr:spPr>
        <a:xfrm>
          <a:off x="8515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137177</xdr:rowOff>
    </xdr:from>
    <xdr:ext cx="469744" cy="259045"/>
    <xdr:sp macro="" textlink="">
      <xdr:nvSpPr>
        <xdr:cNvPr id="372" name="n_3aveValue【福祉施設】&#10;一人当たり面積">
          <a:extLst>
            <a:ext uri="{FF2B5EF4-FFF2-40B4-BE49-F238E27FC236}">
              <a16:creationId xmlns:a16="http://schemas.microsoft.com/office/drawing/2014/main" id="{79554792-DCE1-446B-A4D7-F5CBE67E67C0}"/>
            </a:ext>
          </a:extLst>
        </xdr:cNvPr>
        <xdr:cNvSpPr txBox="1"/>
      </xdr:nvSpPr>
      <xdr:spPr>
        <a:xfrm>
          <a:off x="76264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124477</xdr:rowOff>
    </xdr:from>
    <xdr:ext cx="469744" cy="259045"/>
    <xdr:sp macro="" textlink="">
      <xdr:nvSpPr>
        <xdr:cNvPr id="373" name="n_4aveValue【福祉施設】&#10;一人当たり面積">
          <a:extLst>
            <a:ext uri="{FF2B5EF4-FFF2-40B4-BE49-F238E27FC236}">
              <a16:creationId xmlns:a16="http://schemas.microsoft.com/office/drawing/2014/main" id="{D8823812-5D64-45F3-A23F-3C5338605DE5}"/>
            </a:ext>
          </a:extLst>
        </xdr:cNvPr>
        <xdr:cNvSpPr txBox="1"/>
      </xdr:nvSpPr>
      <xdr:spPr>
        <a:xfrm>
          <a:off x="6737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10177</xdr:rowOff>
    </xdr:from>
    <xdr:ext cx="469744" cy="259045"/>
    <xdr:sp macro="" textlink="">
      <xdr:nvSpPr>
        <xdr:cNvPr id="374" name="n_1mainValue【福祉施設】&#10;一人当たり面積">
          <a:extLst>
            <a:ext uri="{FF2B5EF4-FFF2-40B4-BE49-F238E27FC236}">
              <a16:creationId xmlns:a16="http://schemas.microsoft.com/office/drawing/2014/main" id="{59B6F9D1-6F70-47F2-9378-655CAE96A36D}"/>
            </a:ext>
          </a:extLst>
        </xdr:cNvPr>
        <xdr:cNvSpPr txBox="1"/>
      </xdr:nvSpPr>
      <xdr:spPr>
        <a:xfrm>
          <a:off x="93917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10177</xdr:rowOff>
    </xdr:from>
    <xdr:ext cx="469744" cy="259045"/>
    <xdr:sp macro="" textlink="">
      <xdr:nvSpPr>
        <xdr:cNvPr id="375" name="n_2mainValue【福祉施設】&#10;一人当たり面積">
          <a:extLst>
            <a:ext uri="{FF2B5EF4-FFF2-40B4-BE49-F238E27FC236}">
              <a16:creationId xmlns:a16="http://schemas.microsoft.com/office/drawing/2014/main" id="{AF1F2778-85CA-477A-93B8-E850F208D93F}"/>
            </a:ext>
          </a:extLst>
        </xdr:cNvPr>
        <xdr:cNvSpPr txBox="1"/>
      </xdr:nvSpPr>
      <xdr:spPr>
        <a:xfrm>
          <a:off x="8515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10177</xdr:rowOff>
    </xdr:from>
    <xdr:ext cx="469744" cy="259045"/>
    <xdr:sp macro="" textlink="">
      <xdr:nvSpPr>
        <xdr:cNvPr id="376" name="n_3mainValue【福祉施設】&#10;一人当たり面積">
          <a:extLst>
            <a:ext uri="{FF2B5EF4-FFF2-40B4-BE49-F238E27FC236}">
              <a16:creationId xmlns:a16="http://schemas.microsoft.com/office/drawing/2014/main" id="{10405F05-7374-40BB-8430-FCFCC906D506}"/>
            </a:ext>
          </a:extLst>
        </xdr:cNvPr>
        <xdr:cNvSpPr txBox="1"/>
      </xdr:nvSpPr>
      <xdr:spPr>
        <a:xfrm>
          <a:off x="7626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10177</xdr:rowOff>
    </xdr:from>
    <xdr:ext cx="469744" cy="259045"/>
    <xdr:sp macro="" textlink="">
      <xdr:nvSpPr>
        <xdr:cNvPr id="377" name="n_4mainValue【福祉施設】&#10;一人当たり面積">
          <a:extLst>
            <a:ext uri="{FF2B5EF4-FFF2-40B4-BE49-F238E27FC236}">
              <a16:creationId xmlns:a16="http://schemas.microsoft.com/office/drawing/2014/main" id="{750B3DC4-BD19-4933-952B-768FED893D9B}"/>
            </a:ext>
          </a:extLst>
        </xdr:cNvPr>
        <xdr:cNvSpPr txBox="1"/>
      </xdr:nvSpPr>
      <xdr:spPr>
        <a:xfrm>
          <a:off x="6737427"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8FD8612D-E19D-4C60-8886-1F5AC8FF399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202A04C6-8948-49FB-A7E9-54354350CD8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C371A922-85CB-4164-9990-08BB0D148F1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FF53DB9E-0531-43F0-BFA5-C95184A6E71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B96A7D27-BB61-4102-8928-23C014BC7AF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5AC9979B-C2EB-4B3E-88BD-6F8A6477467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BACAD495-0F06-4D72-B6CB-06573F6E688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85101E3F-971A-447A-A5A4-E19E5A6E1F5E}"/>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DD021C4A-10A0-40F1-90B2-F9ACC7F4A1B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7F0697FA-DAA1-44D9-BD67-F2C7947A3C5F}"/>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E9BB6E52-6D7C-47FD-99DA-AC82C3C80C6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7632E4C7-F1EF-49C5-A01F-A59119A13E4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0857254C-6639-4169-94DD-23C1D309BF39}"/>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EFECF49C-CB71-4F40-9826-C12D073EBD55}"/>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36CB2A05-80B1-4C4E-828C-7B91EEDF7C0C}"/>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B8757B73-31A3-411D-8C69-718061E88E3A}"/>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3189293B-EEF5-4BCA-89A5-A4C858B0A358}"/>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3A0DE00F-0604-4F0D-8F32-2DA41DBD71BA}"/>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C0B02161-47CD-4043-8457-FCC861756E8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BAC979BD-E3B4-42C8-9F3E-E351E87B38FD}"/>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F4F891E7-CE2D-4FB1-A339-CB9C598A9F6F}"/>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FF115F4B-22D0-4851-A98E-D03C8400D1FC}"/>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76C1BCF0-B0D3-4BDF-A0A7-56252A9D2912}"/>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191C7D6B-9A20-490D-9A23-B79640ABFB27}"/>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CA7C8BAA-215D-4856-8814-D7C4610E0B9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3" name="直線コネクタ 402">
          <a:extLst>
            <a:ext uri="{FF2B5EF4-FFF2-40B4-BE49-F238E27FC236}">
              <a16:creationId xmlns:a16="http://schemas.microsoft.com/office/drawing/2014/main" id="{550005CC-BBCA-456D-AFF5-D3677490A99D}"/>
            </a:ext>
          </a:extLst>
        </xdr:cNvPr>
        <xdr:cNvCxnSpPr/>
      </xdr:nvCxnSpPr>
      <xdr:spPr>
        <a:xfrm flipV="1">
          <a:off x="46348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12980B9E-03BB-42D4-A7AF-7BF711310558}"/>
            </a:ext>
          </a:extLst>
        </xdr:cNvPr>
        <xdr:cNvSpPr txBox="1"/>
      </xdr:nvSpPr>
      <xdr:spPr>
        <a:xfrm>
          <a:off x="4673600" y="186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5" name="直線コネクタ 404">
          <a:extLst>
            <a:ext uri="{FF2B5EF4-FFF2-40B4-BE49-F238E27FC236}">
              <a16:creationId xmlns:a16="http://schemas.microsoft.com/office/drawing/2014/main" id="{2B027A3D-5AFE-48B6-B6F9-A6D665119003}"/>
            </a:ext>
          </a:extLst>
        </xdr:cNvPr>
        <xdr:cNvCxnSpPr/>
      </xdr:nvCxnSpPr>
      <xdr:spPr>
        <a:xfrm>
          <a:off x="4546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CE03BACE-A045-4413-873B-6CD3E1D772A3}"/>
            </a:ext>
          </a:extLst>
        </xdr:cNvPr>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7" name="直線コネクタ 406">
          <a:extLst>
            <a:ext uri="{FF2B5EF4-FFF2-40B4-BE49-F238E27FC236}">
              <a16:creationId xmlns:a16="http://schemas.microsoft.com/office/drawing/2014/main" id="{59BBE345-6F7B-4AB9-9305-344E841902C9}"/>
            </a:ext>
          </a:extLst>
        </xdr:cNvPr>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47914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F6CF85B4-B0D9-461B-A6A3-2484D3CF6F40}"/>
            </a:ext>
          </a:extLst>
        </xdr:cNvPr>
        <xdr:cNvSpPr txBox="1"/>
      </xdr:nvSpPr>
      <xdr:spPr>
        <a:xfrm>
          <a:off x="4673600" y="17878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09" name="フローチャート: 判断 408">
          <a:extLst>
            <a:ext uri="{FF2B5EF4-FFF2-40B4-BE49-F238E27FC236}">
              <a16:creationId xmlns:a16="http://schemas.microsoft.com/office/drawing/2014/main" id="{013F57EA-8CAD-424D-A231-513857789CBC}"/>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0" name="フローチャート: 判断 409">
          <a:extLst>
            <a:ext uri="{FF2B5EF4-FFF2-40B4-BE49-F238E27FC236}">
              <a16:creationId xmlns:a16="http://schemas.microsoft.com/office/drawing/2014/main" id="{D99CC319-E1E0-49E6-86E9-78C70768673F}"/>
            </a:ext>
          </a:extLst>
        </xdr:cNvPr>
        <xdr:cNvSpPr/>
      </xdr:nvSpPr>
      <xdr:spPr>
        <a:xfrm>
          <a:off x="3746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49893</xdr:rowOff>
    </xdr:from>
    <xdr:to>
      <xdr:col>15</xdr:col>
      <xdr:colOff>101600</xdr:colOff>
      <xdr:row>104</xdr:row>
      <xdr:rowOff>151493</xdr:rowOff>
    </xdr:to>
    <xdr:sp macro="" textlink="">
      <xdr:nvSpPr>
        <xdr:cNvPr id="411" name="フローチャート: 判断 410">
          <a:extLst>
            <a:ext uri="{FF2B5EF4-FFF2-40B4-BE49-F238E27FC236}">
              <a16:creationId xmlns:a16="http://schemas.microsoft.com/office/drawing/2014/main" id="{2DFCFF6C-2D64-4986-9601-210813935DC5}"/>
            </a:ext>
          </a:extLst>
        </xdr:cNvPr>
        <xdr:cNvSpPr/>
      </xdr:nvSpPr>
      <xdr:spPr>
        <a:xfrm>
          <a:off x="2857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40095</xdr:rowOff>
    </xdr:from>
    <xdr:to>
      <xdr:col>10</xdr:col>
      <xdr:colOff>165100</xdr:colOff>
      <xdr:row>104</xdr:row>
      <xdr:rowOff>141695</xdr:rowOff>
    </xdr:to>
    <xdr:sp macro="" textlink="">
      <xdr:nvSpPr>
        <xdr:cNvPr id="412" name="フローチャート: 判断 411">
          <a:extLst>
            <a:ext uri="{FF2B5EF4-FFF2-40B4-BE49-F238E27FC236}">
              <a16:creationId xmlns:a16="http://schemas.microsoft.com/office/drawing/2014/main" id="{AFDC622E-F0E3-4D54-A3D8-915EC399C0B0}"/>
            </a:ext>
          </a:extLst>
        </xdr:cNvPr>
        <xdr:cNvSpPr/>
      </xdr:nvSpPr>
      <xdr:spPr>
        <a:xfrm>
          <a:off x="1968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3" name="フローチャート: 判断 412">
          <a:extLst>
            <a:ext uri="{FF2B5EF4-FFF2-40B4-BE49-F238E27FC236}">
              <a16:creationId xmlns:a16="http://schemas.microsoft.com/office/drawing/2014/main" id="{B62B7DFF-0675-4F5B-B82C-9F5E8467D49A}"/>
            </a:ext>
          </a:extLst>
        </xdr:cNvPr>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6979DE83-9AB3-4BF2-BDAB-612CCFF475A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1ABB38A0-1CCB-4197-A2A2-7FAD29806ED5}"/>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7AF20CA-6630-4E7E-A682-C220046AB30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75FE3784-99A7-496C-87AF-B7B151C991A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F5FE6F5E-9FE4-4D13-8848-93F0643FB73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20501</xdr:rowOff>
    </xdr:from>
    <xdr:to>
      <xdr:col>24</xdr:col>
      <xdr:colOff>114300</xdr:colOff>
      <xdr:row>103</xdr:row>
      <xdr:rowOff>122101</xdr:rowOff>
    </xdr:to>
    <xdr:sp macro="" textlink="">
      <xdr:nvSpPr>
        <xdr:cNvPr id="419" name="楕円 418">
          <a:extLst>
            <a:ext uri="{FF2B5EF4-FFF2-40B4-BE49-F238E27FC236}">
              <a16:creationId xmlns:a16="http://schemas.microsoft.com/office/drawing/2014/main" id="{114B9B71-5E8D-4D2E-9512-34B50CBCAF3D}"/>
            </a:ext>
          </a:extLst>
        </xdr:cNvPr>
        <xdr:cNvSpPr/>
      </xdr:nvSpPr>
      <xdr:spPr>
        <a:xfrm>
          <a:off x="4584700" y="1767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43378</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1E01A765-0F80-43C9-930E-306E192F3E56}"/>
            </a:ext>
          </a:extLst>
        </xdr:cNvPr>
        <xdr:cNvSpPr txBox="1"/>
      </xdr:nvSpPr>
      <xdr:spPr>
        <a:xfrm>
          <a:off x="4673600" y="17531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97245</xdr:rowOff>
    </xdr:from>
    <xdr:to>
      <xdr:col>20</xdr:col>
      <xdr:colOff>38100</xdr:colOff>
      <xdr:row>104</xdr:row>
      <xdr:rowOff>27395</xdr:rowOff>
    </xdr:to>
    <xdr:sp macro="" textlink="">
      <xdr:nvSpPr>
        <xdr:cNvPr id="421" name="楕円 420">
          <a:extLst>
            <a:ext uri="{FF2B5EF4-FFF2-40B4-BE49-F238E27FC236}">
              <a16:creationId xmlns:a16="http://schemas.microsoft.com/office/drawing/2014/main" id="{A7E0574D-DF2F-4CC7-8833-6F0ED2EDD168}"/>
            </a:ext>
          </a:extLst>
        </xdr:cNvPr>
        <xdr:cNvSpPr/>
      </xdr:nvSpPr>
      <xdr:spPr>
        <a:xfrm>
          <a:off x="3746500" y="1775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71301</xdr:rowOff>
    </xdr:from>
    <xdr:to>
      <xdr:col>24</xdr:col>
      <xdr:colOff>63500</xdr:colOff>
      <xdr:row>103</xdr:row>
      <xdr:rowOff>148045</xdr:rowOff>
    </xdr:to>
    <xdr:cxnSp macro="">
      <xdr:nvCxnSpPr>
        <xdr:cNvPr id="422" name="直線コネクタ 421">
          <a:extLst>
            <a:ext uri="{FF2B5EF4-FFF2-40B4-BE49-F238E27FC236}">
              <a16:creationId xmlns:a16="http://schemas.microsoft.com/office/drawing/2014/main" id="{FAEC4FE3-1AFF-49CF-AA7D-BDEC94220C45}"/>
            </a:ext>
          </a:extLst>
        </xdr:cNvPr>
        <xdr:cNvCxnSpPr/>
      </xdr:nvCxnSpPr>
      <xdr:spPr>
        <a:xfrm flipV="1">
          <a:off x="3797300" y="17730651"/>
          <a:ext cx="8382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48261</xdr:rowOff>
    </xdr:from>
    <xdr:to>
      <xdr:col>15</xdr:col>
      <xdr:colOff>101600</xdr:colOff>
      <xdr:row>103</xdr:row>
      <xdr:rowOff>149861</xdr:rowOff>
    </xdr:to>
    <xdr:sp macro="" textlink="">
      <xdr:nvSpPr>
        <xdr:cNvPr id="423" name="楕円 422">
          <a:extLst>
            <a:ext uri="{FF2B5EF4-FFF2-40B4-BE49-F238E27FC236}">
              <a16:creationId xmlns:a16="http://schemas.microsoft.com/office/drawing/2014/main" id="{DB8AC774-C234-4F7E-BF5F-948E6F57D469}"/>
            </a:ext>
          </a:extLst>
        </xdr:cNvPr>
        <xdr:cNvSpPr/>
      </xdr:nvSpPr>
      <xdr:spPr>
        <a:xfrm>
          <a:off x="2857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99061</xdr:rowOff>
    </xdr:from>
    <xdr:to>
      <xdr:col>19</xdr:col>
      <xdr:colOff>177800</xdr:colOff>
      <xdr:row>103</xdr:row>
      <xdr:rowOff>148045</xdr:rowOff>
    </xdr:to>
    <xdr:cxnSp macro="">
      <xdr:nvCxnSpPr>
        <xdr:cNvPr id="424" name="直線コネクタ 423">
          <a:extLst>
            <a:ext uri="{FF2B5EF4-FFF2-40B4-BE49-F238E27FC236}">
              <a16:creationId xmlns:a16="http://schemas.microsoft.com/office/drawing/2014/main" id="{4BF6521C-DE03-43D2-899D-9B220F58B07F}"/>
            </a:ext>
          </a:extLst>
        </xdr:cNvPr>
        <xdr:cNvCxnSpPr/>
      </xdr:nvCxnSpPr>
      <xdr:spPr>
        <a:xfrm>
          <a:off x="2908300" y="17758411"/>
          <a:ext cx="88900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170724</xdr:rowOff>
    </xdr:from>
    <xdr:to>
      <xdr:col>10</xdr:col>
      <xdr:colOff>165100</xdr:colOff>
      <xdr:row>103</xdr:row>
      <xdr:rowOff>100874</xdr:rowOff>
    </xdr:to>
    <xdr:sp macro="" textlink="">
      <xdr:nvSpPr>
        <xdr:cNvPr id="425" name="楕円 424">
          <a:extLst>
            <a:ext uri="{FF2B5EF4-FFF2-40B4-BE49-F238E27FC236}">
              <a16:creationId xmlns:a16="http://schemas.microsoft.com/office/drawing/2014/main" id="{53754CA6-5733-45A0-8020-334FB080A4BB}"/>
            </a:ext>
          </a:extLst>
        </xdr:cNvPr>
        <xdr:cNvSpPr/>
      </xdr:nvSpPr>
      <xdr:spPr>
        <a:xfrm>
          <a:off x="1968500" y="1765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50074</xdr:rowOff>
    </xdr:from>
    <xdr:to>
      <xdr:col>15</xdr:col>
      <xdr:colOff>50800</xdr:colOff>
      <xdr:row>103</xdr:row>
      <xdr:rowOff>99061</xdr:rowOff>
    </xdr:to>
    <xdr:cxnSp macro="">
      <xdr:nvCxnSpPr>
        <xdr:cNvPr id="426" name="直線コネクタ 425">
          <a:extLst>
            <a:ext uri="{FF2B5EF4-FFF2-40B4-BE49-F238E27FC236}">
              <a16:creationId xmlns:a16="http://schemas.microsoft.com/office/drawing/2014/main" id="{563C74AB-EA24-43E5-8D32-31482F8B80DB}"/>
            </a:ext>
          </a:extLst>
        </xdr:cNvPr>
        <xdr:cNvCxnSpPr/>
      </xdr:nvCxnSpPr>
      <xdr:spPr>
        <a:xfrm>
          <a:off x="2019300" y="17709424"/>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125005</xdr:rowOff>
    </xdr:from>
    <xdr:to>
      <xdr:col>6</xdr:col>
      <xdr:colOff>38100</xdr:colOff>
      <xdr:row>103</xdr:row>
      <xdr:rowOff>55155</xdr:rowOff>
    </xdr:to>
    <xdr:sp macro="" textlink="">
      <xdr:nvSpPr>
        <xdr:cNvPr id="427" name="楕円 426">
          <a:extLst>
            <a:ext uri="{FF2B5EF4-FFF2-40B4-BE49-F238E27FC236}">
              <a16:creationId xmlns:a16="http://schemas.microsoft.com/office/drawing/2014/main" id="{B0E596DC-B82A-4DE7-AE38-BD73B2E865B3}"/>
            </a:ext>
          </a:extLst>
        </xdr:cNvPr>
        <xdr:cNvSpPr/>
      </xdr:nvSpPr>
      <xdr:spPr>
        <a:xfrm>
          <a:off x="1079500" y="1761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4355</xdr:rowOff>
    </xdr:from>
    <xdr:to>
      <xdr:col>10</xdr:col>
      <xdr:colOff>114300</xdr:colOff>
      <xdr:row>103</xdr:row>
      <xdr:rowOff>50074</xdr:rowOff>
    </xdr:to>
    <xdr:cxnSp macro="">
      <xdr:nvCxnSpPr>
        <xdr:cNvPr id="428" name="直線コネクタ 427">
          <a:extLst>
            <a:ext uri="{FF2B5EF4-FFF2-40B4-BE49-F238E27FC236}">
              <a16:creationId xmlns:a16="http://schemas.microsoft.com/office/drawing/2014/main" id="{9C366479-6558-4350-92C0-3D098D172C0A}"/>
            </a:ext>
          </a:extLst>
        </xdr:cNvPr>
        <xdr:cNvCxnSpPr/>
      </xdr:nvCxnSpPr>
      <xdr:spPr>
        <a:xfrm>
          <a:off x="1130300" y="1766370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152416</xdr:rowOff>
    </xdr:from>
    <xdr:ext cx="405111" cy="259045"/>
    <xdr:sp macro="" textlink="">
      <xdr:nvSpPr>
        <xdr:cNvPr id="429" name="n_1aveValue【市民会館】&#10;有形固定資産減価償却率">
          <a:extLst>
            <a:ext uri="{FF2B5EF4-FFF2-40B4-BE49-F238E27FC236}">
              <a16:creationId xmlns:a16="http://schemas.microsoft.com/office/drawing/2014/main" id="{56D517A4-1B79-480B-8368-1183782B6000}"/>
            </a:ext>
          </a:extLst>
        </xdr:cNvPr>
        <xdr:cNvSpPr txBox="1"/>
      </xdr:nvSpPr>
      <xdr:spPr>
        <a:xfrm>
          <a:off x="3582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142620</xdr:rowOff>
    </xdr:from>
    <xdr:ext cx="405111" cy="259045"/>
    <xdr:sp macro="" textlink="">
      <xdr:nvSpPr>
        <xdr:cNvPr id="430" name="n_2aveValue【市民会館】&#10;有形固定資産減価償却率">
          <a:extLst>
            <a:ext uri="{FF2B5EF4-FFF2-40B4-BE49-F238E27FC236}">
              <a16:creationId xmlns:a16="http://schemas.microsoft.com/office/drawing/2014/main" id="{66F3C6BB-A6BB-42C3-8FC1-370B49910272}"/>
            </a:ext>
          </a:extLst>
        </xdr:cNvPr>
        <xdr:cNvSpPr txBox="1"/>
      </xdr:nvSpPr>
      <xdr:spPr>
        <a:xfrm>
          <a:off x="27057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132822</xdr:rowOff>
    </xdr:from>
    <xdr:ext cx="405111" cy="259045"/>
    <xdr:sp macro="" textlink="">
      <xdr:nvSpPr>
        <xdr:cNvPr id="431" name="n_3aveValue【市民会館】&#10;有形固定資産減価償却率">
          <a:extLst>
            <a:ext uri="{FF2B5EF4-FFF2-40B4-BE49-F238E27FC236}">
              <a16:creationId xmlns:a16="http://schemas.microsoft.com/office/drawing/2014/main" id="{9FE71CE4-F626-4582-A70B-A9B82ED4C5EC}"/>
            </a:ext>
          </a:extLst>
        </xdr:cNvPr>
        <xdr:cNvSpPr txBox="1"/>
      </xdr:nvSpPr>
      <xdr:spPr>
        <a:xfrm>
          <a:off x="1816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158948</xdr:rowOff>
    </xdr:from>
    <xdr:ext cx="405111" cy="259045"/>
    <xdr:sp macro="" textlink="">
      <xdr:nvSpPr>
        <xdr:cNvPr id="432" name="n_4aveValue【市民会館】&#10;有形固定資産減価償却率">
          <a:extLst>
            <a:ext uri="{FF2B5EF4-FFF2-40B4-BE49-F238E27FC236}">
              <a16:creationId xmlns:a16="http://schemas.microsoft.com/office/drawing/2014/main" id="{B8C9A432-0B46-4298-9E51-BBA950D71B1C}"/>
            </a:ext>
          </a:extLst>
        </xdr:cNvPr>
        <xdr:cNvSpPr txBox="1"/>
      </xdr:nvSpPr>
      <xdr:spPr>
        <a:xfrm>
          <a:off x="927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43922</xdr:rowOff>
    </xdr:from>
    <xdr:ext cx="405111" cy="259045"/>
    <xdr:sp macro="" textlink="">
      <xdr:nvSpPr>
        <xdr:cNvPr id="433" name="n_1mainValue【市民会館】&#10;有形固定資産減価償却率">
          <a:extLst>
            <a:ext uri="{FF2B5EF4-FFF2-40B4-BE49-F238E27FC236}">
              <a16:creationId xmlns:a16="http://schemas.microsoft.com/office/drawing/2014/main" id="{4ABA9D52-206A-4AEB-B4CE-4B510BF59FA5}"/>
            </a:ext>
          </a:extLst>
        </xdr:cNvPr>
        <xdr:cNvSpPr txBox="1"/>
      </xdr:nvSpPr>
      <xdr:spPr>
        <a:xfrm>
          <a:off x="3582044" y="175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166388</xdr:rowOff>
    </xdr:from>
    <xdr:ext cx="405111" cy="259045"/>
    <xdr:sp macro="" textlink="">
      <xdr:nvSpPr>
        <xdr:cNvPr id="434" name="n_2mainValue【市民会館】&#10;有形固定資産減価償却率">
          <a:extLst>
            <a:ext uri="{FF2B5EF4-FFF2-40B4-BE49-F238E27FC236}">
              <a16:creationId xmlns:a16="http://schemas.microsoft.com/office/drawing/2014/main" id="{9B59D8ED-1CCC-485D-B60F-BA268BEFAA1C}"/>
            </a:ext>
          </a:extLst>
        </xdr:cNvPr>
        <xdr:cNvSpPr txBox="1"/>
      </xdr:nvSpPr>
      <xdr:spPr>
        <a:xfrm>
          <a:off x="2705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117401</xdr:rowOff>
    </xdr:from>
    <xdr:ext cx="405111" cy="259045"/>
    <xdr:sp macro="" textlink="">
      <xdr:nvSpPr>
        <xdr:cNvPr id="435" name="n_3mainValue【市民会館】&#10;有形固定資産減価償却率">
          <a:extLst>
            <a:ext uri="{FF2B5EF4-FFF2-40B4-BE49-F238E27FC236}">
              <a16:creationId xmlns:a16="http://schemas.microsoft.com/office/drawing/2014/main" id="{69F059C2-EEC9-4DB1-A4BB-055CA8A283E8}"/>
            </a:ext>
          </a:extLst>
        </xdr:cNvPr>
        <xdr:cNvSpPr txBox="1"/>
      </xdr:nvSpPr>
      <xdr:spPr>
        <a:xfrm>
          <a:off x="1816744" y="1743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71682</xdr:rowOff>
    </xdr:from>
    <xdr:ext cx="405111" cy="259045"/>
    <xdr:sp macro="" textlink="">
      <xdr:nvSpPr>
        <xdr:cNvPr id="436" name="n_4mainValue【市民会館】&#10;有形固定資産減価償却率">
          <a:extLst>
            <a:ext uri="{FF2B5EF4-FFF2-40B4-BE49-F238E27FC236}">
              <a16:creationId xmlns:a16="http://schemas.microsoft.com/office/drawing/2014/main" id="{DC520424-22B1-4CFC-8ED7-EFC34E4C5F7F}"/>
            </a:ext>
          </a:extLst>
        </xdr:cNvPr>
        <xdr:cNvSpPr txBox="1"/>
      </xdr:nvSpPr>
      <xdr:spPr>
        <a:xfrm>
          <a:off x="927744" y="1738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494EF5FB-815F-4EAF-AF3F-41B430A1921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C9F2E864-3D33-42B5-A6A3-70F6FC27231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2C42F746-1378-4BAB-BD48-5396E8CCF24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C2D3C126-EF34-43C0-99E7-1ADEE12EE9E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F40AD085-BF5B-4A35-9F97-8E479716855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C934A9D9-5431-4480-A026-40898E5F88D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50B9EBEB-67B8-448A-B419-49C0EAE89CA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23932971-E60B-43CE-9539-DDE65AE7BC11}"/>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B2562174-0835-4E77-A35B-8304428A1DB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90E42674-0248-4774-BCB5-967EE65614A1}"/>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66E23D7C-D502-49BD-B720-43002C701BB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1DD1C181-7132-4D39-8758-2597567B8464}"/>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B9EC1DE0-4DB8-43B6-9090-7C0673D40F23}"/>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5D316549-2C72-4A83-BF47-CF87772E01A3}"/>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854A0927-940E-4A2A-BD2C-EAC4F59A6485}"/>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0139C248-43CC-4BEC-AA21-E278ED0F18C2}"/>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BBB11B2D-0909-4D04-B6B2-BE4D38BEFD71}"/>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62A7F31E-A367-4B6F-BF00-D0003CBDD87A}"/>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A04C1A17-AE21-4896-9744-28CD73E9C0F5}"/>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C52B4583-C650-46E0-BED0-692F611DDF06}"/>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4E2CC217-70C8-4E5D-94A4-152FCB27CE3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154443-9CCB-4D16-99C5-9D25F2C4FF77}"/>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BE3895F6-E03F-4401-A504-9ED89E98497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0" name="直線コネクタ 459">
          <a:extLst>
            <a:ext uri="{FF2B5EF4-FFF2-40B4-BE49-F238E27FC236}">
              <a16:creationId xmlns:a16="http://schemas.microsoft.com/office/drawing/2014/main" id="{D381E3D8-91D9-4966-88A4-B94B6ADDF288}"/>
            </a:ext>
          </a:extLst>
        </xdr:cNvPr>
        <xdr:cNvCxnSpPr/>
      </xdr:nvCxnSpPr>
      <xdr:spPr>
        <a:xfrm flipV="1">
          <a:off x="10476865" y="172516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1" name="【市民会館】&#10;一人当たり面積最小値テキスト">
          <a:extLst>
            <a:ext uri="{FF2B5EF4-FFF2-40B4-BE49-F238E27FC236}">
              <a16:creationId xmlns:a16="http://schemas.microsoft.com/office/drawing/2014/main" id="{16E8A305-F73B-40B6-A095-BAEB74A2B01B}"/>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2" name="直線コネクタ 461">
          <a:extLst>
            <a:ext uri="{FF2B5EF4-FFF2-40B4-BE49-F238E27FC236}">
              <a16:creationId xmlns:a16="http://schemas.microsoft.com/office/drawing/2014/main" id="{99CC6F65-9DA4-4584-9236-A65734D621C6}"/>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3" name="【市民会館】&#10;一人当たり面積最大値テキスト">
          <a:extLst>
            <a:ext uri="{FF2B5EF4-FFF2-40B4-BE49-F238E27FC236}">
              <a16:creationId xmlns:a16="http://schemas.microsoft.com/office/drawing/2014/main" id="{1128B58D-60A6-4789-91F9-0285B6AD90E2}"/>
            </a:ext>
          </a:extLst>
        </xdr:cNvPr>
        <xdr:cNvSpPr txBox="1"/>
      </xdr:nvSpPr>
      <xdr:spPr>
        <a:xfrm>
          <a:off x="10515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4" name="直線コネクタ 463">
          <a:extLst>
            <a:ext uri="{FF2B5EF4-FFF2-40B4-BE49-F238E27FC236}">
              <a16:creationId xmlns:a16="http://schemas.microsoft.com/office/drawing/2014/main" id="{C0C01DDE-B6C9-49F3-9D53-2F6383495769}"/>
            </a:ext>
          </a:extLst>
        </xdr:cNvPr>
        <xdr:cNvCxnSpPr/>
      </xdr:nvCxnSpPr>
      <xdr:spPr>
        <a:xfrm>
          <a:off x="10388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67327</xdr:rowOff>
    </xdr:from>
    <xdr:ext cx="469744" cy="259045"/>
    <xdr:sp macro="" textlink="">
      <xdr:nvSpPr>
        <xdr:cNvPr id="465" name="【市民会館】&#10;一人当たり面積平均値テキスト">
          <a:extLst>
            <a:ext uri="{FF2B5EF4-FFF2-40B4-BE49-F238E27FC236}">
              <a16:creationId xmlns:a16="http://schemas.microsoft.com/office/drawing/2014/main" id="{923C23FF-2E7D-4B33-99A4-F74E12734237}"/>
            </a:ext>
          </a:extLst>
        </xdr:cNvPr>
        <xdr:cNvSpPr txBox="1"/>
      </xdr:nvSpPr>
      <xdr:spPr>
        <a:xfrm>
          <a:off x="10515600" y="1789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6" name="フローチャート: 判断 465">
          <a:extLst>
            <a:ext uri="{FF2B5EF4-FFF2-40B4-BE49-F238E27FC236}">
              <a16:creationId xmlns:a16="http://schemas.microsoft.com/office/drawing/2014/main" id="{4A1F0F79-D340-4EA4-A44F-CCCEAACCD003}"/>
            </a:ext>
          </a:extLst>
        </xdr:cNvPr>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13BA80FC-3B12-41F3-98D1-AD0E3561DC1F}"/>
            </a:ext>
          </a:extLst>
        </xdr:cNvPr>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90170</xdr:rowOff>
    </xdr:from>
    <xdr:to>
      <xdr:col>46</xdr:col>
      <xdr:colOff>38100</xdr:colOff>
      <xdr:row>106</xdr:row>
      <xdr:rowOff>20320</xdr:rowOff>
    </xdr:to>
    <xdr:sp macro="" textlink="">
      <xdr:nvSpPr>
        <xdr:cNvPr id="468" name="フローチャート: 判断 467">
          <a:extLst>
            <a:ext uri="{FF2B5EF4-FFF2-40B4-BE49-F238E27FC236}">
              <a16:creationId xmlns:a16="http://schemas.microsoft.com/office/drawing/2014/main" id="{BB5C261F-A7A9-4BB7-9A37-A86096635F18}"/>
            </a:ext>
          </a:extLst>
        </xdr:cNvPr>
        <xdr:cNvSpPr/>
      </xdr:nvSpPr>
      <xdr:spPr>
        <a:xfrm>
          <a:off x="8699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113030</xdr:rowOff>
    </xdr:from>
    <xdr:to>
      <xdr:col>41</xdr:col>
      <xdr:colOff>101600</xdr:colOff>
      <xdr:row>106</xdr:row>
      <xdr:rowOff>43180</xdr:rowOff>
    </xdr:to>
    <xdr:sp macro="" textlink="">
      <xdr:nvSpPr>
        <xdr:cNvPr id="469" name="フローチャート: 判断 468">
          <a:extLst>
            <a:ext uri="{FF2B5EF4-FFF2-40B4-BE49-F238E27FC236}">
              <a16:creationId xmlns:a16="http://schemas.microsoft.com/office/drawing/2014/main" id="{A5C4C9EB-28B5-4A1A-AC70-013192EF24F0}"/>
            </a:ext>
          </a:extLst>
        </xdr:cNvPr>
        <xdr:cNvSpPr/>
      </xdr:nvSpPr>
      <xdr:spPr>
        <a:xfrm>
          <a:off x="7810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135889</xdr:rowOff>
    </xdr:from>
    <xdr:to>
      <xdr:col>36</xdr:col>
      <xdr:colOff>165100</xdr:colOff>
      <xdr:row>106</xdr:row>
      <xdr:rowOff>66039</xdr:rowOff>
    </xdr:to>
    <xdr:sp macro="" textlink="">
      <xdr:nvSpPr>
        <xdr:cNvPr id="470" name="フローチャート: 判断 469">
          <a:extLst>
            <a:ext uri="{FF2B5EF4-FFF2-40B4-BE49-F238E27FC236}">
              <a16:creationId xmlns:a16="http://schemas.microsoft.com/office/drawing/2014/main" id="{AA5BC1FB-9CAA-43E7-9C48-91F4C3DBB6ED}"/>
            </a:ext>
          </a:extLst>
        </xdr:cNvPr>
        <xdr:cNvSpPr/>
      </xdr:nvSpPr>
      <xdr:spPr>
        <a:xfrm>
          <a:off x="6921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29D6AF41-20BA-4305-98EE-2272C211EDB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120F772B-50A6-4E3C-803E-C8E9178977D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EBE8A10-BAC2-429B-A8ED-16446F0AB25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1DD800B2-2916-4170-B41B-21B015BDD37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EB69AA20-1B88-4375-BD4C-8C65E5DA1E0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52070</xdr:rowOff>
    </xdr:from>
    <xdr:to>
      <xdr:col>55</xdr:col>
      <xdr:colOff>50800</xdr:colOff>
      <xdr:row>107</xdr:row>
      <xdr:rowOff>153670</xdr:rowOff>
    </xdr:to>
    <xdr:sp macro="" textlink="">
      <xdr:nvSpPr>
        <xdr:cNvPr id="476" name="楕円 475">
          <a:extLst>
            <a:ext uri="{FF2B5EF4-FFF2-40B4-BE49-F238E27FC236}">
              <a16:creationId xmlns:a16="http://schemas.microsoft.com/office/drawing/2014/main" id="{5B8374CE-F53E-43DC-A300-71C8E31C56FA}"/>
            </a:ext>
          </a:extLst>
        </xdr:cNvPr>
        <xdr:cNvSpPr/>
      </xdr:nvSpPr>
      <xdr:spPr>
        <a:xfrm>
          <a:off x="104267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30497</xdr:rowOff>
    </xdr:from>
    <xdr:ext cx="469744" cy="259045"/>
    <xdr:sp macro="" textlink="">
      <xdr:nvSpPr>
        <xdr:cNvPr id="477" name="【市民会館】&#10;一人当たり面積該当値テキスト">
          <a:extLst>
            <a:ext uri="{FF2B5EF4-FFF2-40B4-BE49-F238E27FC236}">
              <a16:creationId xmlns:a16="http://schemas.microsoft.com/office/drawing/2014/main" id="{9E292F4D-A9C1-41EC-BDF8-77AA55628DCA}"/>
            </a:ext>
          </a:extLst>
        </xdr:cNvPr>
        <xdr:cNvSpPr txBox="1"/>
      </xdr:nvSpPr>
      <xdr:spPr>
        <a:xfrm>
          <a:off x="10515600"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52070</xdr:rowOff>
    </xdr:from>
    <xdr:to>
      <xdr:col>50</xdr:col>
      <xdr:colOff>165100</xdr:colOff>
      <xdr:row>107</xdr:row>
      <xdr:rowOff>153670</xdr:rowOff>
    </xdr:to>
    <xdr:sp macro="" textlink="">
      <xdr:nvSpPr>
        <xdr:cNvPr id="478" name="楕円 477">
          <a:extLst>
            <a:ext uri="{FF2B5EF4-FFF2-40B4-BE49-F238E27FC236}">
              <a16:creationId xmlns:a16="http://schemas.microsoft.com/office/drawing/2014/main" id="{23F6DFD5-E3ED-4D60-94CF-B1E48F41241C}"/>
            </a:ext>
          </a:extLst>
        </xdr:cNvPr>
        <xdr:cNvSpPr/>
      </xdr:nvSpPr>
      <xdr:spPr>
        <a:xfrm>
          <a:off x="9588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102870</xdr:rowOff>
    </xdr:from>
    <xdr:to>
      <xdr:col>55</xdr:col>
      <xdr:colOff>0</xdr:colOff>
      <xdr:row>107</xdr:row>
      <xdr:rowOff>102870</xdr:rowOff>
    </xdr:to>
    <xdr:cxnSp macro="">
      <xdr:nvCxnSpPr>
        <xdr:cNvPr id="479" name="直線コネクタ 478">
          <a:extLst>
            <a:ext uri="{FF2B5EF4-FFF2-40B4-BE49-F238E27FC236}">
              <a16:creationId xmlns:a16="http://schemas.microsoft.com/office/drawing/2014/main" id="{CEB7EC99-A95D-4FBC-A6AE-2E1CE4C7ADDD}"/>
            </a:ext>
          </a:extLst>
        </xdr:cNvPr>
        <xdr:cNvCxnSpPr/>
      </xdr:nvCxnSpPr>
      <xdr:spPr>
        <a:xfrm>
          <a:off x="9639300" y="18448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52070</xdr:rowOff>
    </xdr:from>
    <xdr:to>
      <xdr:col>46</xdr:col>
      <xdr:colOff>38100</xdr:colOff>
      <xdr:row>107</xdr:row>
      <xdr:rowOff>153670</xdr:rowOff>
    </xdr:to>
    <xdr:sp macro="" textlink="">
      <xdr:nvSpPr>
        <xdr:cNvPr id="480" name="楕円 479">
          <a:extLst>
            <a:ext uri="{FF2B5EF4-FFF2-40B4-BE49-F238E27FC236}">
              <a16:creationId xmlns:a16="http://schemas.microsoft.com/office/drawing/2014/main" id="{6D840D29-9E8D-4349-88BF-5DF2809F9B14}"/>
            </a:ext>
          </a:extLst>
        </xdr:cNvPr>
        <xdr:cNvSpPr/>
      </xdr:nvSpPr>
      <xdr:spPr>
        <a:xfrm>
          <a:off x="8699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102870</xdr:rowOff>
    </xdr:from>
    <xdr:to>
      <xdr:col>50</xdr:col>
      <xdr:colOff>114300</xdr:colOff>
      <xdr:row>107</xdr:row>
      <xdr:rowOff>102870</xdr:rowOff>
    </xdr:to>
    <xdr:cxnSp macro="">
      <xdr:nvCxnSpPr>
        <xdr:cNvPr id="481" name="直線コネクタ 480">
          <a:extLst>
            <a:ext uri="{FF2B5EF4-FFF2-40B4-BE49-F238E27FC236}">
              <a16:creationId xmlns:a16="http://schemas.microsoft.com/office/drawing/2014/main" id="{E020F842-76EE-4D2E-BC23-866C9E02062C}"/>
            </a:ext>
          </a:extLst>
        </xdr:cNvPr>
        <xdr:cNvCxnSpPr/>
      </xdr:nvCxnSpPr>
      <xdr:spPr>
        <a:xfrm>
          <a:off x="8750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52070</xdr:rowOff>
    </xdr:from>
    <xdr:to>
      <xdr:col>41</xdr:col>
      <xdr:colOff>101600</xdr:colOff>
      <xdr:row>107</xdr:row>
      <xdr:rowOff>153670</xdr:rowOff>
    </xdr:to>
    <xdr:sp macro="" textlink="">
      <xdr:nvSpPr>
        <xdr:cNvPr id="482" name="楕円 481">
          <a:extLst>
            <a:ext uri="{FF2B5EF4-FFF2-40B4-BE49-F238E27FC236}">
              <a16:creationId xmlns:a16="http://schemas.microsoft.com/office/drawing/2014/main" id="{872EFCF4-BE58-4FBA-BD80-327B67D0909E}"/>
            </a:ext>
          </a:extLst>
        </xdr:cNvPr>
        <xdr:cNvSpPr/>
      </xdr:nvSpPr>
      <xdr:spPr>
        <a:xfrm>
          <a:off x="7810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102870</xdr:rowOff>
    </xdr:from>
    <xdr:to>
      <xdr:col>45</xdr:col>
      <xdr:colOff>177800</xdr:colOff>
      <xdr:row>107</xdr:row>
      <xdr:rowOff>102870</xdr:rowOff>
    </xdr:to>
    <xdr:cxnSp macro="">
      <xdr:nvCxnSpPr>
        <xdr:cNvPr id="483" name="直線コネクタ 482">
          <a:extLst>
            <a:ext uri="{FF2B5EF4-FFF2-40B4-BE49-F238E27FC236}">
              <a16:creationId xmlns:a16="http://schemas.microsoft.com/office/drawing/2014/main" id="{5DF5337C-1A50-4AB1-8FF0-688CF29325EB}"/>
            </a:ext>
          </a:extLst>
        </xdr:cNvPr>
        <xdr:cNvCxnSpPr/>
      </xdr:nvCxnSpPr>
      <xdr:spPr>
        <a:xfrm>
          <a:off x="7861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52070</xdr:rowOff>
    </xdr:from>
    <xdr:to>
      <xdr:col>36</xdr:col>
      <xdr:colOff>165100</xdr:colOff>
      <xdr:row>107</xdr:row>
      <xdr:rowOff>153670</xdr:rowOff>
    </xdr:to>
    <xdr:sp macro="" textlink="">
      <xdr:nvSpPr>
        <xdr:cNvPr id="484" name="楕円 483">
          <a:extLst>
            <a:ext uri="{FF2B5EF4-FFF2-40B4-BE49-F238E27FC236}">
              <a16:creationId xmlns:a16="http://schemas.microsoft.com/office/drawing/2014/main" id="{69A1DD92-E8E0-4BF7-A7BE-53D866848793}"/>
            </a:ext>
          </a:extLst>
        </xdr:cNvPr>
        <xdr:cNvSpPr/>
      </xdr:nvSpPr>
      <xdr:spPr>
        <a:xfrm>
          <a:off x="6921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102870</xdr:rowOff>
    </xdr:from>
    <xdr:to>
      <xdr:col>41</xdr:col>
      <xdr:colOff>50800</xdr:colOff>
      <xdr:row>107</xdr:row>
      <xdr:rowOff>102870</xdr:rowOff>
    </xdr:to>
    <xdr:cxnSp macro="">
      <xdr:nvCxnSpPr>
        <xdr:cNvPr id="485" name="直線コネクタ 484">
          <a:extLst>
            <a:ext uri="{FF2B5EF4-FFF2-40B4-BE49-F238E27FC236}">
              <a16:creationId xmlns:a16="http://schemas.microsoft.com/office/drawing/2014/main" id="{94E20C1C-E2B5-49AF-96A4-D6086894DD26}"/>
            </a:ext>
          </a:extLst>
        </xdr:cNvPr>
        <xdr:cNvCxnSpPr/>
      </xdr:nvCxnSpPr>
      <xdr:spPr>
        <a:xfrm>
          <a:off x="6972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162577</xdr:rowOff>
    </xdr:from>
    <xdr:ext cx="469744" cy="259045"/>
    <xdr:sp macro="" textlink="">
      <xdr:nvSpPr>
        <xdr:cNvPr id="486" name="n_1aveValue【市民会館】&#10;一人当たり面積">
          <a:extLst>
            <a:ext uri="{FF2B5EF4-FFF2-40B4-BE49-F238E27FC236}">
              <a16:creationId xmlns:a16="http://schemas.microsoft.com/office/drawing/2014/main" id="{854E4BF1-A8B0-49F5-9F48-6E2D8DD9C650}"/>
            </a:ext>
          </a:extLst>
        </xdr:cNvPr>
        <xdr:cNvSpPr txBox="1"/>
      </xdr:nvSpPr>
      <xdr:spPr>
        <a:xfrm>
          <a:off x="93917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36847</xdr:rowOff>
    </xdr:from>
    <xdr:ext cx="469744" cy="259045"/>
    <xdr:sp macro="" textlink="">
      <xdr:nvSpPr>
        <xdr:cNvPr id="487" name="n_2aveValue【市民会館】&#10;一人当たり面積">
          <a:extLst>
            <a:ext uri="{FF2B5EF4-FFF2-40B4-BE49-F238E27FC236}">
              <a16:creationId xmlns:a16="http://schemas.microsoft.com/office/drawing/2014/main" id="{097221D2-B786-4509-8D83-ECEF56E68FDA}"/>
            </a:ext>
          </a:extLst>
        </xdr:cNvPr>
        <xdr:cNvSpPr txBox="1"/>
      </xdr:nvSpPr>
      <xdr:spPr>
        <a:xfrm>
          <a:off x="8515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59707</xdr:rowOff>
    </xdr:from>
    <xdr:ext cx="469744" cy="259045"/>
    <xdr:sp macro="" textlink="">
      <xdr:nvSpPr>
        <xdr:cNvPr id="488" name="n_3aveValue【市民会館】&#10;一人当たり面積">
          <a:extLst>
            <a:ext uri="{FF2B5EF4-FFF2-40B4-BE49-F238E27FC236}">
              <a16:creationId xmlns:a16="http://schemas.microsoft.com/office/drawing/2014/main" id="{7670B381-7019-4CC4-9455-7937860AAF0C}"/>
            </a:ext>
          </a:extLst>
        </xdr:cNvPr>
        <xdr:cNvSpPr txBox="1"/>
      </xdr:nvSpPr>
      <xdr:spPr>
        <a:xfrm>
          <a:off x="7626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82566</xdr:rowOff>
    </xdr:from>
    <xdr:ext cx="469744" cy="259045"/>
    <xdr:sp macro="" textlink="">
      <xdr:nvSpPr>
        <xdr:cNvPr id="489" name="n_4aveValue【市民会館】&#10;一人当たり面積">
          <a:extLst>
            <a:ext uri="{FF2B5EF4-FFF2-40B4-BE49-F238E27FC236}">
              <a16:creationId xmlns:a16="http://schemas.microsoft.com/office/drawing/2014/main" id="{7BD6C6A1-B37C-4949-B570-AE90BFB4180D}"/>
            </a:ext>
          </a:extLst>
        </xdr:cNvPr>
        <xdr:cNvSpPr txBox="1"/>
      </xdr:nvSpPr>
      <xdr:spPr>
        <a:xfrm>
          <a:off x="67374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144797</xdr:rowOff>
    </xdr:from>
    <xdr:ext cx="469744" cy="259045"/>
    <xdr:sp macro="" textlink="">
      <xdr:nvSpPr>
        <xdr:cNvPr id="490" name="n_1mainValue【市民会館】&#10;一人当たり面積">
          <a:extLst>
            <a:ext uri="{FF2B5EF4-FFF2-40B4-BE49-F238E27FC236}">
              <a16:creationId xmlns:a16="http://schemas.microsoft.com/office/drawing/2014/main" id="{32779BAA-38D7-4549-AF5C-62E9894FC77E}"/>
            </a:ext>
          </a:extLst>
        </xdr:cNvPr>
        <xdr:cNvSpPr txBox="1"/>
      </xdr:nvSpPr>
      <xdr:spPr>
        <a:xfrm>
          <a:off x="93917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144797</xdr:rowOff>
    </xdr:from>
    <xdr:ext cx="469744" cy="259045"/>
    <xdr:sp macro="" textlink="">
      <xdr:nvSpPr>
        <xdr:cNvPr id="491" name="n_2mainValue【市民会館】&#10;一人当たり面積">
          <a:extLst>
            <a:ext uri="{FF2B5EF4-FFF2-40B4-BE49-F238E27FC236}">
              <a16:creationId xmlns:a16="http://schemas.microsoft.com/office/drawing/2014/main" id="{151E0813-99AD-43AE-9788-04A4DBB2DAE8}"/>
            </a:ext>
          </a:extLst>
        </xdr:cNvPr>
        <xdr:cNvSpPr txBox="1"/>
      </xdr:nvSpPr>
      <xdr:spPr>
        <a:xfrm>
          <a:off x="8515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144797</xdr:rowOff>
    </xdr:from>
    <xdr:ext cx="469744" cy="259045"/>
    <xdr:sp macro="" textlink="">
      <xdr:nvSpPr>
        <xdr:cNvPr id="492" name="n_3mainValue【市民会館】&#10;一人当たり面積">
          <a:extLst>
            <a:ext uri="{FF2B5EF4-FFF2-40B4-BE49-F238E27FC236}">
              <a16:creationId xmlns:a16="http://schemas.microsoft.com/office/drawing/2014/main" id="{61A44729-7ACA-4909-8A5F-F47A5BB3D35B}"/>
            </a:ext>
          </a:extLst>
        </xdr:cNvPr>
        <xdr:cNvSpPr txBox="1"/>
      </xdr:nvSpPr>
      <xdr:spPr>
        <a:xfrm>
          <a:off x="7626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144797</xdr:rowOff>
    </xdr:from>
    <xdr:ext cx="469744" cy="259045"/>
    <xdr:sp macro="" textlink="">
      <xdr:nvSpPr>
        <xdr:cNvPr id="493" name="n_4mainValue【市民会館】&#10;一人当たり面積">
          <a:extLst>
            <a:ext uri="{FF2B5EF4-FFF2-40B4-BE49-F238E27FC236}">
              <a16:creationId xmlns:a16="http://schemas.microsoft.com/office/drawing/2014/main" id="{FD6183C0-83DB-4439-9328-84135BBDC723}"/>
            </a:ext>
          </a:extLst>
        </xdr:cNvPr>
        <xdr:cNvSpPr txBox="1"/>
      </xdr:nvSpPr>
      <xdr:spPr>
        <a:xfrm>
          <a:off x="6737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2595D6EE-EA7B-4FA9-89C6-B28B0B9886A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999AAC79-F406-4E9A-AE33-5060C6C129D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FA0A455E-E9E2-49FA-82D4-00864331D5F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6EC23DB3-5250-426D-8D42-CC0F8A6F281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5F7D3AFE-3C24-4473-AD06-CE87C068278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EE1F87AB-54A1-4967-9CBF-EF0DCAC8ACB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BD7E7FD9-E1B9-40A4-B612-F4342393C6C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B58D0C1B-8D99-43B6-88F4-1C4CA7F7CE8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73E45E7C-FED7-4725-90C2-E9B3E7B343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F95D53FB-045E-4406-991B-E6A7107BD70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2A1EB191-BF07-416C-BA57-AEAE28F4E90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74D8390F-8083-4E1D-96B6-18BE0CEF93E2}"/>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410B7327-37E9-4CB9-AF6F-D693B3F5F62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F1E9D68F-0B24-4031-AB82-8E09ADC01CC2}"/>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4FCACC79-4351-4A52-868D-23976A6A88E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FBFCE6EA-EE6E-498A-BAE6-D37ABD9C3EA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B74F0642-8813-4503-9D7B-58CABE143706}"/>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B446DE58-87FE-4152-BF12-DBA9CCF298C2}"/>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E9D082E6-72B2-43A3-8D64-566B7EB70E19}"/>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44578AD1-F3C1-4E88-9FF4-C7F1D30FB499}"/>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0C421D62-E913-4B34-84D5-A68133B4551D}"/>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52FAF8C5-0082-462A-A8E5-008D0B29B06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4A6A38FB-E8CF-4458-95A7-CA45F35D40AA}"/>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F647A9FE-300F-48CE-BC81-0D53EEC837E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18" name="直線コネクタ 517">
          <a:extLst>
            <a:ext uri="{FF2B5EF4-FFF2-40B4-BE49-F238E27FC236}">
              <a16:creationId xmlns:a16="http://schemas.microsoft.com/office/drawing/2014/main" id="{E7F06FFA-2379-4B12-92FC-D70186886056}"/>
            </a:ext>
          </a:extLst>
        </xdr:cNvPr>
        <xdr:cNvCxnSpPr/>
      </xdr:nvCxnSpPr>
      <xdr:spPr>
        <a:xfrm flipV="1">
          <a:off x="16318864" y="5764530"/>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A5A38E18-BFEE-4BD6-823E-D3E38FC7773F}"/>
            </a:ext>
          </a:extLst>
        </xdr:cNvPr>
        <xdr:cNvSpPr txBox="1"/>
      </xdr:nvSpPr>
      <xdr:spPr>
        <a:xfrm>
          <a:off x="16357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0" name="直線コネクタ 519">
          <a:extLst>
            <a:ext uri="{FF2B5EF4-FFF2-40B4-BE49-F238E27FC236}">
              <a16:creationId xmlns:a16="http://schemas.microsoft.com/office/drawing/2014/main" id="{B0E3FEE0-B33E-4127-AB76-13E9786C750E}"/>
            </a:ext>
          </a:extLst>
        </xdr:cNvPr>
        <xdr:cNvCxnSpPr/>
      </xdr:nvCxnSpPr>
      <xdr:spPr>
        <a:xfrm>
          <a:off x="16230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CA963511-6CF5-4413-B9B3-C1118C3A81B6}"/>
            </a:ext>
          </a:extLst>
        </xdr:cNvPr>
        <xdr:cNvSpPr txBox="1"/>
      </xdr:nvSpPr>
      <xdr:spPr>
        <a:xfrm>
          <a:off x="16357600" y="55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2" name="直線コネクタ 521">
          <a:extLst>
            <a:ext uri="{FF2B5EF4-FFF2-40B4-BE49-F238E27FC236}">
              <a16:creationId xmlns:a16="http://schemas.microsoft.com/office/drawing/2014/main" id="{4600F0E1-A5AE-4E67-BA76-2E6FAEA3A411}"/>
            </a:ext>
          </a:extLst>
        </xdr:cNvPr>
        <xdr:cNvCxnSpPr/>
      </xdr:nvCxnSpPr>
      <xdr:spPr>
        <a:xfrm>
          <a:off x="16230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1651ADB4-2362-428D-A876-4B9B22F62867}"/>
            </a:ext>
          </a:extLst>
        </xdr:cNvPr>
        <xdr:cNvSpPr txBox="1"/>
      </xdr:nvSpPr>
      <xdr:spPr>
        <a:xfrm>
          <a:off x="163576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4" name="フローチャート: 判断 523">
          <a:extLst>
            <a:ext uri="{FF2B5EF4-FFF2-40B4-BE49-F238E27FC236}">
              <a16:creationId xmlns:a16="http://schemas.microsoft.com/office/drawing/2014/main" id="{4DD01C4F-DB35-436D-AB20-9EA4C76DF237}"/>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01A46F77-95C2-4AEF-B73E-B32241A3BC32}"/>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26" name="フローチャート: 判断 525">
          <a:extLst>
            <a:ext uri="{FF2B5EF4-FFF2-40B4-BE49-F238E27FC236}">
              <a16:creationId xmlns:a16="http://schemas.microsoft.com/office/drawing/2014/main" id="{08D120E0-8C62-45AD-88AD-4303CCBF5C7D}"/>
            </a:ext>
          </a:extLst>
        </xdr:cNvPr>
        <xdr:cNvSpPr/>
      </xdr:nvSpPr>
      <xdr:spPr>
        <a:xfrm>
          <a:off x="14541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27" name="フローチャート: 判断 526">
          <a:extLst>
            <a:ext uri="{FF2B5EF4-FFF2-40B4-BE49-F238E27FC236}">
              <a16:creationId xmlns:a16="http://schemas.microsoft.com/office/drawing/2014/main" id="{1CEF9570-3319-406B-B14E-E8B8EB4B7316}"/>
            </a:ext>
          </a:extLst>
        </xdr:cNvPr>
        <xdr:cNvSpPr/>
      </xdr:nvSpPr>
      <xdr:spPr>
        <a:xfrm>
          <a:off x="13652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61595</xdr:rowOff>
    </xdr:from>
    <xdr:to>
      <xdr:col>67</xdr:col>
      <xdr:colOff>101600</xdr:colOff>
      <xdr:row>38</xdr:row>
      <xdr:rowOff>163195</xdr:rowOff>
    </xdr:to>
    <xdr:sp macro="" textlink="">
      <xdr:nvSpPr>
        <xdr:cNvPr id="528" name="フローチャート: 判断 527">
          <a:extLst>
            <a:ext uri="{FF2B5EF4-FFF2-40B4-BE49-F238E27FC236}">
              <a16:creationId xmlns:a16="http://schemas.microsoft.com/office/drawing/2014/main" id="{6A6D5A5B-C38B-40BC-AC4E-A5D46DD22F87}"/>
            </a:ext>
          </a:extLst>
        </xdr:cNvPr>
        <xdr:cNvSpPr/>
      </xdr:nvSpPr>
      <xdr:spPr>
        <a:xfrm>
          <a:off x="12763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9D93A554-DE7C-488C-8E4A-09ECBA536DC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4629615F-A8E5-409F-B52D-28531164121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BEA33C2A-F3C0-45F3-B328-E3B42D530A5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8FB54451-7D4B-4FE2-9E58-9C8608E3005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5BB232E-6D5E-4F88-B61A-4BA0D99DDED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55880</xdr:rowOff>
    </xdr:from>
    <xdr:to>
      <xdr:col>85</xdr:col>
      <xdr:colOff>177800</xdr:colOff>
      <xdr:row>33</xdr:row>
      <xdr:rowOff>157480</xdr:rowOff>
    </xdr:to>
    <xdr:sp macro="" textlink="">
      <xdr:nvSpPr>
        <xdr:cNvPr id="534" name="楕円 533">
          <a:extLst>
            <a:ext uri="{FF2B5EF4-FFF2-40B4-BE49-F238E27FC236}">
              <a16:creationId xmlns:a16="http://schemas.microsoft.com/office/drawing/2014/main" id="{32DC264F-18C8-4D89-977D-89D159454A2D}"/>
            </a:ext>
          </a:extLst>
        </xdr:cNvPr>
        <xdr:cNvSpPr/>
      </xdr:nvSpPr>
      <xdr:spPr>
        <a:xfrm>
          <a:off x="16268700" y="571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8907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321E41D2-6288-4FE3-8C79-3DFDFDDB427C}"/>
            </a:ext>
          </a:extLst>
        </xdr:cNvPr>
        <xdr:cNvSpPr txBox="1"/>
      </xdr:nvSpPr>
      <xdr:spPr>
        <a:xfrm>
          <a:off x="16357600" y="5666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71120</xdr:rowOff>
    </xdr:from>
    <xdr:to>
      <xdr:col>81</xdr:col>
      <xdr:colOff>101600</xdr:colOff>
      <xdr:row>33</xdr:row>
      <xdr:rowOff>1270</xdr:rowOff>
    </xdr:to>
    <xdr:sp macro="" textlink="">
      <xdr:nvSpPr>
        <xdr:cNvPr id="536" name="楕円 535">
          <a:extLst>
            <a:ext uri="{FF2B5EF4-FFF2-40B4-BE49-F238E27FC236}">
              <a16:creationId xmlns:a16="http://schemas.microsoft.com/office/drawing/2014/main" id="{4E21E4A0-2944-4EE5-8381-D40C5F25D6C9}"/>
            </a:ext>
          </a:extLst>
        </xdr:cNvPr>
        <xdr:cNvSpPr/>
      </xdr:nvSpPr>
      <xdr:spPr>
        <a:xfrm>
          <a:off x="15430500" y="555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121920</xdr:rowOff>
    </xdr:from>
    <xdr:to>
      <xdr:col>85</xdr:col>
      <xdr:colOff>127000</xdr:colOff>
      <xdr:row>33</xdr:row>
      <xdr:rowOff>106680</xdr:rowOff>
    </xdr:to>
    <xdr:cxnSp macro="">
      <xdr:nvCxnSpPr>
        <xdr:cNvPr id="537" name="直線コネクタ 536">
          <a:extLst>
            <a:ext uri="{FF2B5EF4-FFF2-40B4-BE49-F238E27FC236}">
              <a16:creationId xmlns:a16="http://schemas.microsoft.com/office/drawing/2014/main" id="{20E69A9A-DB3A-4729-8A91-E3A03F1F979F}"/>
            </a:ext>
          </a:extLst>
        </xdr:cNvPr>
        <xdr:cNvCxnSpPr/>
      </xdr:nvCxnSpPr>
      <xdr:spPr>
        <a:xfrm>
          <a:off x="15481300" y="5608320"/>
          <a:ext cx="8382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44450</xdr:rowOff>
    </xdr:from>
    <xdr:to>
      <xdr:col>76</xdr:col>
      <xdr:colOff>165100</xdr:colOff>
      <xdr:row>38</xdr:row>
      <xdr:rowOff>146050</xdr:rowOff>
    </xdr:to>
    <xdr:sp macro="" textlink="">
      <xdr:nvSpPr>
        <xdr:cNvPr id="538" name="楕円 537">
          <a:extLst>
            <a:ext uri="{FF2B5EF4-FFF2-40B4-BE49-F238E27FC236}">
              <a16:creationId xmlns:a16="http://schemas.microsoft.com/office/drawing/2014/main" id="{4425BCEE-CDAD-411E-9460-34F3919AACF4}"/>
            </a:ext>
          </a:extLst>
        </xdr:cNvPr>
        <xdr:cNvSpPr/>
      </xdr:nvSpPr>
      <xdr:spPr>
        <a:xfrm>
          <a:off x="14541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121920</xdr:rowOff>
    </xdr:from>
    <xdr:to>
      <xdr:col>81</xdr:col>
      <xdr:colOff>50800</xdr:colOff>
      <xdr:row>38</xdr:row>
      <xdr:rowOff>95250</xdr:rowOff>
    </xdr:to>
    <xdr:cxnSp macro="">
      <xdr:nvCxnSpPr>
        <xdr:cNvPr id="539" name="直線コネクタ 538">
          <a:extLst>
            <a:ext uri="{FF2B5EF4-FFF2-40B4-BE49-F238E27FC236}">
              <a16:creationId xmlns:a16="http://schemas.microsoft.com/office/drawing/2014/main" id="{89075219-27A8-435D-A92D-8517DB54C18C}"/>
            </a:ext>
          </a:extLst>
        </xdr:cNvPr>
        <xdr:cNvCxnSpPr/>
      </xdr:nvCxnSpPr>
      <xdr:spPr>
        <a:xfrm flipV="1">
          <a:off x="14592300" y="5608320"/>
          <a:ext cx="889000" cy="100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166370</xdr:rowOff>
    </xdr:from>
    <xdr:to>
      <xdr:col>72</xdr:col>
      <xdr:colOff>38100</xdr:colOff>
      <xdr:row>38</xdr:row>
      <xdr:rowOff>96520</xdr:rowOff>
    </xdr:to>
    <xdr:sp macro="" textlink="">
      <xdr:nvSpPr>
        <xdr:cNvPr id="540" name="楕円 539">
          <a:extLst>
            <a:ext uri="{FF2B5EF4-FFF2-40B4-BE49-F238E27FC236}">
              <a16:creationId xmlns:a16="http://schemas.microsoft.com/office/drawing/2014/main" id="{22885385-B05C-4988-965D-936BBBB554B6}"/>
            </a:ext>
          </a:extLst>
        </xdr:cNvPr>
        <xdr:cNvSpPr/>
      </xdr:nvSpPr>
      <xdr:spPr>
        <a:xfrm>
          <a:off x="13652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45720</xdr:rowOff>
    </xdr:from>
    <xdr:to>
      <xdr:col>76</xdr:col>
      <xdr:colOff>114300</xdr:colOff>
      <xdr:row>38</xdr:row>
      <xdr:rowOff>95250</xdr:rowOff>
    </xdr:to>
    <xdr:cxnSp macro="">
      <xdr:nvCxnSpPr>
        <xdr:cNvPr id="541" name="直線コネクタ 540">
          <a:extLst>
            <a:ext uri="{FF2B5EF4-FFF2-40B4-BE49-F238E27FC236}">
              <a16:creationId xmlns:a16="http://schemas.microsoft.com/office/drawing/2014/main" id="{5208739A-0125-460D-8221-BD73C6D1C53E}"/>
            </a:ext>
          </a:extLst>
        </xdr:cNvPr>
        <xdr:cNvCxnSpPr/>
      </xdr:nvCxnSpPr>
      <xdr:spPr>
        <a:xfrm>
          <a:off x="13703300" y="65608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101600</xdr:rowOff>
    </xdr:from>
    <xdr:to>
      <xdr:col>67</xdr:col>
      <xdr:colOff>101600</xdr:colOff>
      <xdr:row>38</xdr:row>
      <xdr:rowOff>31750</xdr:rowOff>
    </xdr:to>
    <xdr:sp macro="" textlink="">
      <xdr:nvSpPr>
        <xdr:cNvPr id="542" name="楕円 541">
          <a:extLst>
            <a:ext uri="{FF2B5EF4-FFF2-40B4-BE49-F238E27FC236}">
              <a16:creationId xmlns:a16="http://schemas.microsoft.com/office/drawing/2014/main" id="{15A8838D-008B-41CC-BA81-4445F4FFE7EF}"/>
            </a:ext>
          </a:extLst>
        </xdr:cNvPr>
        <xdr:cNvSpPr/>
      </xdr:nvSpPr>
      <xdr:spPr>
        <a:xfrm>
          <a:off x="127635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152400</xdr:rowOff>
    </xdr:from>
    <xdr:to>
      <xdr:col>71</xdr:col>
      <xdr:colOff>177800</xdr:colOff>
      <xdr:row>38</xdr:row>
      <xdr:rowOff>45720</xdr:rowOff>
    </xdr:to>
    <xdr:cxnSp macro="">
      <xdr:nvCxnSpPr>
        <xdr:cNvPr id="543" name="直線コネクタ 542">
          <a:extLst>
            <a:ext uri="{FF2B5EF4-FFF2-40B4-BE49-F238E27FC236}">
              <a16:creationId xmlns:a16="http://schemas.microsoft.com/office/drawing/2014/main" id="{34D5B894-0073-44E6-8AFC-AECA37D25A1E}"/>
            </a:ext>
          </a:extLst>
        </xdr:cNvPr>
        <xdr:cNvCxnSpPr/>
      </xdr:nvCxnSpPr>
      <xdr:spPr>
        <a:xfrm>
          <a:off x="12814300" y="649605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78122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A0996A06-AD98-469C-9054-23FCD4CDE5EB}"/>
            </a:ext>
          </a:extLst>
        </xdr:cNvPr>
        <xdr:cNvSpPr txBox="1"/>
      </xdr:nvSpPr>
      <xdr:spPr>
        <a:xfrm>
          <a:off x="15266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151147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FC701017-25CE-47E3-BC5C-1CCF3E05AFAB}"/>
            </a:ext>
          </a:extLst>
        </xdr:cNvPr>
        <xdr:cNvSpPr txBox="1"/>
      </xdr:nvSpPr>
      <xdr:spPr>
        <a:xfrm>
          <a:off x="14389744" y="632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140987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C97EF7B1-96F4-48AF-8170-995FA3E2BEA3}"/>
            </a:ext>
          </a:extLst>
        </xdr:cNvPr>
        <xdr:cNvSpPr txBox="1"/>
      </xdr:nvSpPr>
      <xdr:spPr>
        <a:xfrm>
          <a:off x="13500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154322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D3CEF1AE-B0A7-455D-8486-7867C2F5EBC8}"/>
            </a:ext>
          </a:extLst>
        </xdr:cNvPr>
        <xdr:cNvSpPr txBox="1"/>
      </xdr:nvSpPr>
      <xdr:spPr>
        <a:xfrm>
          <a:off x="12611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17797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3B6680AE-A9E7-4CF7-A872-3DF8360E08AE}"/>
            </a:ext>
          </a:extLst>
        </xdr:cNvPr>
        <xdr:cNvSpPr txBox="1"/>
      </xdr:nvSpPr>
      <xdr:spPr>
        <a:xfrm>
          <a:off x="15266044" y="53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137177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D7B5E591-20F6-4CA2-9567-2E603FC6B411}"/>
            </a:ext>
          </a:extLst>
        </xdr:cNvPr>
        <xdr:cNvSpPr txBox="1"/>
      </xdr:nvSpPr>
      <xdr:spPr>
        <a:xfrm>
          <a:off x="143897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113047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2D30DBCF-64AA-43B0-915B-456A3D5C8007}"/>
            </a:ext>
          </a:extLst>
        </xdr:cNvPr>
        <xdr:cNvSpPr txBox="1"/>
      </xdr:nvSpPr>
      <xdr:spPr>
        <a:xfrm>
          <a:off x="13500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48277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9EB69DC1-B984-4B29-A51E-07FE144039E3}"/>
            </a:ext>
          </a:extLst>
        </xdr:cNvPr>
        <xdr:cNvSpPr txBox="1"/>
      </xdr:nvSpPr>
      <xdr:spPr>
        <a:xfrm>
          <a:off x="12611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8B7D4D54-A13A-4BA6-8E50-4E2225F61EA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E1C80287-2C65-4678-B45A-F69190F5F4E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FB0585A5-ECF2-4685-A98C-52AA006C554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EC12CA23-218E-41EF-B69C-C524A1C0E9E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2D716AF9-F006-4C3D-9F19-A98F4CA6549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80027C93-78B0-4E24-B0A0-2AB4A7BF02B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A1547FCE-328D-47EC-95F0-1ED655E90F9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EEF83D5F-1C11-412D-BAE1-98D7F8E4B43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5C4A546B-64C5-489C-A3C6-48B98706ECB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7D29D2BA-08F1-4D6C-A524-1FB303887D4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C6B9A8C2-5179-4A51-AE69-E8537EB18646}"/>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96394747-D382-454B-A7E5-10EC537B0A0A}"/>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3822418E-4A1F-4685-A509-161941EEFDC1}"/>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5B44C06E-CD29-41C3-9CAD-A08354412904}"/>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A680E227-357C-42EE-8983-E1ABB5146DED}"/>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a:extLst>
            <a:ext uri="{FF2B5EF4-FFF2-40B4-BE49-F238E27FC236}">
              <a16:creationId xmlns:a16="http://schemas.microsoft.com/office/drawing/2014/main" id="{1C820DEF-C05A-4929-8CD2-1A38C10896D7}"/>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4E6D5EC8-50D1-41CD-B88D-43BF6C84B4DC}"/>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a:extLst>
            <a:ext uri="{FF2B5EF4-FFF2-40B4-BE49-F238E27FC236}">
              <a16:creationId xmlns:a16="http://schemas.microsoft.com/office/drawing/2014/main" id="{30ED3363-E53E-4C84-8C5E-3B93F668F2F0}"/>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DCC93BA9-11BE-4E4A-8469-0AE1BA5DD59B}"/>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06B7F48B-13F3-46ED-AD75-CD2649AB1D9B}"/>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B1EB43D0-AF11-48D7-9D03-F9E0889BC777}"/>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8E57D4C3-6714-4337-B0CD-6F56AFFD84F4}"/>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4A3CDE83-5E30-4BED-A22F-36F04D54747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2E502A3F-4907-40D2-96C9-016F665A11A6}"/>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4B981354-DF0D-4F72-A9A0-0423D301771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7" name="直線コネクタ 576">
          <a:extLst>
            <a:ext uri="{FF2B5EF4-FFF2-40B4-BE49-F238E27FC236}">
              <a16:creationId xmlns:a16="http://schemas.microsoft.com/office/drawing/2014/main" id="{D85EDEA3-3F52-4569-862A-9EFBA406A38F}"/>
            </a:ext>
          </a:extLst>
        </xdr:cNvPr>
        <xdr:cNvCxnSpPr/>
      </xdr:nvCxnSpPr>
      <xdr:spPr>
        <a:xfrm flipV="1">
          <a:off x="22160864" y="5753688"/>
          <a:ext cx="0" cy="1491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3911AB0F-573D-488D-8A3E-CDDE483442C5}"/>
            </a:ext>
          </a:extLst>
        </xdr:cNvPr>
        <xdr:cNvSpPr txBox="1"/>
      </xdr:nvSpPr>
      <xdr:spPr>
        <a:xfrm>
          <a:off x="22199600" y="724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79" name="直線コネクタ 578">
          <a:extLst>
            <a:ext uri="{FF2B5EF4-FFF2-40B4-BE49-F238E27FC236}">
              <a16:creationId xmlns:a16="http://schemas.microsoft.com/office/drawing/2014/main" id="{E62BBB68-2B71-44DF-875C-4F3A597F6DD6}"/>
            </a:ext>
          </a:extLst>
        </xdr:cNvPr>
        <xdr:cNvCxnSpPr/>
      </xdr:nvCxnSpPr>
      <xdr:spPr>
        <a:xfrm>
          <a:off x="22072600" y="724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436D6997-6075-4E16-8BFF-B36DE7FE75D6}"/>
            </a:ext>
          </a:extLst>
        </xdr:cNvPr>
        <xdr:cNvSpPr txBox="1"/>
      </xdr:nvSpPr>
      <xdr:spPr>
        <a:xfrm>
          <a:off x="22199600" y="552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1" name="直線コネクタ 580">
          <a:extLst>
            <a:ext uri="{FF2B5EF4-FFF2-40B4-BE49-F238E27FC236}">
              <a16:creationId xmlns:a16="http://schemas.microsoft.com/office/drawing/2014/main" id="{FEBF4E40-C1AB-4B91-93F0-BE375AFD8B39}"/>
            </a:ext>
          </a:extLst>
        </xdr:cNvPr>
        <xdr:cNvCxnSpPr/>
      </xdr:nvCxnSpPr>
      <xdr:spPr>
        <a:xfrm>
          <a:off x="22072600" y="575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74933</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E6DE9B83-B080-4ECA-AD1D-1A0A434687E6}"/>
            </a:ext>
          </a:extLst>
        </xdr:cNvPr>
        <xdr:cNvSpPr txBox="1"/>
      </xdr:nvSpPr>
      <xdr:spPr>
        <a:xfrm>
          <a:off x="22199600" y="6590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3" name="フローチャート: 判断 582">
          <a:extLst>
            <a:ext uri="{FF2B5EF4-FFF2-40B4-BE49-F238E27FC236}">
              <a16:creationId xmlns:a16="http://schemas.microsoft.com/office/drawing/2014/main" id="{1EC14547-F32B-49C6-9A85-F552C6AA5D2C}"/>
            </a:ext>
          </a:extLst>
        </xdr:cNvPr>
        <xdr:cNvSpPr/>
      </xdr:nvSpPr>
      <xdr:spPr>
        <a:xfrm>
          <a:off x="22110700" y="661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4" name="フローチャート: 判断 583">
          <a:extLst>
            <a:ext uri="{FF2B5EF4-FFF2-40B4-BE49-F238E27FC236}">
              <a16:creationId xmlns:a16="http://schemas.microsoft.com/office/drawing/2014/main" id="{E43084CE-53D7-4306-B723-A7D5CD6BE3DA}"/>
            </a:ext>
          </a:extLst>
        </xdr:cNvPr>
        <xdr:cNvSpPr/>
      </xdr:nvSpPr>
      <xdr:spPr>
        <a:xfrm>
          <a:off x="21272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156007</xdr:rowOff>
    </xdr:from>
    <xdr:to>
      <xdr:col>107</xdr:col>
      <xdr:colOff>101600</xdr:colOff>
      <xdr:row>39</xdr:row>
      <xdr:rowOff>86157</xdr:rowOff>
    </xdr:to>
    <xdr:sp macro="" textlink="">
      <xdr:nvSpPr>
        <xdr:cNvPr id="585" name="フローチャート: 判断 584">
          <a:extLst>
            <a:ext uri="{FF2B5EF4-FFF2-40B4-BE49-F238E27FC236}">
              <a16:creationId xmlns:a16="http://schemas.microsoft.com/office/drawing/2014/main" id="{580CA7FD-CD46-4CC9-A400-67697CAE64F0}"/>
            </a:ext>
          </a:extLst>
        </xdr:cNvPr>
        <xdr:cNvSpPr/>
      </xdr:nvSpPr>
      <xdr:spPr>
        <a:xfrm>
          <a:off x="20383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131699</xdr:rowOff>
    </xdr:from>
    <xdr:to>
      <xdr:col>102</xdr:col>
      <xdr:colOff>165100</xdr:colOff>
      <xdr:row>39</xdr:row>
      <xdr:rowOff>61849</xdr:rowOff>
    </xdr:to>
    <xdr:sp macro="" textlink="">
      <xdr:nvSpPr>
        <xdr:cNvPr id="586" name="フローチャート: 判断 585">
          <a:extLst>
            <a:ext uri="{FF2B5EF4-FFF2-40B4-BE49-F238E27FC236}">
              <a16:creationId xmlns:a16="http://schemas.microsoft.com/office/drawing/2014/main" id="{BAC9EEFF-2D32-40F8-8590-0168863588BB}"/>
            </a:ext>
          </a:extLst>
        </xdr:cNvPr>
        <xdr:cNvSpPr/>
      </xdr:nvSpPr>
      <xdr:spPr>
        <a:xfrm>
          <a:off x="19494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147124</xdr:rowOff>
    </xdr:from>
    <xdr:to>
      <xdr:col>98</xdr:col>
      <xdr:colOff>38100</xdr:colOff>
      <xdr:row>39</xdr:row>
      <xdr:rowOff>77274</xdr:rowOff>
    </xdr:to>
    <xdr:sp macro="" textlink="">
      <xdr:nvSpPr>
        <xdr:cNvPr id="587" name="フローチャート: 判断 586">
          <a:extLst>
            <a:ext uri="{FF2B5EF4-FFF2-40B4-BE49-F238E27FC236}">
              <a16:creationId xmlns:a16="http://schemas.microsoft.com/office/drawing/2014/main" id="{5AACF172-6388-4E03-A44D-AE9A71132CD4}"/>
            </a:ext>
          </a:extLst>
        </xdr:cNvPr>
        <xdr:cNvSpPr/>
      </xdr:nvSpPr>
      <xdr:spPr>
        <a:xfrm>
          <a:off x="18605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EAF3DCD5-623B-4BC2-AA4D-0904F91C2C5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4A71081A-A8B3-45F4-805F-5D18D732F6C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C6361AA7-6F38-421F-95B1-147643C084B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39FD46FE-7A5A-4CCC-9837-C3BD6CA5C73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DAC19686-6D0F-42BF-A1A1-14A5E04ED6D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115425</xdr:rowOff>
    </xdr:from>
    <xdr:to>
      <xdr:col>116</xdr:col>
      <xdr:colOff>114300</xdr:colOff>
      <xdr:row>37</xdr:row>
      <xdr:rowOff>45575</xdr:rowOff>
    </xdr:to>
    <xdr:sp macro="" textlink="">
      <xdr:nvSpPr>
        <xdr:cNvPr id="593" name="楕円 592">
          <a:extLst>
            <a:ext uri="{FF2B5EF4-FFF2-40B4-BE49-F238E27FC236}">
              <a16:creationId xmlns:a16="http://schemas.microsoft.com/office/drawing/2014/main" id="{96821A53-36B9-4E25-8C99-17FB7AE2C366}"/>
            </a:ext>
          </a:extLst>
        </xdr:cNvPr>
        <xdr:cNvSpPr/>
      </xdr:nvSpPr>
      <xdr:spPr>
        <a:xfrm>
          <a:off x="22110700" y="628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138302</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FE3D0CEE-2795-49D5-9E7F-A99FB6BBA481}"/>
            </a:ext>
          </a:extLst>
        </xdr:cNvPr>
        <xdr:cNvSpPr txBox="1"/>
      </xdr:nvSpPr>
      <xdr:spPr>
        <a:xfrm>
          <a:off x="22199600" y="6139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153362</xdr:rowOff>
    </xdr:from>
    <xdr:to>
      <xdr:col>112</xdr:col>
      <xdr:colOff>38100</xdr:colOff>
      <xdr:row>37</xdr:row>
      <xdr:rowOff>83512</xdr:rowOff>
    </xdr:to>
    <xdr:sp macro="" textlink="">
      <xdr:nvSpPr>
        <xdr:cNvPr id="595" name="楕円 594">
          <a:extLst>
            <a:ext uri="{FF2B5EF4-FFF2-40B4-BE49-F238E27FC236}">
              <a16:creationId xmlns:a16="http://schemas.microsoft.com/office/drawing/2014/main" id="{5291A30E-1DFD-4B9C-873F-957F1C3F59DD}"/>
            </a:ext>
          </a:extLst>
        </xdr:cNvPr>
        <xdr:cNvSpPr/>
      </xdr:nvSpPr>
      <xdr:spPr>
        <a:xfrm>
          <a:off x="21272500" y="632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166225</xdr:rowOff>
    </xdr:from>
    <xdr:to>
      <xdr:col>116</xdr:col>
      <xdr:colOff>63500</xdr:colOff>
      <xdr:row>37</xdr:row>
      <xdr:rowOff>32712</xdr:rowOff>
    </xdr:to>
    <xdr:cxnSp macro="">
      <xdr:nvCxnSpPr>
        <xdr:cNvPr id="596" name="直線コネクタ 595">
          <a:extLst>
            <a:ext uri="{FF2B5EF4-FFF2-40B4-BE49-F238E27FC236}">
              <a16:creationId xmlns:a16="http://schemas.microsoft.com/office/drawing/2014/main" id="{D1145611-E4CB-4B1C-807F-35DA6741652D}"/>
            </a:ext>
          </a:extLst>
        </xdr:cNvPr>
        <xdr:cNvCxnSpPr/>
      </xdr:nvCxnSpPr>
      <xdr:spPr>
        <a:xfrm flipV="1">
          <a:off x="21323300" y="6338425"/>
          <a:ext cx="838200" cy="3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165456</xdr:rowOff>
    </xdr:from>
    <xdr:to>
      <xdr:col>107</xdr:col>
      <xdr:colOff>101600</xdr:colOff>
      <xdr:row>39</xdr:row>
      <xdr:rowOff>95606</xdr:rowOff>
    </xdr:to>
    <xdr:sp macro="" textlink="">
      <xdr:nvSpPr>
        <xdr:cNvPr id="597" name="楕円 596">
          <a:extLst>
            <a:ext uri="{FF2B5EF4-FFF2-40B4-BE49-F238E27FC236}">
              <a16:creationId xmlns:a16="http://schemas.microsoft.com/office/drawing/2014/main" id="{9BD10D14-6998-428A-8B8A-836438419046}"/>
            </a:ext>
          </a:extLst>
        </xdr:cNvPr>
        <xdr:cNvSpPr/>
      </xdr:nvSpPr>
      <xdr:spPr>
        <a:xfrm>
          <a:off x="20383500" y="66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32712</xdr:rowOff>
    </xdr:from>
    <xdr:to>
      <xdr:col>111</xdr:col>
      <xdr:colOff>177800</xdr:colOff>
      <xdr:row>39</xdr:row>
      <xdr:rowOff>44806</xdr:rowOff>
    </xdr:to>
    <xdr:cxnSp macro="">
      <xdr:nvCxnSpPr>
        <xdr:cNvPr id="598" name="直線コネクタ 597">
          <a:extLst>
            <a:ext uri="{FF2B5EF4-FFF2-40B4-BE49-F238E27FC236}">
              <a16:creationId xmlns:a16="http://schemas.microsoft.com/office/drawing/2014/main" id="{36B451D4-B8EC-4707-A96D-D2A24CF2DF61}"/>
            </a:ext>
          </a:extLst>
        </xdr:cNvPr>
        <xdr:cNvCxnSpPr/>
      </xdr:nvCxnSpPr>
      <xdr:spPr>
        <a:xfrm flipV="1">
          <a:off x="20434300" y="6376362"/>
          <a:ext cx="889000" cy="35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103102</xdr:rowOff>
    </xdr:from>
    <xdr:to>
      <xdr:col>102</xdr:col>
      <xdr:colOff>165100</xdr:colOff>
      <xdr:row>39</xdr:row>
      <xdr:rowOff>33252</xdr:rowOff>
    </xdr:to>
    <xdr:sp macro="" textlink="">
      <xdr:nvSpPr>
        <xdr:cNvPr id="599" name="楕円 598">
          <a:extLst>
            <a:ext uri="{FF2B5EF4-FFF2-40B4-BE49-F238E27FC236}">
              <a16:creationId xmlns:a16="http://schemas.microsoft.com/office/drawing/2014/main" id="{9C3D1FE9-E72B-4680-9348-004B663C4902}"/>
            </a:ext>
          </a:extLst>
        </xdr:cNvPr>
        <xdr:cNvSpPr/>
      </xdr:nvSpPr>
      <xdr:spPr>
        <a:xfrm>
          <a:off x="19494500" y="661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153902</xdr:rowOff>
    </xdr:from>
    <xdr:to>
      <xdr:col>107</xdr:col>
      <xdr:colOff>50800</xdr:colOff>
      <xdr:row>39</xdr:row>
      <xdr:rowOff>44806</xdr:rowOff>
    </xdr:to>
    <xdr:cxnSp macro="">
      <xdr:nvCxnSpPr>
        <xdr:cNvPr id="600" name="直線コネクタ 599">
          <a:extLst>
            <a:ext uri="{FF2B5EF4-FFF2-40B4-BE49-F238E27FC236}">
              <a16:creationId xmlns:a16="http://schemas.microsoft.com/office/drawing/2014/main" id="{4755DAE3-11D7-4882-A65B-D41349C81C11}"/>
            </a:ext>
          </a:extLst>
        </xdr:cNvPr>
        <xdr:cNvCxnSpPr/>
      </xdr:nvCxnSpPr>
      <xdr:spPr>
        <a:xfrm>
          <a:off x="19545300" y="6669002"/>
          <a:ext cx="889000" cy="6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112681</xdr:rowOff>
    </xdr:from>
    <xdr:to>
      <xdr:col>98</xdr:col>
      <xdr:colOff>38100</xdr:colOff>
      <xdr:row>39</xdr:row>
      <xdr:rowOff>42831</xdr:rowOff>
    </xdr:to>
    <xdr:sp macro="" textlink="">
      <xdr:nvSpPr>
        <xdr:cNvPr id="601" name="楕円 600">
          <a:extLst>
            <a:ext uri="{FF2B5EF4-FFF2-40B4-BE49-F238E27FC236}">
              <a16:creationId xmlns:a16="http://schemas.microsoft.com/office/drawing/2014/main" id="{26318086-751A-414E-854B-6CA8D6D4327F}"/>
            </a:ext>
          </a:extLst>
        </xdr:cNvPr>
        <xdr:cNvSpPr/>
      </xdr:nvSpPr>
      <xdr:spPr>
        <a:xfrm>
          <a:off x="18605500" y="662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153902</xdr:rowOff>
    </xdr:from>
    <xdr:to>
      <xdr:col>102</xdr:col>
      <xdr:colOff>114300</xdr:colOff>
      <xdr:row>38</xdr:row>
      <xdr:rowOff>163481</xdr:rowOff>
    </xdr:to>
    <xdr:cxnSp macro="">
      <xdr:nvCxnSpPr>
        <xdr:cNvPr id="602" name="直線コネクタ 601">
          <a:extLst>
            <a:ext uri="{FF2B5EF4-FFF2-40B4-BE49-F238E27FC236}">
              <a16:creationId xmlns:a16="http://schemas.microsoft.com/office/drawing/2014/main" id="{13F45161-9395-4712-96FE-8073538EF2B9}"/>
            </a:ext>
          </a:extLst>
        </xdr:cNvPr>
        <xdr:cNvCxnSpPr/>
      </xdr:nvCxnSpPr>
      <xdr:spPr>
        <a:xfrm flipV="1">
          <a:off x="18656300" y="6669002"/>
          <a:ext cx="889000" cy="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50233</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715F3407-D4BE-49F1-AFFA-7AD9E7F41253}"/>
            </a:ext>
          </a:extLst>
        </xdr:cNvPr>
        <xdr:cNvSpPr txBox="1"/>
      </xdr:nvSpPr>
      <xdr:spPr>
        <a:xfrm>
          <a:off x="21043411" y="67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102684</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BAD9489A-34D9-4F0F-9E35-BEF65AFCEDEB}"/>
            </a:ext>
          </a:extLst>
        </xdr:cNvPr>
        <xdr:cNvSpPr txBox="1"/>
      </xdr:nvSpPr>
      <xdr:spPr>
        <a:xfrm>
          <a:off x="20167111" y="644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52976</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74EC8E39-6312-4995-8D8C-6B9374E8A58E}"/>
            </a:ext>
          </a:extLst>
        </xdr:cNvPr>
        <xdr:cNvSpPr txBox="1"/>
      </xdr:nvSpPr>
      <xdr:spPr>
        <a:xfrm>
          <a:off x="19278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68401</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DE0D153D-39A3-4154-A264-7821CBC6919B}"/>
            </a:ext>
          </a:extLst>
        </xdr:cNvPr>
        <xdr:cNvSpPr txBox="1"/>
      </xdr:nvSpPr>
      <xdr:spPr>
        <a:xfrm>
          <a:off x="18389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100039</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AFD74930-7220-4426-BA35-751A1C49318B}"/>
            </a:ext>
          </a:extLst>
        </xdr:cNvPr>
        <xdr:cNvSpPr txBox="1"/>
      </xdr:nvSpPr>
      <xdr:spPr>
        <a:xfrm>
          <a:off x="21043411" y="610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86733</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8268625B-3313-4727-8802-E181A47C9B28}"/>
            </a:ext>
          </a:extLst>
        </xdr:cNvPr>
        <xdr:cNvSpPr txBox="1"/>
      </xdr:nvSpPr>
      <xdr:spPr>
        <a:xfrm>
          <a:off x="20167111" y="677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49779</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C7093E18-7B43-4A01-AB17-E90CC136C731}"/>
            </a:ext>
          </a:extLst>
        </xdr:cNvPr>
        <xdr:cNvSpPr txBox="1"/>
      </xdr:nvSpPr>
      <xdr:spPr>
        <a:xfrm>
          <a:off x="19278111" y="639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59358</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D394E667-B187-4626-B5FA-D65C723641B6}"/>
            </a:ext>
          </a:extLst>
        </xdr:cNvPr>
        <xdr:cNvSpPr txBox="1"/>
      </xdr:nvSpPr>
      <xdr:spPr>
        <a:xfrm>
          <a:off x="18389111" y="6403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3F82204D-D90D-4A28-A1F6-348BF140D57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8296BF51-B4EA-4E47-8476-E0608F4FC51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A04DD2B3-7934-4BC3-9A00-4BB0852780A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AA1E5129-8492-4100-A63C-86AAA47D562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37F4C2CD-1DB2-4E49-9F8A-E4202CC15D4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7AD4E9DB-669B-4B74-ACA2-5D89E393E86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660D5B7F-FCAF-4073-A741-3653AA109FA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C6D57136-C843-416D-8341-4D09B838765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2D9F9045-0D53-4AE7-A2BC-79CABA7413C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A7EC312F-C039-4CE0-BDF4-498664D6C446}"/>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3746DF14-8E3D-45D5-9499-BE3795ABAB0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26B354F7-942C-46F5-A371-7676027B699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E37E80CE-1D42-446E-9F5E-247E75C2C1BA}"/>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BB420901-D90A-475B-9514-E5E22BE6700A}"/>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0A06D8CF-F153-4F57-AFF5-C3AA45A7A5A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4C60DB54-5A6E-454E-9590-7BB0F35FB1A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885600B6-1946-42B7-86C9-D7026C2072AD}"/>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C4FA556D-E380-4D25-8598-D991E84EA44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732A3DCF-BA93-440F-902C-C96B480396D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833EC5E3-0F39-4A26-98B6-7BF998C22BC7}"/>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5DEB04A2-B403-42AE-B747-C6E1332A0B6B}"/>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C1471D15-3906-4FCC-868D-26E3111704B2}"/>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DCF51FB7-FB4A-45D7-8381-6843DD7696BC}"/>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2145150D-DB94-4895-99D3-6FFABDCC272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2C6E5AC7-1400-4891-A1C5-B0D42501B9E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6" name="直線コネクタ 635">
          <a:extLst>
            <a:ext uri="{FF2B5EF4-FFF2-40B4-BE49-F238E27FC236}">
              <a16:creationId xmlns:a16="http://schemas.microsoft.com/office/drawing/2014/main" id="{80CE9C62-6619-4432-A83F-91781CCD34C3}"/>
            </a:ext>
          </a:extLst>
        </xdr:cNvPr>
        <xdr:cNvCxnSpPr/>
      </xdr:nvCxnSpPr>
      <xdr:spPr>
        <a:xfrm flipV="1">
          <a:off x="16318864" y="9477103"/>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B3337432-E685-41C8-827A-A649850BCC90}"/>
            </a:ext>
          </a:extLst>
        </xdr:cNvPr>
        <xdr:cNvSpPr txBox="1"/>
      </xdr:nvSpPr>
      <xdr:spPr>
        <a:xfrm>
          <a:off x="16357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38" name="直線コネクタ 637">
          <a:extLst>
            <a:ext uri="{FF2B5EF4-FFF2-40B4-BE49-F238E27FC236}">
              <a16:creationId xmlns:a16="http://schemas.microsoft.com/office/drawing/2014/main" id="{A3EA90B8-8022-444F-89B6-BFB5DF94A03F}"/>
            </a:ext>
          </a:extLst>
        </xdr:cNvPr>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0D13D11C-C7B1-4AC6-BF36-B7DE85D84E78}"/>
            </a:ext>
          </a:extLst>
        </xdr:cNvPr>
        <xdr:cNvSpPr txBox="1"/>
      </xdr:nvSpPr>
      <xdr:spPr>
        <a:xfrm>
          <a:off x="16357600" y="925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0" name="直線コネクタ 639">
          <a:extLst>
            <a:ext uri="{FF2B5EF4-FFF2-40B4-BE49-F238E27FC236}">
              <a16:creationId xmlns:a16="http://schemas.microsoft.com/office/drawing/2014/main" id="{AD243C04-C76E-4A0F-AA30-788690C49796}"/>
            </a:ext>
          </a:extLst>
        </xdr:cNvPr>
        <xdr:cNvCxnSpPr/>
      </xdr:nvCxnSpPr>
      <xdr:spPr>
        <a:xfrm>
          <a:off x="16230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61884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CABDD8F8-DA30-4BF4-B07C-EDBCB625D5BF}"/>
            </a:ext>
          </a:extLst>
        </xdr:cNvPr>
        <xdr:cNvSpPr txBox="1"/>
      </xdr:nvSpPr>
      <xdr:spPr>
        <a:xfrm>
          <a:off x="16357600" y="1017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2" name="フローチャート: 判断 641">
          <a:extLst>
            <a:ext uri="{FF2B5EF4-FFF2-40B4-BE49-F238E27FC236}">
              <a16:creationId xmlns:a16="http://schemas.microsoft.com/office/drawing/2014/main" id="{9461FA00-B821-4C4E-9B18-BBC10D9F5FB1}"/>
            </a:ext>
          </a:extLst>
        </xdr:cNvPr>
        <xdr:cNvSpPr/>
      </xdr:nvSpPr>
      <xdr:spPr>
        <a:xfrm>
          <a:off x="162687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3" name="フローチャート: 判断 642">
          <a:extLst>
            <a:ext uri="{FF2B5EF4-FFF2-40B4-BE49-F238E27FC236}">
              <a16:creationId xmlns:a16="http://schemas.microsoft.com/office/drawing/2014/main" id="{4E5AECD8-9F08-48F2-B7DF-964179DA450E}"/>
            </a:ext>
          </a:extLst>
        </xdr:cNvPr>
        <xdr:cNvSpPr/>
      </xdr:nvSpPr>
      <xdr:spPr>
        <a:xfrm>
          <a:off x="15430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4" name="フローチャート: 判断 643">
          <a:extLst>
            <a:ext uri="{FF2B5EF4-FFF2-40B4-BE49-F238E27FC236}">
              <a16:creationId xmlns:a16="http://schemas.microsoft.com/office/drawing/2014/main" id="{2E964191-7049-4935-AC51-9C549BCAE8FA}"/>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645" name="フローチャート: 判断 644">
          <a:extLst>
            <a:ext uri="{FF2B5EF4-FFF2-40B4-BE49-F238E27FC236}">
              <a16:creationId xmlns:a16="http://schemas.microsoft.com/office/drawing/2014/main" id="{8A82AD8F-7F0B-4CE5-88CD-65583C5366ED}"/>
            </a:ext>
          </a:extLst>
        </xdr:cNvPr>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646" name="フローチャート: 判断 645">
          <a:extLst>
            <a:ext uri="{FF2B5EF4-FFF2-40B4-BE49-F238E27FC236}">
              <a16:creationId xmlns:a16="http://schemas.microsoft.com/office/drawing/2014/main" id="{ADCC57E3-B84E-4702-AD06-A4D77AD3D3DD}"/>
            </a:ext>
          </a:extLst>
        </xdr:cNvPr>
        <xdr:cNvSpPr/>
      </xdr:nvSpPr>
      <xdr:spPr>
        <a:xfrm>
          <a:off x="12763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8D3462AD-6757-4BE3-80CD-F499066243F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CFF327AD-1711-4C5B-8134-C6FBC8A5A85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3AC6C848-AA65-4801-9D69-1DCC8709993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F2D16B8A-87A8-423B-B93B-B1DF269800D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7EFA0399-F8AD-45D2-BA94-A0288FE80B4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92891</xdr:rowOff>
    </xdr:from>
    <xdr:to>
      <xdr:col>85</xdr:col>
      <xdr:colOff>177800</xdr:colOff>
      <xdr:row>63</xdr:row>
      <xdr:rowOff>23041</xdr:rowOff>
    </xdr:to>
    <xdr:sp macro="" textlink="">
      <xdr:nvSpPr>
        <xdr:cNvPr id="652" name="楕円 651">
          <a:extLst>
            <a:ext uri="{FF2B5EF4-FFF2-40B4-BE49-F238E27FC236}">
              <a16:creationId xmlns:a16="http://schemas.microsoft.com/office/drawing/2014/main" id="{98845F7E-BD47-4090-8886-DF26EC4556F7}"/>
            </a:ext>
          </a:extLst>
        </xdr:cNvPr>
        <xdr:cNvSpPr/>
      </xdr:nvSpPr>
      <xdr:spPr>
        <a:xfrm>
          <a:off x="16268700" y="1072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71318</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4F4BC9C7-344E-42C8-ABAD-EF32B9FD39CC}"/>
            </a:ext>
          </a:extLst>
        </xdr:cNvPr>
        <xdr:cNvSpPr txBox="1"/>
      </xdr:nvSpPr>
      <xdr:spPr>
        <a:xfrm>
          <a:off x="16357600" y="1070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35741</xdr:rowOff>
    </xdr:from>
    <xdr:to>
      <xdr:col>81</xdr:col>
      <xdr:colOff>101600</xdr:colOff>
      <xdr:row>62</xdr:row>
      <xdr:rowOff>137341</xdr:rowOff>
    </xdr:to>
    <xdr:sp macro="" textlink="">
      <xdr:nvSpPr>
        <xdr:cNvPr id="654" name="楕円 653">
          <a:extLst>
            <a:ext uri="{FF2B5EF4-FFF2-40B4-BE49-F238E27FC236}">
              <a16:creationId xmlns:a16="http://schemas.microsoft.com/office/drawing/2014/main" id="{AE605D68-97A1-4417-8742-B4D34E0FC936}"/>
            </a:ext>
          </a:extLst>
        </xdr:cNvPr>
        <xdr:cNvSpPr/>
      </xdr:nvSpPr>
      <xdr:spPr>
        <a:xfrm>
          <a:off x="15430500" y="1066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86541</xdr:rowOff>
    </xdr:from>
    <xdr:to>
      <xdr:col>85</xdr:col>
      <xdr:colOff>127000</xdr:colOff>
      <xdr:row>62</xdr:row>
      <xdr:rowOff>143691</xdr:rowOff>
    </xdr:to>
    <xdr:cxnSp macro="">
      <xdr:nvCxnSpPr>
        <xdr:cNvPr id="655" name="直線コネクタ 654">
          <a:extLst>
            <a:ext uri="{FF2B5EF4-FFF2-40B4-BE49-F238E27FC236}">
              <a16:creationId xmlns:a16="http://schemas.microsoft.com/office/drawing/2014/main" id="{ED1CE13C-1036-4BC2-AE7C-06199054820E}"/>
            </a:ext>
          </a:extLst>
        </xdr:cNvPr>
        <xdr:cNvCxnSpPr/>
      </xdr:nvCxnSpPr>
      <xdr:spPr>
        <a:xfrm>
          <a:off x="15481300" y="10716441"/>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148409</xdr:rowOff>
    </xdr:from>
    <xdr:to>
      <xdr:col>76</xdr:col>
      <xdr:colOff>165100</xdr:colOff>
      <xdr:row>62</xdr:row>
      <xdr:rowOff>78559</xdr:rowOff>
    </xdr:to>
    <xdr:sp macro="" textlink="">
      <xdr:nvSpPr>
        <xdr:cNvPr id="656" name="楕円 655">
          <a:extLst>
            <a:ext uri="{FF2B5EF4-FFF2-40B4-BE49-F238E27FC236}">
              <a16:creationId xmlns:a16="http://schemas.microsoft.com/office/drawing/2014/main" id="{FC7E45A1-3DBF-4164-9178-B5F97D653C8C}"/>
            </a:ext>
          </a:extLst>
        </xdr:cNvPr>
        <xdr:cNvSpPr/>
      </xdr:nvSpPr>
      <xdr:spPr>
        <a:xfrm>
          <a:off x="14541500" y="1060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27759</xdr:rowOff>
    </xdr:from>
    <xdr:to>
      <xdr:col>81</xdr:col>
      <xdr:colOff>50800</xdr:colOff>
      <xdr:row>62</xdr:row>
      <xdr:rowOff>86541</xdr:rowOff>
    </xdr:to>
    <xdr:cxnSp macro="">
      <xdr:nvCxnSpPr>
        <xdr:cNvPr id="657" name="直線コネクタ 656">
          <a:extLst>
            <a:ext uri="{FF2B5EF4-FFF2-40B4-BE49-F238E27FC236}">
              <a16:creationId xmlns:a16="http://schemas.microsoft.com/office/drawing/2014/main" id="{4623BBCE-E96B-490A-A378-73CC0A652842}"/>
            </a:ext>
          </a:extLst>
        </xdr:cNvPr>
        <xdr:cNvCxnSpPr/>
      </xdr:nvCxnSpPr>
      <xdr:spPr>
        <a:xfrm>
          <a:off x="14592300" y="1065765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96157</xdr:rowOff>
    </xdr:from>
    <xdr:to>
      <xdr:col>72</xdr:col>
      <xdr:colOff>38100</xdr:colOff>
      <xdr:row>62</xdr:row>
      <xdr:rowOff>26307</xdr:rowOff>
    </xdr:to>
    <xdr:sp macro="" textlink="">
      <xdr:nvSpPr>
        <xdr:cNvPr id="658" name="楕円 657">
          <a:extLst>
            <a:ext uri="{FF2B5EF4-FFF2-40B4-BE49-F238E27FC236}">
              <a16:creationId xmlns:a16="http://schemas.microsoft.com/office/drawing/2014/main" id="{6AB01A75-8543-43A4-B3DF-86D0706D15BD}"/>
            </a:ext>
          </a:extLst>
        </xdr:cNvPr>
        <xdr:cNvSpPr/>
      </xdr:nvSpPr>
      <xdr:spPr>
        <a:xfrm>
          <a:off x="136525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146957</xdr:rowOff>
    </xdr:from>
    <xdr:to>
      <xdr:col>76</xdr:col>
      <xdr:colOff>114300</xdr:colOff>
      <xdr:row>62</xdr:row>
      <xdr:rowOff>27759</xdr:rowOff>
    </xdr:to>
    <xdr:cxnSp macro="">
      <xdr:nvCxnSpPr>
        <xdr:cNvPr id="659" name="直線コネクタ 658">
          <a:extLst>
            <a:ext uri="{FF2B5EF4-FFF2-40B4-BE49-F238E27FC236}">
              <a16:creationId xmlns:a16="http://schemas.microsoft.com/office/drawing/2014/main" id="{F30F26CA-E07C-4C98-8518-2DB5451108EC}"/>
            </a:ext>
          </a:extLst>
        </xdr:cNvPr>
        <xdr:cNvCxnSpPr/>
      </xdr:nvCxnSpPr>
      <xdr:spPr>
        <a:xfrm>
          <a:off x="13703300" y="10605407"/>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74930</xdr:rowOff>
    </xdr:from>
    <xdr:to>
      <xdr:col>67</xdr:col>
      <xdr:colOff>101600</xdr:colOff>
      <xdr:row>62</xdr:row>
      <xdr:rowOff>5080</xdr:rowOff>
    </xdr:to>
    <xdr:sp macro="" textlink="">
      <xdr:nvSpPr>
        <xdr:cNvPr id="660" name="楕円 659">
          <a:extLst>
            <a:ext uri="{FF2B5EF4-FFF2-40B4-BE49-F238E27FC236}">
              <a16:creationId xmlns:a16="http://schemas.microsoft.com/office/drawing/2014/main" id="{740ED646-35D6-4AE9-A3F9-1EE62995A2FA}"/>
            </a:ext>
          </a:extLst>
        </xdr:cNvPr>
        <xdr:cNvSpPr/>
      </xdr:nvSpPr>
      <xdr:spPr>
        <a:xfrm>
          <a:off x="12763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125730</xdr:rowOff>
    </xdr:from>
    <xdr:to>
      <xdr:col>71</xdr:col>
      <xdr:colOff>177800</xdr:colOff>
      <xdr:row>61</xdr:row>
      <xdr:rowOff>146957</xdr:rowOff>
    </xdr:to>
    <xdr:cxnSp macro="">
      <xdr:nvCxnSpPr>
        <xdr:cNvPr id="661" name="直線コネクタ 660">
          <a:extLst>
            <a:ext uri="{FF2B5EF4-FFF2-40B4-BE49-F238E27FC236}">
              <a16:creationId xmlns:a16="http://schemas.microsoft.com/office/drawing/2014/main" id="{23A9E4E2-449A-4C9B-BD7F-2BFE8D255061}"/>
            </a:ext>
          </a:extLst>
        </xdr:cNvPr>
        <xdr:cNvCxnSpPr/>
      </xdr:nvCxnSpPr>
      <xdr:spPr>
        <a:xfrm>
          <a:off x="12814300" y="1058418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E8D5E61C-6ADB-4148-B61C-A01EF11F418F}"/>
            </a:ext>
          </a:extLst>
        </xdr:cNvPr>
        <xdr:cNvSpPr txBox="1"/>
      </xdr:nvSpPr>
      <xdr:spPr>
        <a:xfrm>
          <a:off x="152660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2584A520-62DE-4E6E-AD51-86B33B2113B5}"/>
            </a:ext>
          </a:extLst>
        </xdr:cNvPr>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DB1D235C-7F39-4E2C-B09C-2BF5995C819D}"/>
            </a:ext>
          </a:extLst>
        </xdr:cNvPr>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78757</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0C7283A5-A88B-46DB-9509-BEE35FA2C1AE}"/>
            </a:ext>
          </a:extLst>
        </xdr:cNvPr>
        <xdr:cNvSpPr txBox="1"/>
      </xdr:nvSpPr>
      <xdr:spPr>
        <a:xfrm>
          <a:off x="12611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128468</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2B21F0B0-523F-469D-83E4-4E5BE9741469}"/>
            </a:ext>
          </a:extLst>
        </xdr:cNvPr>
        <xdr:cNvSpPr txBox="1"/>
      </xdr:nvSpPr>
      <xdr:spPr>
        <a:xfrm>
          <a:off x="15266044" y="10758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69686</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F8B4118-CA4E-414F-B9E4-FC2C072A3CE2}"/>
            </a:ext>
          </a:extLst>
        </xdr:cNvPr>
        <xdr:cNvSpPr txBox="1"/>
      </xdr:nvSpPr>
      <xdr:spPr>
        <a:xfrm>
          <a:off x="14389744" y="1069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17434</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BD6DEA8C-6433-47B5-A2D9-55B27414C5FA}"/>
            </a:ext>
          </a:extLst>
        </xdr:cNvPr>
        <xdr:cNvSpPr txBox="1"/>
      </xdr:nvSpPr>
      <xdr:spPr>
        <a:xfrm>
          <a:off x="13500744"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167657</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406F4A1E-9F20-4F45-832C-86DED5E75FEB}"/>
            </a:ext>
          </a:extLst>
        </xdr:cNvPr>
        <xdr:cNvSpPr txBox="1"/>
      </xdr:nvSpPr>
      <xdr:spPr>
        <a:xfrm>
          <a:off x="126117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B2310093-4859-4AB9-8988-A9D24461BB5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603BFFF3-4BB5-48C5-B87D-D7667941A9A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94C1AEC5-04F5-4C05-9C6C-11DEB1315F1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9A91376E-1877-4735-B59A-E88C8094DF2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3EB4A9D0-D704-4533-BE08-481114B766C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AF77B97E-4FAE-4571-8351-7C1AC54D2AE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419A276F-5E1A-4548-B047-8212EC33707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75BBCF9A-63E2-4702-9A94-B58010E207D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3DD53C3F-D196-4531-9B18-82D025299F2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B7E08709-84E3-4173-83DE-BB5604741DD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F8851118-CC82-479D-8A1E-C0425D58C8C7}"/>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F932AA1B-19F8-4AFF-BA5E-10D08EE0FCC3}"/>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D31FC6C0-7879-4BF1-9770-C4C79DE01B23}"/>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FC7C40E6-A7EA-4E47-839D-D6D3C3F8D2F4}"/>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7910E94A-305B-4476-A070-67BDF77919F2}"/>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593DDFDF-FC34-4FA6-9006-45AF098AE5A8}"/>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6E6346A2-869B-4D51-9421-649D05087E1C}"/>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4A3B226A-031F-412C-BD11-B44238889E24}"/>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DEB1ECB4-29ED-418F-95E1-14D1D168A68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77203EBA-A7E4-4EF8-AF27-6749887150E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CAD57CA3-8A5B-409B-B66E-00784911A60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1" name="直線コネクタ 690">
          <a:extLst>
            <a:ext uri="{FF2B5EF4-FFF2-40B4-BE49-F238E27FC236}">
              <a16:creationId xmlns:a16="http://schemas.microsoft.com/office/drawing/2014/main" id="{5FA54856-94BB-4A18-8987-F231635AF01F}"/>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7235950B-25CE-4297-942C-6661F3B51903}"/>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3" name="直線コネクタ 692">
          <a:extLst>
            <a:ext uri="{FF2B5EF4-FFF2-40B4-BE49-F238E27FC236}">
              <a16:creationId xmlns:a16="http://schemas.microsoft.com/office/drawing/2014/main" id="{7389FA52-C37B-43B1-9F7A-69A513BF1540}"/>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1322DD42-8833-464E-BB47-59356D0C1CF4}"/>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5" name="直線コネクタ 694">
          <a:extLst>
            <a:ext uri="{FF2B5EF4-FFF2-40B4-BE49-F238E27FC236}">
              <a16:creationId xmlns:a16="http://schemas.microsoft.com/office/drawing/2014/main" id="{5AFBCA06-596B-4750-86C7-7B47C4716C17}"/>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91DEA443-BA1F-4088-A6AD-4EFB2F368290}"/>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7" name="フローチャート: 判断 696">
          <a:extLst>
            <a:ext uri="{FF2B5EF4-FFF2-40B4-BE49-F238E27FC236}">
              <a16:creationId xmlns:a16="http://schemas.microsoft.com/office/drawing/2014/main" id="{CEC44800-88D8-4A30-BAA2-C70EC9408EAA}"/>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8" name="フローチャート: 判断 697">
          <a:extLst>
            <a:ext uri="{FF2B5EF4-FFF2-40B4-BE49-F238E27FC236}">
              <a16:creationId xmlns:a16="http://schemas.microsoft.com/office/drawing/2014/main" id="{C8DD697A-20AB-42B0-80F5-F197AE5E8048}"/>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699" name="フローチャート: 判断 698">
          <a:extLst>
            <a:ext uri="{FF2B5EF4-FFF2-40B4-BE49-F238E27FC236}">
              <a16:creationId xmlns:a16="http://schemas.microsoft.com/office/drawing/2014/main" id="{D51E11A7-D833-46AB-9FE1-0ED8D7C5B832}"/>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0" name="フローチャート: 判断 699">
          <a:extLst>
            <a:ext uri="{FF2B5EF4-FFF2-40B4-BE49-F238E27FC236}">
              <a16:creationId xmlns:a16="http://schemas.microsoft.com/office/drawing/2014/main" id="{AE1703FB-B606-4ED3-84AC-C4E39EC57A09}"/>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1" name="フローチャート: 判断 700">
          <a:extLst>
            <a:ext uri="{FF2B5EF4-FFF2-40B4-BE49-F238E27FC236}">
              <a16:creationId xmlns:a16="http://schemas.microsoft.com/office/drawing/2014/main" id="{75673A31-D2C3-446E-9A68-093ECF2903F7}"/>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82E13E36-A1E8-4026-B860-E5B1DEE5558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C915C59-604E-4C45-8595-36A740CF689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99CF5E68-EBD5-4296-9779-D59E77310CB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BBD5A80B-E9EE-4A07-8909-464402320F1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22E8FB36-EE57-443B-9627-602E71E2F3B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29210</xdr:rowOff>
    </xdr:from>
    <xdr:to>
      <xdr:col>116</xdr:col>
      <xdr:colOff>114300</xdr:colOff>
      <xdr:row>63</xdr:row>
      <xdr:rowOff>130810</xdr:rowOff>
    </xdr:to>
    <xdr:sp macro="" textlink="">
      <xdr:nvSpPr>
        <xdr:cNvPr id="707" name="楕円 706">
          <a:extLst>
            <a:ext uri="{FF2B5EF4-FFF2-40B4-BE49-F238E27FC236}">
              <a16:creationId xmlns:a16="http://schemas.microsoft.com/office/drawing/2014/main" id="{D9468F8C-0DC7-4967-900B-94C9E6BB9FBB}"/>
            </a:ext>
          </a:extLst>
        </xdr:cNvPr>
        <xdr:cNvSpPr/>
      </xdr:nvSpPr>
      <xdr:spPr>
        <a:xfrm>
          <a:off x="221107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115587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E2CDEDA1-6614-4064-8B16-834169314466}"/>
            </a:ext>
          </a:extLst>
        </xdr:cNvPr>
        <xdr:cNvSpPr txBox="1"/>
      </xdr:nvSpPr>
      <xdr:spPr>
        <a:xfrm>
          <a:off x="22199600" y="1074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29210</xdr:rowOff>
    </xdr:from>
    <xdr:to>
      <xdr:col>112</xdr:col>
      <xdr:colOff>38100</xdr:colOff>
      <xdr:row>63</xdr:row>
      <xdr:rowOff>130810</xdr:rowOff>
    </xdr:to>
    <xdr:sp macro="" textlink="">
      <xdr:nvSpPr>
        <xdr:cNvPr id="709" name="楕円 708">
          <a:extLst>
            <a:ext uri="{FF2B5EF4-FFF2-40B4-BE49-F238E27FC236}">
              <a16:creationId xmlns:a16="http://schemas.microsoft.com/office/drawing/2014/main" id="{F93ECB3C-EE70-4CF0-B14D-A082CFF88EB7}"/>
            </a:ext>
          </a:extLst>
        </xdr:cNvPr>
        <xdr:cNvSpPr/>
      </xdr:nvSpPr>
      <xdr:spPr>
        <a:xfrm>
          <a:off x="21272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80010</xdr:rowOff>
    </xdr:from>
    <xdr:to>
      <xdr:col>116</xdr:col>
      <xdr:colOff>63500</xdr:colOff>
      <xdr:row>63</xdr:row>
      <xdr:rowOff>80010</xdr:rowOff>
    </xdr:to>
    <xdr:cxnSp macro="">
      <xdr:nvCxnSpPr>
        <xdr:cNvPr id="710" name="直線コネクタ 709">
          <a:extLst>
            <a:ext uri="{FF2B5EF4-FFF2-40B4-BE49-F238E27FC236}">
              <a16:creationId xmlns:a16="http://schemas.microsoft.com/office/drawing/2014/main" id="{2E0A23DE-9DC5-43E0-8420-159ABA080700}"/>
            </a:ext>
          </a:extLst>
        </xdr:cNvPr>
        <xdr:cNvCxnSpPr/>
      </xdr:nvCxnSpPr>
      <xdr:spPr>
        <a:xfrm>
          <a:off x="21323300" y="108813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29210</xdr:rowOff>
    </xdr:from>
    <xdr:to>
      <xdr:col>107</xdr:col>
      <xdr:colOff>101600</xdr:colOff>
      <xdr:row>63</xdr:row>
      <xdr:rowOff>130810</xdr:rowOff>
    </xdr:to>
    <xdr:sp macro="" textlink="">
      <xdr:nvSpPr>
        <xdr:cNvPr id="711" name="楕円 710">
          <a:extLst>
            <a:ext uri="{FF2B5EF4-FFF2-40B4-BE49-F238E27FC236}">
              <a16:creationId xmlns:a16="http://schemas.microsoft.com/office/drawing/2014/main" id="{F3209761-D07D-40A0-ABD2-D83589C0B6D5}"/>
            </a:ext>
          </a:extLst>
        </xdr:cNvPr>
        <xdr:cNvSpPr/>
      </xdr:nvSpPr>
      <xdr:spPr>
        <a:xfrm>
          <a:off x="20383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80010</xdr:rowOff>
    </xdr:from>
    <xdr:to>
      <xdr:col>111</xdr:col>
      <xdr:colOff>177800</xdr:colOff>
      <xdr:row>63</xdr:row>
      <xdr:rowOff>80010</xdr:rowOff>
    </xdr:to>
    <xdr:cxnSp macro="">
      <xdr:nvCxnSpPr>
        <xdr:cNvPr id="712" name="直線コネクタ 711">
          <a:extLst>
            <a:ext uri="{FF2B5EF4-FFF2-40B4-BE49-F238E27FC236}">
              <a16:creationId xmlns:a16="http://schemas.microsoft.com/office/drawing/2014/main" id="{254386F8-57F3-4A71-B75B-5AA2C23BE751}"/>
            </a:ext>
          </a:extLst>
        </xdr:cNvPr>
        <xdr:cNvCxnSpPr/>
      </xdr:nvCxnSpPr>
      <xdr:spPr>
        <a:xfrm>
          <a:off x="20434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29210</xdr:rowOff>
    </xdr:from>
    <xdr:to>
      <xdr:col>102</xdr:col>
      <xdr:colOff>165100</xdr:colOff>
      <xdr:row>63</xdr:row>
      <xdr:rowOff>130810</xdr:rowOff>
    </xdr:to>
    <xdr:sp macro="" textlink="">
      <xdr:nvSpPr>
        <xdr:cNvPr id="713" name="楕円 712">
          <a:extLst>
            <a:ext uri="{FF2B5EF4-FFF2-40B4-BE49-F238E27FC236}">
              <a16:creationId xmlns:a16="http://schemas.microsoft.com/office/drawing/2014/main" id="{40D231F8-22C7-4B20-9E36-DD2D5FA819CD}"/>
            </a:ext>
          </a:extLst>
        </xdr:cNvPr>
        <xdr:cNvSpPr/>
      </xdr:nvSpPr>
      <xdr:spPr>
        <a:xfrm>
          <a:off x="19494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80010</xdr:rowOff>
    </xdr:from>
    <xdr:to>
      <xdr:col>107</xdr:col>
      <xdr:colOff>50800</xdr:colOff>
      <xdr:row>63</xdr:row>
      <xdr:rowOff>80010</xdr:rowOff>
    </xdr:to>
    <xdr:cxnSp macro="">
      <xdr:nvCxnSpPr>
        <xdr:cNvPr id="714" name="直線コネクタ 713">
          <a:extLst>
            <a:ext uri="{FF2B5EF4-FFF2-40B4-BE49-F238E27FC236}">
              <a16:creationId xmlns:a16="http://schemas.microsoft.com/office/drawing/2014/main" id="{EA8EE67E-8DD6-4380-968A-87CAC4D9B6C7}"/>
            </a:ext>
          </a:extLst>
        </xdr:cNvPr>
        <xdr:cNvCxnSpPr/>
      </xdr:nvCxnSpPr>
      <xdr:spPr>
        <a:xfrm>
          <a:off x="19545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29210</xdr:rowOff>
    </xdr:from>
    <xdr:to>
      <xdr:col>98</xdr:col>
      <xdr:colOff>38100</xdr:colOff>
      <xdr:row>63</xdr:row>
      <xdr:rowOff>130810</xdr:rowOff>
    </xdr:to>
    <xdr:sp macro="" textlink="">
      <xdr:nvSpPr>
        <xdr:cNvPr id="715" name="楕円 714">
          <a:extLst>
            <a:ext uri="{FF2B5EF4-FFF2-40B4-BE49-F238E27FC236}">
              <a16:creationId xmlns:a16="http://schemas.microsoft.com/office/drawing/2014/main" id="{DD629D46-540B-46AC-A60B-EFB4F74A3B00}"/>
            </a:ext>
          </a:extLst>
        </xdr:cNvPr>
        <xdr:cNvSpPr/>
      </xdr:nvSpPr>
      <xdr:spPr>
        <a:xfrm>
          <a:off x="18605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80010</xdr:rowOff>
    </xdr:from>
    <xdr:to>
      <xdr:col>102</xdr:col>
      <xdr:colOff>114300</xdr:colOff>
      <xdr:row>63</xdr:row>
      <xdr:rowOff>80010</xdr:rowOff>
    </xdr:to>
    <xdr:cxnSp macro="">
      <xdr:nvCxnSpPr>
        <xdr:cNvPr id="716" name="直線コネクタ 715">
          <a:extLst>
            <a:ext uri="{FF2B5EF4-FFF2-40B4-BE49-F238E27FC236}">
              <a16:creationId xmlns:a16="http://schemas.microsoft.com/office/drawing/2014/main" id="{D86035B7-A571-4E2A-A2F3-4E934ED3E366}"/>
            </a:ext>
          </a:extLst>
        </xdr:cNvPr>
        <xdr:cNvCxnSpPr/>
      </xdr:nvCxnSpPr>
      <xdr:spPr>
        <a:xfrm>
          <a:off x="18656300" y="10881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7" name="n_1aveValue【保健センター・保健所】&#10;一人当たり面積">
          <a:extLst>
            <a:ext uri="{FF2B5EF4-FFF2-40B4-BE49-F238E27FC236}">
              <a16:creationId xmlns:a16="http://schemas.microsoft.com/office/drawing/2014/main" id="{01C408B0-9165-4CA3-A81B-38157AF4311C}"/>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8" name="n_2aveValue【保健センター・保健所】&#10;一人当たり面積">
          <a:extLst>
            <a:ext uri="{FF2B5EF4-FFF2-40B4-BE49-F238E27FC236}">
              <a16:creationId xmlns:a16="http://schemas.microsoft.com/office/drawing/2014/main" id="{2F3C57A7-F0EB-46EF-9035-6E6ED25EF896}"/>
            </a:ext>
          </a:extLst>
        </xdr:cNvPr>
        <xdr:cNvSpPr txBox="1"/>
      </xdr:nvSpPr>
      <xdr:spPr>
        <a:xfrm>
          <a:off x="20199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19" name="n_3aveValue【保健センター・保健所】&#10;一人当たり面積">
          <a:extLst>
            <a:ext uri="{FF2B5EF4-FFF2-40B4-BE49-F238E27FC236}">
              <a16:creationId xmlns:a16="http://schemas.microsoft.com/office/drawing/2014/main" id="{EFAE4B50-3C6E-46E9-A584-D3B5B86D469C}"/>
            </a:ext>
          </a:extLst>
        </xdr:cNvPr>
        <xdr:cNvSpPr txBox="1"/>
      </xdr:nvSpPr>
      <xdr:spPr>
        <a:xfrm>
          <a:off x="19310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0" name="n_4aveValue【保健センター・保健所】&#10;一人当たり面積">
          <a:extLst>
            <a:ext uri="{FF2B5EF4-FFF2-40B4-BE49-F238E27FC236}">
              <a16:creationId xmlns:a16="http://schemas.microsoft.com/office/drawing/2014/main" id="{93B45B30-9031-4A0C-BCA5-421DB65F3CA2}"/>
            </a:ext>
          </a:extLst>
        </xdr:cNvPr>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121937</xdr:rowOff>
    </xdr:from>
    <xdr:ext cx="469744" cy="259045"/>
    <xdr:sp macro="" textlink="">
      <xdr:nvSpPr>
        <xdr:cNvPr id="721" name="n_1mainValue【保健センター・保健所】&#10;一人当たり面積">
          <a:extLst>
            <a:ext uri="{FF2B5EF4-FFF2-40B4-BE49-F238E27FC236}">
              <a16:creationId xmlns:a16="http://schemas.microsoft.com/office/drawing/2014/main" id="{27CDF49A-BAEB-47B1-9796-D75CFAC853C5}"/>
            </a:ext>
          </a:extLst>
        </xdr:cNvPr>
        <xdr:cNvSpPr txBox="1"/>
      </xdr:nvSpPr>
      <xdr:spPr>
        <a:xfrm>
          <a:off x="210757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121937</xdr:rowOff>
    </xdr:from>
    <xdr:ext cx="469744" cy="259045"/>
    <xdr:sp macro="" textlink="">
      <xdr:nvSpPr>
        <xdr:cNvPr id="722" name="n_2mainValue【保健センター・保健所】&#10;一人当たり面積">
          <a:extLst>
            <a:ext uri="{FF2B5EF4-FFF2-40B4-BE49-F238E27FC236}">
              <a16:creationId xmlns:a16="http://schemas.microsoft.com/office/drawing/2014/main" id="{F7282A60-1BF2-4F31-94B8-EE66A7BFA707}"/>
            </a:ext>
          </a:extLst>
        </xdr:cNvPr>
        <xdr:cNvSpPr txBox="1"/>
      </xdr:nvSpPr>
      <xdr:spPr>
        <a:xfrm>
          <a:off x="20199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121937</xdr:rowOff>
    </xdr:from>
    <xdr:ext cx="469744" cy="259045"/>
    <xdr:sp macro="" textlink="">
      <xdr:nvSpPr>
        <xdr:cNvPr id="723" name="n_3mainValue【保健センター・保健所】&#10;一人当たり面積">
          <a:extLst>
            <a:ext uri="{FF2B5EF4-FFF2-40B4-BE49-F238E27FC236}">
              <a16:creationId xmlns:a16="http://schemas.microsoft.com/office/drawing/2014/main" id="{2D105102-2B9E-40E3-8728-464112DC6257}"/>
            </a:ext>
          </a:extLst>
        </xdr:cNvPr>
        <xdr:cNvSpPr txBox="1"/>
      </xdr:nvSpPr>
      <xdr:spPr>
        <a:xfrm>
          <a:off x="19310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121937</xdr:rowOff>
    </xdr:from>
    <xdr:ext cx="469744" cy="259045"/>
    <xdr:sp macro="" textlink="">
      <xdr:nvSpPr>
        <xdr:cNvPr id="724" name="n_4mainValue【保健センター・保健所】&#10;一人当たり面積">
          <a:extLst>
            <a:ext uri="{FF2B5EF4-FFF2-40B4-BE49-F238E27FC236}">
              <a16:creationId xmlns:a16="http://schemas.microsoft.com/office/drawing/2014/main" id="{9C152487-D06F-4AEF-9864-E1FCB7F4CA8C}"/>
            </a:ext>
          </a:extLst>
        </xdr:cNvPr>
        <xdr:cNvSpPr txBox="1"/>
      </xdr:nvSpPr>
      <xdr:spPr>
        <a:xfrm>
          <a:off x="18421427" y="1092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9EF9A13-CF01-4EF0-9FE1-10E627D955C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BBD2497F-EA99-4CD2-9EEC-9A48C9BFEA5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B89FEDF6-1219-4CF7-BF1F-169F2EEFD5A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4560E83F-A9BF-49F4-A4B9-878B67D6659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8650A909-3EF6-462B-BF0F-B8C38C5E260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4F5CBDD7-FEA1-4405-941B-91392DBE1E9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51CD815E-C9EE-4A6E-96C8-86A1ADD9F0D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86231ADE-1FF2-4468-8789-0EC54857392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F9DC7554-AA9D-467A-926C-2A4466F8D38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F00B17E0-9DE8-40DC-A3B3-45F46E97BF5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CAC247AB-5074-4F92-B1A5-1785FC50F09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78A4E389-0469-4D4D-BE6B-2502189312B9}"/>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C5F745E1-C7D3-4126-8162-A4C99C1863B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72A922E0-8129-4380-B95F-E7ADEFCA0921}"/>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37B6A4BE-806D-4E4B-89D1-4BDCEF9480C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2AA56DF2-7407-452D-A632-2EDC3A226B81}"/>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DB1F06EC-4562-4634-B3BA-A88752211BE8}"/>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41D3D0C3-5246-4A22-B292-72166FB1F8A4}"/>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BDB32ED9-D549-4A12-8672-33A401A41887}"/>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4DD9599F-2931-4D74-954E-0CD611F1DC3F}"/>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3B4A9E0F-8B9B-484A-84A6-9FB56C3516C2}"/>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244385C9-AD12-46FC-BCB2-4853EA4A2BC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69D471CD-6513-4941-BC00-2C5A922AD24D}"/>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1D7DDDB4-29AC-43D1-87ED-D0D200BBCE8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49" name="直線コネクタ 748">
          <a:extLst>
            <a:ext uri="{FF2B5EF4-FFF2-40B4-BE49-F238E27FC236}">
              <a16:creationId xmlns:a16="http://schemas.microsoft.com/office/drawing/2014/main" id="{D13DA558-B4DA-4B46-B895-418F89BE1240}"/>
            </a:ext>
          </a:extLst>
        </xdr:cNvPr>
        <xdr:cNvCxnSpPr/>
      </xdr:nvCxnSpPr>
      <xdr:spPr>
        <a:xfrm flipV="1">
          <a:off x="16318864" y="13470255"/>
          <a:ext cx="0"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409279A1-ECE8-4ACB-B9DF-6E761333A62F}"/>
            </a:ext>
          </a:extLst>
        </xdr:cNvPr>
        <xdr:cNvSpPr txBox="1"/>
      </xdr:nvSpPr>
      <xdr:spPr>
        <a:xfrm>
          <a:off x="16357600"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1" name="直線コネクタ 750">
          <a:extLst>
            <a:ext uri="{FF2B5EF4-FFF2-40B4-BE49-F238E27FC236}">
              <a16:creationId xmlns:a16="http://schemas.microsoft.com/office/drawing/2014/main" id="{2722E6A1-004D-4062-B2F5-EAAD05254E92}"/>
            </a:ext>
          </a:extLst>
        </xdr:cNvPr>
        <xdr:cNvCxnSpPr/>
      </xdr:nvCxnSpPr>
      <xdr:spPr>
        <a:xfrm>
          <a:off x="16230600" y="1466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34DBB8FF-B70D-49C0-A1E1-EEB4530B655F}"/>
            </a:ext>
          </a:extLst>
        </xdr:cNvPr>
        <xdr:cNvSpPr txBox="1"/>
      </xdr:nvSpPr>
      <xdr:spPr>
        <a:xfrm>
          <a:off x="16357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3" name="直線コネクタ 752">
          <a:extLst>
            <a:ext uri="{FF2B5EF4-FFF2-40B4-BE49-F238E27FC236}">
              <a16:creationId xmlns:a16="http://schemas.microsoft.com/office/drawing/2014/main" id="{AA11D8E5-C8FD-4B1F-8893-B529AA3813C3}"/>
            </a:ext>
          </a:extLst>
        </xdr:cNvPr>
        <xdr:cNvCxnSpPr/>
      </xdr:nvCxnSpPr>
      <xdr:spPr>
        <a:xfrm>
          <a:off x="16230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17797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82E40002-A620-430D-846F-F77CC789B48B}"/>
            </a:ext>
          </a:extLst>
        </xdr:cNvPr>
        <xdr:cNvSpPr txBox="1"/>
      </xdr:nvSpPr>
      <xdr:spPr>
        <a:xfrm>
          <a:off x="16357600" y="1390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5" name="フローチャート: 判断 754">
          <a:extLst>
            <a:ext uri="{FF2B5EF4-FFF2-40B4-BE49-F238E27FC236}">
              <a16:creationId xmlns:a16="http://schemas.microsoft.com/office/drawing/2014/main" id="{70C53789-351C-4A2E-B485-424220E54156}"/>
            </a:ext>
          </a:extLst>
        </xdr:cNvPr>
        <xdr:cNvSpPr/>
      </xdr:nvSpPr>
      <xdr:spPr>
        <a:xfrm>
          <a:off x="162687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6" name="フローチャート: 判断 755">
          <a:extLst>
            <a:ext uri="{FF2B5EF4-FFF2-40B4-BE49-F238E27FC236}">
              <a16:creationId xmlns:a16="http://schemas.microsoft.com/office/drawing/2014/main" id="{E58B5FD2-92BD-40DD-A477-6FD0DC14E73C}"/>
            </a:ext>
          </a:extLst>
        </xdr:cNvPr>
        <xdr:cNvSpPr/>
      </xdr:nvSpPr>
      <xdr:spPr>
        <a:xfrm>
          <a:off x="15430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105411</xdr:rowOff>
    </xdr:from>
    <xdr:to>
      <xdr:col>76</xdr:col>
      <xdr:colOff>165100</xdr:colOff>
      <xdr:row>82</xdr:row>
      <xdr:rowOff>35561</xdr:rowOff>
    </xdr:to>
    <xdr:sp macro="" textlink="">
      <xdr:nvSpPr>
        <xdr:cNvPr id="757" name="フローチャート: 判断 756">
          <a:extLst>
            <a:ext uri="{FF2B5EF4-FFF2-40B4-BE49-F238E27FC236}">
              <a16:creationId xmlns:a16="http://schemas.microsoft.com/office/drawing/2014/main" id="{061BCADA-F035-4344-8145-2F42836A6146}"/>
            </a:ext>
          </a:extLst>
        </xdr:cNvPr>
        <xdr:cNvSpPr/>
      </xdr:nvSpPr>
      <xdr:spPr>
        <a:xfrm>
          <a:off x="14541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114936</xdr:rowOff>
    </xdr:from>
    <xdr:to>
      <xdr:col>72</xdr:col>
      <xdr:colOff>38100</xdr:colOff>
      <xdr:row>82</xdr:row>
      <xdr:rowOff>45086</xdr:rowOff>
    </xdr:to>
    <xdr:sp macro="" textlink="">
      <xdr:nvSpPr>
        <xdr:cNvPr id="758" name="フローチャート: 判断 757">
          <a:extLst>
            <a:ext uri="{FF2B5EF4-FFF2-40B4-BE49-F238E27FC236}">
              <a16:creationId xmlns:a16="http://schemas.microsoft.com/office/drawing/2014/main" id="{BC400EC9-54C7-4F3B-B7E2-23999180DD9D}"/>
            </a:ext>
          </a:extLst>
        </xdr:cNvPr>
        <xdr:cNvSpPr/>
      </xdr:nvSpPr>
      <xdr:spPr>
        <a:xfrm>
          <a:off x="13652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122555</xdr:rowOff>
    </xdr:from>
    <xdr:to>
      <xdr:col>67</xdr:col>
      <xdr:colOff>101600</xdr:colOff>
      <xdr:row>82</xdr:row>
      <xdr:rowOff>52705</xdr:rowOff>
    </xdr:to>
    <xdr:sp macro="" textlink="">
      <xdr:nvSpPr>
        <xdr:cNvPr id="759" name="フローチャート: 判断 758">
          <a:extLst>
            <a:ext uri="{FF2B5EF4-FFF2-40B4-BE49-F238E27FC236}">
              <a16:creationId xmlns:a16="http://schemas.microsoft.com/office/drawing/2014/main" id="{D4B64D04-CEBA-4081-95A7-D777884E44EF}"/>
            </a:ext>
          </a:extLst>
        </xdr:cNvPr>
        <xdr:cNvSpPr/>
      </xdr:nvSpPr>
      <xdr:spPr>
        <a:xfrm>
          <a:off x="12763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34BA6632-966A-4551-A471-080CCC6B2BE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772E74B-280A-4690-8044-F308F3C3F7D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1661DDF0-F6B7-4E6A-A3E7-CB5F1A15F7B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D167752A-DC9D-4404-A2E4-EB4A2721E9F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975E2DEE-9AA8-455D-B038-C382D5F341F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34925</xdr:rowOff>
    </xdr:from>
    <xdr:to>
      <xdr:col>85</xdr:col>
      <xdr:colOff>177800</xdr:colOff>
      <xdr:row>82</xdr:row>
      <xdr:rowOff>136525</xdr:rowOff>
    </xdr:to>
    <xdr:sp macro="" textlink="">
      <xdr:nvSpPr>
        <xdr:cNvPr id="765" name="楕円 764">
          <a:extLst>
            <a:ext uri="{FF2B5EF4-FFF2-40B4-BE49-F238E27FC236}">
              <a16:creationId xmlns:a16="http://schemas.microsoft.com/office/drawing/2014/main" id="{A724F815-09FB-4EF8-ACA3-FD95A2C65C57}"/>
            </a:ext>
          </a:extLst>
        </xdr:cNvPr>
        <xdr:cNvSpPr/>
      </xdr:nvSpPr>
      <xdr:spPr>
        <a:xfrm>
          <a:off x="16268700" y="140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13352</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FCE4D35A-1931-4DD8-AB29-E27C595F192A}"/>
            </a:ext>
          </a:extLst>
        </xdr:cNvPr>
        <xdr:cNvSpPr txBox="1"/>
      </xdr:nvSpPr>
      <xdr:spPr>
        <a:xfrm>
          <a:off x="16357600"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164464</xdr:rowOff>
    </xdr:from>
    <xdr:to>
      <xdr:col>81</xdr:col>
      <xdr:colOff>101600</xdr:colOff>
      <xdr:row>82</xdr:row>
      <xdr:rowOff>94614</xdr:rowOff>
    </xdr:to>
    <xdr:sp macro="" textlink="">
      <xdr:nvSpPr>
        <xdr:cNvPr id="767" name="楕円 766">
          <a:extLst>
            <a:ext uri="{FF2B5EF4-FFF2-40B4-BE49-F238E27FC236}">
              <a16:creationId xmlns:a16="http://schemas.microsoft.com/office/drawing/2014/main" id="{9D9146CC-D9BE-4FA7-A2D1-27FAA28BCF2C}"/>
            </a:ext>
          </a:extLst>
        </xdr:cNvPr>
        <xdr:cNvSpPr/>
      </xdr:nvSpPr>
      <xdr:spPr>
        <a:xfrm>
          <a:off x="15430500" y="1405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43814</xdr:rowOff>
    </xdr:from>
    <xdr:to>
      <xdr:col>85</xdr:col>
      <xdr:colOff>127000</xdr:colOff>
      <xdr:row>82</xdr:row>
      <xdr:rowOff>85725</xdr:rowOff>
    </xdr:to>
    <xdr:cxnSp macro="">
      <xdr:nvCxnSpPr>
        <xdr:cNvPr id="768" name="直線コネクタ 767">
          <a:extLst>
            <a:ext uri="{FF2B5EF4-FFF2-40B4-BE49-F238E27FC236}">
              <a16:creationId xmlns:a16="http://schemas.microsoft.com/office/drawing/2014/main" id="{F850FB38-CFB7-4CA1-B70E-16CD457A4DB1}"/>
            </a:ext>
          </a:extLst>
        </xdr:cNvPr>
        <xdr:cNvCxnSpPr/>
      </xdr:nvCxnSpPr>
      <xdr:spPr>
        <a:xfrm>
          <a:off x="15481300" y="1410271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116839</xdr:rowOff>
    </xdr:from>
    <xdr:to>
      <xdr:col>76</xdr:col>
      <xdr:colOff>165100</xdr:colOff>
      <xdr:row>82</xdr:row>
      <xdr:rowOff>46989</xdr:rowOff>
    </xdr:to>
    <xdr:sp macro="" textlink="">
      <xdr:nvSpPr>
        <xdr:cNvPr id="769" name="楕円 768">
          <a:extLst>
            <a:ext uri="{FF2B5EF4-FFF2-40B4-BE49-F238E27FC236}">
              <a16:creationId xmlns:a16="http://schemas.microsoft.com/office/drawing/2014/main" id="{DC07D606-0AFC-4412-9C52-3B7134A90441}"/>
            </a:ext>
          </a:extLst>
        </xdr:cNvPr>
        <xdr:cNvSpPr/>
      </xdr:nvSpPr>
      <xdr:spPr>
        <a:xfrm>
          <a:off x="14541500" y="1400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167639</xdr:rowOff>
    </xdr:from>
    <xdr:to>
      <xdr:col>81</xdr:col>
      <xdr:colOff>50800</xdr:colOff>
      <xdr:row>82</xdr:row>
      <xdr:rowOff>43814</xdr:rowOff>
    </xdr:to>
    <xdr:cxnSp macro="">
      <xdr:nvCxnSpPr>
        <xdr:cNvPr id="770" name="直線コネクタ 769">
          <a:extLst>
            <a:ext uri="{FF2B5EF4-FFF2-40B4-BE49-F238E27FC236}">
              <a16:creationId xmlns:a16="http://schemas.microsoft.com/office/drawing/2014/main" id="{EE9C78F7-5DB3-48AD-BFDF-A91728F0F002}"/>
            </a:ext>
          </a:extLst>
        </xdr:cNvPr>
        <xdr:cNvCxnSpPr/>
      </xdr:nvCxnSpPr>
      <xdr:spPr>
        <a:xfrm>
          <a:off x="14592300" y="1405508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73025</xdr:rowOff>
    </xdr:from>
    <xdr:to>
      <xdr:col>72</xdr:col>
      <xdr:colOff>38100</xdr:colOff>
      <xdr:row>82</xdr:row>
      <xdr:rowOff>3175</xdr:rowOff>
    </xdr:to>
    <xdr:sp macro="" textlink="">
      <xdr:nvSpPr>
        <xdr:cNvPr id="771" name="楕円 770">
          <a:extLst>
            <a:ext uri="{FF2B5EF4-FFF2-40B4-BE49-F238E27FC236}">
              <a16:creationId xmlns:a16="http://schemas.microsoft.com/office/drawing/2014/main" id="{17EB3043-7FFD-47B3-B272-58F3C62EABE0}"/>
            </a:ext>
          </a:extLst>
        </xdr:cNvPr>
        <xdr:cNvSpPr/>
      </xdr:nvSpPr>
      <xdr:spPr>
        <a:xfrm>
          <a:off x="13652500" y="139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123825</xdr:rowOff>
    </xdr:from>
    <xdr:to>
      <xdr:col>76</xdr:col>
      <xdr:colOff>114300</xdr:colOff>
      <xdr:row>81</xdr:row>
      <xdr:rowOff>167639</xdr:rowOff>
    </xdr:to>
    <xdr:cxnSp macro="">
      <xdr:nvCxnSpPr>
        <xdr:cNvPr id="772" name="直線コネクタ 771">
          <a:extLst>
            <a:ext uri="{FF2B5EF4-FFF2-40B4-BE49-F238E27FC236}">
              <a16:creationId xmlns:a16="http://schemas.microsoft.com/office/drawing/2014/main" id="{C96B2F27-4EEF-453E-A7CC-0C2AC8E07C60}"/>
            </a:ext>
          </a:extLst>
        </xdr:cNvPr>
        <xdr:cNvCxnSpPr/>
      </xdr:nvCxnSpPr>
      <xdr:spPr>
        <a:xfrm>
          <a:off x="13703300" y="140112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88264</xdr:rowOff>
    </xdr:from>
    <xdr:to>
      <xdr:col>67</xdr:col>
      <xdr:colOff>101600</xdr:colOff>
      <xdr:row>82</xdr:row>
      <xdr:rowOff>18414</xdr:rowOff>
    </xdr:to>
    <xdr:sp macro="" textlink="">
      <xdr:nvSpPr>
        <xdr:cNvPr id="773" name="楕円 772">
          <a:extLst>
            <a:ext uri="{FF2B5EF4-FFF2-40B4-BE49-F238E27FC236}">
              <a16:creationId xmlns:a16="http://schemas.microsoft.com/office/drawing/2014/main" id="{E176F369-0C09-4675-A49A-B6130F6BD58E}"/>
            </a:ext>
          </a:extLst>
        </xdr:cNvPr>
        <xdr:cNvSpPr/>
      </xdr:nvSpPr>
      <xdr:spPr>
        <a:xfrm>
          <a:off x="127635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123825</xdr:rowOff>
    </xdr:from>
    <xdr:to>
      <xdr:col>71</xdr:col>
      <xdr:colOff>177800</xdr:colOff>
      <xdr:row>81</xdr:row>
      <xdr:rowOff>139064</xdr:rowOff>
    </xdr:to>
    <xdr:cxnSp macro="">
      <xdr:nvCxnSpPr>
        <xdr:cNvPr id="774" name="直線コネクタ 773">
          <a:extLst>
            <a:ext uri="{FF2B5EF4-FFF2-40B4-BE49-F238E27FC236}">
              <a16:creationId xmlns:a16="http://schemas.microsoft.com/office/drawing/2014/main" id="{F0889983-6B26-4F9A-9B42-9D340F65A560}"/>
            </a:ext>
          </a:extLst>
        </xdr:cNvPr>
        <xdr:cNvCxnSpPr/>
      </xdr:nvCxnSpPr>
      <xdr:spPr>
        <a:xfrm flipV="1">
          <a:off x="12814300" y="1401127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73041</xdr:rowOff>
    </xdr:from>
    <xdr:ext cx="405111" cy="259045"/>
    <xdr:sp macro="" textlink="">
      <xdr:nvSpPr>
        <xdr:cNvPr id="775" name="n_1aveValue【消防施設】&#10;有形固定資産減価償却率">
          <a:extLst>
            <a:ext uri="{FF2B5EF4-FFF2-40B4-BE49-F238E27FC236}">
              <a16:creationId xmlns:a16="http://schemas.microsoft.com/office/drawing/2014/main" id="{6CC1C098-A8DA-40E9-BFE4-7B7E86DECC70}"/>
            </a:ext>
          </a:extLst>
        </xdr:cNvPr>
        <xdr:cNvSpPr txBox="1"/>
      </xdr:nvSpPr>
      <xdr:spPr>
        <a:xfrm>
          <a:off x="152660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52088</xdr:rowOff>
    </xdr:from>
    <xdr:ext cx="405111" cy="259045"/>
    <xdr:sp macro="" textlink="">
      <xdr:nvSpPr>
        <xdr:cNvPr id="776" name="n_2aveValue【消防施設】&#10;有形固定資産減価償却率">
          <a:extLst>
            <a:ext uri="{FF2B5EF4-FFF2-40B4-BE49-F238E27FC236}">
              <a16:creationId xmlns:a16="http://schemas.microsoft.com/office/drawing/2014/main" id="{066F4A4D-E511-488B-99C8-F4AE8565DF3E}"/>
            </a:ext>
          </a:extLst>
        </xdr:cNvPr>
        <xdr:cNvSpPr txBox="1"/>
      </xdr:nvSpPr>
      <xdr:spPr>
        <a:xfrm>
          <a:off x="14389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36213</xdr:rowOff>
    </xdr:from>
    <xdr:ext cx="405111" cy="259045"/>
    <xdr:sp macro="" textlink="">
      <xdr:nvSpPr>
        <xdr:cNvPr id="777" name="n_3aveValue【消防施設】&#10;有形固定資産減価償却率">
          <a:extLst>
            <a:ext uri="{FF2B5EF4-FFF2-40B4-BE49-F238E27FC236}">
              <a16:creationId xmlns:a16="http://schemas.microsoft.com/office/drawing/2014/main" id="{6A01B000-2060-429D-BF7D-E4ED8F639E85}"/>
            </a:ext>
          </a:extLst>
        </xdr:cNvPr>
        <xdr:cNvSpPr txBox="1"/>
      </xdr:nvSpPr>
      <xdr:spPr>
        <a:xfrm>
          <a:off x="13500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43832</xdr:rowOff>
    </xdr:from>
    <xdr:ext cx="405111" cy="259045"/>
    <xdr:sp macro="" textlink="">
      <xdr:nvSpPr>
        <xdr:cNvPr id="778" name="n_4aveValue【消防施設】&#10;有形固定資産減価償却率">
          <a:extLst>
            <a:ext uri="{FF2B5EF4-FFF2-40B4-BE49-F238E27FC236}">
              <a16:creationId xmlns:a16="http://schemas.microsoft.com/office/drawing/2014/main" id="{6AEB2E0D-90AF-4A5B-8B1E-2471239D15AE}"/>
            </a:ext>
          </a:extLst>
        </xdr:cNvPr>
        <xdr:cNvSpPr txBox="1"/>
      </xdr:nvSpPr>
      <xdr:spPr>
        <a:xfrm>
          <a:off x="12611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85741</xdr:rowOff>
    </xdr:from>
    <xdr:ext cx="405111" cy="259045"/>
    <xdr:sp macro="" textlink="">
      <xdr:nvSpPr>
        <xdr:cNvPr id="779" name="n_1mainValue【消防施設】&#10;有形固定資産減価償却率">
          <a:extLst>
            <a:ext uri="{FF2B5EF4-FFF2-40B4-BE49-F238E27FC236}">
              <a16:creationId xmlns:a16="http://schemas.microsoft.com/office/drawing/2014/main" id="{CF600623-9577-4A0D-B885-A4EA050743C0}"/>
            </a:ext>
          </a:extLst>
        </xdr:cNvPr>
        <xdr:cNvSpPr txBox="1"/>
      </xdr:nvSpPr>
      <xdr:spPr>
        <a:xfrm>
          <a:off x="15266044" y="1414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38116</xdr:rowOff>
    </xdr:from>
    <xdr:ext cx="405111" cy="259045"/>
    <xdr:sp macro="" textlink="">
      <xdr:nvSpPr>
        <xdr:cNvPr id="780" name="n_2mainValue【消防施設】&#10;有形固定資産減価償却率">
          <a:extLst>
            <a:ext uri="{FF2B5EF4-FFF2-40B4-BE49-F238E27FC236}">
              <a16:creationId xmlns:a16="http://schemas.microsoft.com/office/drawing/2014/main" id="{8D70DEA8-1716-4251-BC8B-3ACDB51E592E}"/>
            </a:ext>
          </a:extLst>
        </xdr:cNvPr>
        <xdr:cNvSpPr txBox="1"/>
      </xdr:nvSpPr>
      <xdr:spPr>
        <a:xfrm>
          <a:off x="143897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19702</xdr:rowOff>
    </xdr:from>
    <xdr:ext cx="405111" cy="259045"/>
    <xdr:sp macro="" textlink="">
      <xdr:nvSpPr>
        <xdr:cNvPr id="781" name="n_3mainValue【消防施設】&#10;有形固定資産減価償却率">
          <a:extLst>
            <a:ext uri="{FF2B5EF4-FFF2-40B4-BE49-F238E27FC236}">
              <a16:creationId xmlns:a16="http://schemas.microsoft.com/office/drawing/2014/main" id="{FF0CA95E-2597-4144-9B79-B753EDFFED38}"/>
            </a:ext>
          </a:extLst>
        </xdr:cNvPr>
        <xdr:cNvSpPr txBox="1"/>
      </xdr:nvSpPr>
      <xdr:spPr>
        <a:xfrm>
          <a:off x="13500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34941</xdr:rowOff>
    </xdr:from>
    <xdr:ext cx="405111" cy="259045"/>
    <xdr:sp macro="" textlink="">
      <xdr:nvSpPr>
        <xdr:cNvPr id="782" name="n_4mainValue【消防施設】&#10;有形固定資産減価償却率">
          <a:extLst>
            <a:ext uri="{FF2B5EF4-FFF2-40B4-BE49-F238E27FC236}">
              <a16:creationId xmlns:a16="http://schemas.microsoft.com/office/drawing/2014/main" id="{15A63DFD-EC73-4C13-B904-942EF6686EAB}"/>
            </a:ext>
          </a:extLst>
        </xdr:cNvPr>
        <xdr:cNvSpPr txBox="1"/>
      </xdr:nvSpPr>
      <xdr:spPr>
        <a:xfrm>
          <a:off x="126117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82E01C9B-3D71-49E1-ABAD-22CF1D89F6D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A387B8EE-B7DC-490F-96E5-05652713C56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F2CF1060-7005-44E1-ACD7-9AA53A84924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8D68F4CB-2F4C-4CDB-B1F4-5FAD9B9C274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1FB38934-14BE-4575-9671-97E18A6C413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4DD13924-A640-46C2-A3B2-D35E72ED401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EAC330A5-1608-4060-98E8-F1FC571C5CC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113B9A88-2A11-465F-8DDF-44A338CFA92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F0746AD7-07A2-4E85-A3F6-87BAD3E055D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EDBCD7E6-EEAA-419A-BDC8-034FBD4AD55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3704065F-6DAD-4AF2-8BF3-A376EFDF833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5589AFED-7CC3-46AF-A2A4-4F0FEA5832C7}"/>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3BB3F851-B1E2-48DF-A2C5-1F8279BADB7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B20CA759-A2DF-4EC7-A1EE-79F67CA8DB78}"/>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AE7630EF-7F4E-433C-AEF8-E7361019D0F4}"/>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62B5E9B5-A921-4015-974D-CAB8E64A68BC}"/>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33118902-A6B8-4C23-81F1-5818CB1282B4}"/>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8146766A-9181-45DF-84A0-149BF55E21F5}"/>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A8EB7A33-BB58-4926-A34C-E671BDF594F8}"/>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F26B99CA-865D-4D40-9DCE-3EB2EEB42B86}"/>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9C06919-1E64-47CD-B290-91CB4C122D0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6A73D9CF-9FD6-49D8-8471-2256BAB9D47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E9FA1A55-DBE9-4E8F-9C63-B5C0A60E0B1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6" name="直線コネクタ 805">
          <a:extLst>
            <a:ext uri="{FF2B5EF4-FFF2-40B4-BE49-F238E27FC236}">
              <a16:creationId xmlns:a16="http://schemas.microsoft.com/office/drawing/2014/main" id="{046C2548-F3AF-41C5-BF2A-B47C4786D473}"/>
            </a:ext>
          </a:extLst>
        </xdr:cNvPr>
        <xdr:cNvCxnSpPr/>
      </xdr:nvCxnSpPr>
      <xdr:spPr>
        <a:xfrm flipV="1">
          <a:off x="22160864" y="133477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7" name="【消防施設】&#10;一人当たり面積最小値テキスト">
          <a:extLst>
            <a:ext uri="{FF2B5EF4-FFF2-40B4-BE49-F238E27FC236}">
              <a16:creationId xmlns:a16="http://schemas.microsoft.com/office/drawing/2014/main" id="{AE57A0D8-061C-4D2B-9A40-913E40773D31}"/>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8" name="直線コネクタ 807">
          <a:extLst>
            <a:ext uri="{FF2B5EF4-FFF2-40B4-BE49-F238E27FC236}">
              <a16:creationId xmlns:a16="http://schemas.microsoft.com/office/drawing/2014/main" id="{7E7B91F4-07C3-4B7F-809D-A8F65CB1E9CA}"/>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09" name="【消防施設】&#10;一人当たり面積最大値テキスト">
          <a:extLst>
            <a:ext uri="{FF2B5EF4-FFF2-40B4-BE49-F238E27FC236}">
              <a16:creationId xmlns:a16="http://schemas.microsoft.com/office/drawing/2014/main" id="{7564B70F-74B9-4595-85F2-6A27EFCC32A3}"/>
            </a:ext>
          </a:extLst>
        </xdr:cNvPr>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0" name="直線コネクタ 809">
          <a:extLst>
            <a:ext uri="{FF2B5EF4-FFF2-40B4-BE49-F238E27FC236}">
              <a16:creationId xmlns:a16="http://schemas.microsoft.com/office/drawing/2014/main" id="{59DABEB0-F37A-4D3C-A0E6-9A7AF379976F}"/>
            </a:ext>
          </a:extLst>
        </xdr:cNvPr>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1" name="【消防施設】&#10;一人当たり面積平均値テキスト">
          <a:extLst>
            <a:ext uri="{FF2B5EF4-FFF2-40B4-BE49-F238E27FC236}">
              <a16:creationId xmlns:a16="http://schemas.microsoft.com/office/drawing/2014/main" id="{0B9A6F5A-784C-4EBF-8ED6-CF81ECB0C92E}"/>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2" name="フローチャート: 判断 811">
          <a:extLst>
            <a:ext uri="{FF2B5EF4-FFF2-40B4-BE49-F238E27FC236}">
              <a16:creationId xmlns:a16="http://schemas.microsoft.com/office/drawing/2014/main" id="{E52FA81E-B7E1-49AA-9258-481C3F21A90C}"/>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3" name="フローチャート: 判断 812">
          <a:extLst>
            <a:ext uri="{FF2B5EF4-FFF2-40B4-BE49-F238E27FC236}">
              <a16:creationId xmlns:a16="http://schemas.microsoft.com/office/drawing/2014/main" id="{9CDB0B83-4F5B-404D-BF0E-9DDDA3ADDFB5}"/>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4" name="フローチャート: 判断 813">
          <a:extLst>
            <a:ext uri="{FF2B5EF4-FFF2-40B4-BE49-F238E27FC236}">
              <a16:creationId xmlns:a16="http://schemas.microsoft.com/office/drawing/2014/main" id="{41A88D33-7C66-42AE-9C43-13534E1CD5D1}"/>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57150</xdr:rowOff>
    </xdr:from>
    <xdr:to>
      <xdr:col>102</xdr:col>
      <xdr:colOff>165100</xdr:colOff>
      <xdr:row>83</xdr:row>
      <xdr:rowOff>158750</xdr:rowOff>
    </xdr:to>
    <xdr:sp macro="" textlink="">
      <xdr:nvSpPr>
        <xdr:cNvPr id="815" name="フローチャート: 判断 814">
          <a:extLst>
            <a:ext uri="{FF2B5EF4-FFF2-40B4-BE49-F238E27FC236}">
              <a16:creationId xmlns:a16="http://schemas.microsoft.com/office/drawing/2014/main" id="{3FE3E7C6-DD5F-4381-A1F2-9C8E8E40DE68}"/>
            </a:ext>
          </a:extLst>
        </xdr:cNvPr>
        <xdr:cNvSpPr/>
      </xdr:nvSpPr>
      <xdr:spPr>
        <a:xfrm>
          <a:off x="19494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6" name="フローチャート: 判断 815">
          <a:extLst>
            <a:ext uri="{FF2B5EF4-FFF2-40B4-BE49-F238E27FC236}">
              <a16:creationId xmlns:a16="http://schemas.microsoft.com/office/drawing/2014/main" id="{D5C16EEA-A369-4280-A391-B14FAECEC55B}"/>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595AD831-6E2E-4A0B-B1C3-B5E05A2C625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B5CB9E5B-3C21-4ADF-A386-72BDDE57A0B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17529803-35BD-47E5-85DF-79C9221C11E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BFF604C7-1E76-45ED-882E-C223C167748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F876E147-1D6C-4F15-AE7C-5808F5323B0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22" name="楕円 821">
          <a:extLst>
            <a:ext uri="{FF2B5EF4-FFF2-40B4-BE49-F238E27FC236}">
              <a16:creationId xmlns:a16="http://schemas.microsoft.com/office/drawing/2014/main" id="{D8912F3E-5B0F-4880-B2C3-13D47337D554}"/>
            </a:ext>
          </a:extLst>
        </xdr:cNvPr>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823" name="【消防施設】&#10;一人当たり面積該当値テキスト">
          <a:extLst>
            <a:ext uri="{FF2B5EF4-FFF2-40B4-BE49-F238E27FC236}">
              <a16:creationId xmlns:a16="http://schemas.microsoft.com/office/drawing/2014/main" id="{CB8DE6E0-C55B-4ABD-9D59-683A30852178}"/>
            </a:ext>
          </a:extLst>
        </xdr:cNvPr>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824" name="楕円 823">
          <a:extLst>
            <a:ext uri="{FF2B5EF4-FFF2-40B4-BE49-F238E27FC236}">
              <a16:creationId xmlns:a16="http://schemas.microsoft.com/office/drawing/2014/main" id="{6A9D89A7-B89F-49C7-99E9-9052DD5EED04}"/>
            </a:ext>
          </a:extLst>
        </xdr:cNvPr>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825" name="直線コネクタ 824">
          <a:extLst>
            <a:ext uri="{FF2B5EF4-FFF2-40B4-BE49-F238E27FC236}">
              <a16:creationId xmlns:a16="http://schemas.microsoft.com/office/drawing/2014/main" id="{2CE966E6-AA78-4836-AF90-E6D84AFB8B01}"/>
            </a:ext>
          </a:extLst>
        </xdr:cNvPr>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826" name="楕円 825">
          <a:extLst>
            <a:ext uri="{FF2B5EF4-FFF2-40B4-BE49-F238E27FC236}">
              <a16:creationId xmlns:a16="http://schemas.microsoft.com/office/drawing/2014/main" id="{AC408869-39D2-407C-A40D-676E11F66D77}"/>
            </a:ext>
          </a:extLst>
        </xdr:cNvPr>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827" name="直線コネクタ 826">
          <a:extLst>
            <a:ext uri="{FF2B5EF4-FFF2-40B4-BE49-F238E27FC236}">
              <a16:creationId xmlns:a16="http://schemas.microsoft.com/office/drawing/2014/main" id="{EC540614-37EE-4AFC-A2CF-92A97DAD803B}"/>
            </a:ext>
          </a:extLst>
        </xdr:cNvPr>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828" name="楕円 827">
          <a:extLst>
            <a:ext uri="{FF2B5EF4-FFF2-40B4-BE49-F238E27FC236}">
              <a16:creationId xmlns:a16="http://schemas.microsoft.com/office/drawing/2014/main" id="{BE11BD09-69FB-4FAD-AD2C-29C8A4092DF8}"/>
            </a:ext>
          </a:extLst>
        </xdr:cNvPr>
        <xdr:cNvSpPr/>
      </xdr:nvSpPr>
      <xdr:spPr>
        <a:xfrm>
          <a:off x="19494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829" name="直線コネクタ 828">
          <a:extLst>
            <a:ext uri="{FF2B5EF4-FFF2-40B4-BE49-F238E27FC236}">
              <a16:creationId xmlns:a16="http://schemas.microsoft.com/office/drawing/2014/main" id="{9EA003CA-7ABF-4918-B524-7EA97BFAA38B}"/>
            </a:ext>
          </a:extLst>
        </xdr:cNvPr>
        <xdr:cNvCxnSpPr/>
      </xdr:nvCxnSpPr>
      <xdr:spPr>
        <a:xfrm>
          <a:off x="19545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30" name="楕円 829">
          <a:extLst>
            <a:ext uri="{FF2B5EF4-FFF2-40B4-BE49-F238E27FC236}">
              <a16:creationId xmlns:a16="http://schemas.microsoft.com/office/drawing/2014/main" id="{553F028E-4592-447E-BC58-07830A32A4A1}"/>
            </a:ext>
          </a:extLst>
        </xdr:cNvPr>
        <xdr:cNvSpPr/>
      </xdr:nvSpPr>
      <xdr:spPr>
        <a:xfrm>
          <a:off x="18605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0</xdr:rowOff>
    </xdr:from>
    <xdr:to>
      <xdr:col>102</xdr:col>
      <xdr:colOff>114300</xdr:colOff>
      <xdr:row>86</xdr:row>
      <xdr:rowOff>0</xdr:rowOff>
    </xdr:to>
    <xdr:cxnSp macro="">
      <xdr:nvCxnSpPr>
        <xdr:cNvPr id="831" name="直線コネクタ 830">
          <a:extLst>
            <a:ext uri="{FF2B5EF4-FFF2-40B4-BE49-F238E27FC236}">
              <a16:creationId xmlns:a16="http://schemas.microsoft.com/office/drawing/2014/main" id="{4B221E5B-4617-42BD-B8DA-BED85651C957}"/>
            </a:ext>
          </a:extLst>
        </xdr:cNvPr>
        <xdr:cNvCxnSpPr/>
      </xdr:nvCxnSpPr>
      <xdr:spPr>
        <a:xfrm>
          <a:off x="18656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2" name="n_1aveValue【消防施設】&#10;一人当たり面積">
          <a:extLst>
            <a:ext uri="{FF2B5EF4-FFF2-40B4-BE49-F238E27FC236}">
              <a16:creationId xmlns:a16="http://schemas.microsoft.com/office/drawing/2014/main" id="{04C59435-A654-4D8A-8D99-5A87C044CC05}"/>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3" name="n_2aveValue【消防施設】&#10;一人当たり面積">
          <a:extLst>
            <a:ext uri="{FF2B5EF4-FFF2-40B4-BE49-F238E27FC236}">
              <a16:creationId xmlns:a16="http://schemas.microsoft.com/office/drawing/2014/main" id="{4FA331CC-5804-497D-BAAF-63D3FAA77268}"/>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3827</xdr:rowOff>
    </xdr:from>
    <xdr:ext cx="469744" cy="259045"/>
    <xdr:sp macro="" textlink="">
      <xdr:nvSpPr>
        <xdr:cNvPr id="834" name="n_3aveValue【消防施設】&#10;一人当たり面積">
          <a:extLst>
            <a:ext uri="{FF2B5EF4-FFF2-40B4-BE49-F238E27FC236}">
              <a16:creationId xmlns:a16="http://schemas.microsoft.com/office/drawing/2014/main" id="{CE063F19-BD86-4153-B927-30DBCC84E6EC}"/>
            </a:ext>
          </a:extLst>
        </xdr:cNvPr>
        <xdr:cNvSpPr txBox="1"/>
      </xdr:nvSpPr>
      <xdr:spPr>
        <a:xfrm>
          <a:off x="19310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5" name="n_4aveValue【消防施設】&#10;一人当たり面積">
          <a:extLst>
            <a:ext uri="{FF2B5EF4-FFF2-40B4-BE49-F238E27FC236}">
              <a16:creationId xmlns:a16="http://schemas.microsoft.com/office/drawing/2014/main" id="{57CD9993-28B6-4001-B4D6-512EE7FCF3A1}"/>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836" name="n_1mainValue【消防施設】&#10;一人当たり面積">
          <a:extLst>
            <a:ext uri="{FF2B5EF4-FFF2-40B4-BE49-F238E27FC236}">
              <a16:creationId xmlns:a16="http://schemas.microsoft.com/office/drawing/2014/main" id="{AEDDF505-682A-4DE6-8CD2-C4F0FE92296D}"/>
            </a:ext>
          </a:extLst>
        </xdr:cNvPr>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837" name="n_2mainValue【消防施設】&#10;一人当たり面積">
          <a:extLst>
            <a:ext uri="{FF2B5EF4-FFF2-40B4-BE49-F238E27FC236}">
              <a16:creationId xmlns:a16="http://schemas.microsoft.com/office/drawing/2014/main" id="{25BA5D34-6855-4394-8D97-9F9D2F21A973}"/>
            </a:ext>
          </a:extLst>
        </xdr:cNvPr>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838" name="n_3mainValue【消防施設】&#10;一人当たり面積">
          <a:extLst>
            <a:ext uri="{FF2B5EF4-FFF2-40B4-BE49-F238E27FC236}">
              <a16:creationId xmlns:a16="http://schemas.microsoft.com/office/drawing/2014/main" id="{8FAD3B24-B3C0-4055-9EA4-3CE76B92BC12}"/>
            </a:ext>
          </a:extLst>
        </xdr:cNvPr>
        <xdr:cNvSpPr txBox="1"/>
      </xdr:nvSpPr>
      <xdr:spPr>
        <a:xfrm>
          <a:off x="19310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39" name="n_4mainValue【消防施設】&#10;一人当たり面積">
          <a:extLst>
            <a:ext uri="{FF2B5EF4-FFF2-40B4-BE49-F238E27FC236}">
              <a16:creationId xmlns:a16="http://schemas.microsoft.com/office/drawing/2014/main" id="{0EDD11F4-3C73-4F58-B3D8-D81FDA7EBEA0}"/>
            </a:ext>
          </a:extLst>
        </xdr:cNvPr>
        <xdr:cNvSpPr txBox="1"/>
      </xdr:nvSpPr>
      <xdr:spPr>
        <a:xfrm>
          <a:off x="18421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7D648FFB-DA55-4FD3-AD05-D575C3AA195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A7DDF609-4E32-46A9-ABCD-CC98603D76F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A863D424-A846-42F5-B9BC-B8AFDF37B2D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9ABE365A-3FED-47C1-9C31-EF57469D0F8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28C54BC6-D82C-470C-A908-D0F356DDC95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49C86173-842E-4A89-A397-B46C0D5EF65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BE8D61AD-CF3E-4D4A-8997-8FD5F3DBE93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28490440-C0A2-4686-95AC-947A59777DA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5595191F-0859-438C-83D3-96F6248B367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644AD015-332E-4831-9F5B-A7AF9944075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683C8261-36D8-4257-AE1E-EF72E35825C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1E7E3DFC-07C2-4F50-B7D1-9F8981E0CD75}"/>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18ABDDD3-C5BA-4BD8-B6AE-BF7433A824C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0FF2F093-8E45-4235-A8E3-485B14AD056E}"/>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A1FFAEC8-6FFB-4F05-BF2C-B6CE0350422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96F0678B-6AF2-4128-BE96-CDB05E83DC85}"/>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13C0B42B-B62F-451C-ACCB-4C61B706D78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EEDF661D-B63C-4066-A03A-5E3930CD525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CD55E139-E821-4B40-A7FC-F6AE9BB3D0A7}"/>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9CBEE498-A45C-4793-9106-E66D0B71D7A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4D87E142-F01E-4EFD-9429-AA460BF459F8}"/>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27CA4152-6F03-4372-8119-05D4BD7CD53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DAC955AB-718E-41E1-B20A-EDB70DB97AB4}"/>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2FEC02D8-A44D-48A8-A2B0-9BC27D14C69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1A07CACA-C98A-4577-88D1-5B48314F299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5" name="直線コネクタ 864">
          <a:extLst>
            <a:ext uri="{FF2B5EF4-FFF2-40B4-BE49-F238E27FC236}">
              <a16:creationId xmlns:a16="http://schemas.microsoft.com/office/drawing/2014/main" id="{2F8EF8AA-FBEF-41DF-A6CC-37E7AFBBE779}"/>
            </a:ext>
          </a:extLst>
        </xdr:cNvPr>
        <xdr:cNvCxnSpPr/>
      </xdr:nvCxnSpPr>
      <xdr:spPr>
        <a:xfrm flipV="1">
          <a:off x="16318864" y="17266920"/>
          <a:ext cx="0" cy="1216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6" name="【庁舎】&#10;有形固定資産減価償却率最小値テキスト">
          <a:extLst>
            <a:ext uri="{FF2B5EF4-FFF2-40B4-BE49-F238E27FC236}">
              <a16:creationId xmlns:a16="http://schemas.microsoft.com/office/drawing/2014/main" id="{009A20E0-453A-4F3C-A6AD-DD9CAC315E15}"/>
            </a:ext>
          </a:extLst>
        </xdr:cNvPr>
        <xdr:cNvSpPr txBox="1"/>
      </xdr:nvSpPr>
      <xdr:spPr>
        <a:xfrm>
          <a:off x="16357600" y="1848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7" name="直線コネクタ 866">
          <a:extLst>
            <a:ext uri="{FF2B5EF4-FFF2-40B4-BE49-F238E27FC236}">
              <a16:creationId xmlns:a16="http://schemas.microsoft.com/office/drawing/2014/main" id="{3AC13BAD-8789-40BD-9A7C-6F98B542A33C}"/>
            </a:ext>
          </a:extLst>
        </xdr:cNvPr>
        <xdr:cNvCxnSpPr/>
      </xdr:nvCxnSpPr>
      <xdr:spPr>
        <a:xfrm>
          <a:off x="16230600" y="1848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68" name="【庁舎】&#10;有形固定資産減価償却率最大値テキスト">
          <a:extLst>
            <a:ext uri="{FF2B5EF4-FFF2-40B4-BE49-F238E27FC236}">
              <a16:creationId xmlns:a16="http://schemas.microsoft.com/office/drawing/2014/main" id="{8056110A-E376-44AF-87FE-E5E56217A069}"/>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69" name="直線コネクタ 868">
          <a:extLst>
            <a:ext uri="{FF2B5EF4-FFF2-40B4-BE49-F238E27FC236}">
              <a16:creationId xmlns:a16="http://schemas.microsoft.com/office/drawing/2014/main" id="{3C476CE0-C3A7-4302-ACC9-E61C770CB433}"/>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72407</xdr:rowOff>
    </xdr:from>
    <xdr:ext cx="405111" cy="259045"/>
    <xdr:sp macro="" textlink="">
      <xdr:nvSpPr>
        <xdr:cNvPr id="870" name="【庁舎】&#10;有形固定資産減価償却率平均値テキスト">
          <a:extLst>
            <a:ext uri="{FF2B5EF4-FFF2-40B4-BE49-F238E27FC236}">
              <a16:creationId xmlns:a16="http://schemas.microsoft.com/office/drawing/2014/main" id="{41963809-7821-4EE7-A914-C20C9E5B348D}"/>
            </a:ext>
          </a:extLst>
        </xdr:cNvPr>
        <xdr:cNvSpPr txBox="1"/>
      </xdr:nvSpPr>
      <xdr:spPr>
        <a:xfrm>
          <a:off x="16357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1" name="フローチャート: 判断 870">
          <a:extLst>
            <a:ext uri="{FF2B5EF4-FFF2-40B4-BE49-F238E27FC236}">
              <a16:creationId xmlns:a16="http://schemas.microsoft.com/office/drawing/2014/main" id="{EC4127F4-403E-4E8B-A1DA-AEF75055A0D2}"/>
            </a:ext>
          </a:extLst>
        </xdr:cNvPr>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2" name="フローチャート: 判断 871">
          <a:extLst>
            <a:ext uri="{FF2B5EF4-FFF2-40B4-BE49-F238E27FC236}">
              <a16:creationId xmlns:a16="http://schemas.microsoft.com/office/drawing/2014/main" id="{BBF39C4D-9C15-4C5B-A9AD-037937BDEBCE}"/>
            </a:ext>
          </a:extLst>
        </xdr:cNvPr>
        <xdr:cNvSpPr/>
      </xdr:nvSpPr>
      <xdr:spPr>
        <a:xfrm>
          <a:off x="15430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873" name="フローチャート: 判断 872">
          <a:extLst>
            <a:ext uri="{FF2B5EF4-FFF2-40B4-BE49-F238E27FC236}">
              <a16:creationId xmlns:a16="http://schemas.microsoft.com/office/drawing/2014/main" id="{70C7F80B-1FB2-4E8D-B7A7-4402C3FDE288}"/>
            </a:ext>
          </a:extLst>
        </xdr:cNvPr>
        <xdr:cNvSpPr/>
      </xdr:nvSpPr>
      <xdr:spPr>
        <a:xfrm>
          <a:off x="14541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4" name="フローチャート: 判断 873">
          <a:extLst>
            <a:ext uri="{FF2B5EF4-FFF2-40B4-BE49-F238E27FC236}">
              <a16:creationId xmlns:a16="http://schemas.microsoft.com/office/drawing/2014/main" id="{6496B94A-45B8-4F91-9DF7-FA34D4D83ACC}"/>
            </a:ext>
          </a:extLst>
        </xdr:cNvPr>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875" name="フローチャート: 判断 874">
          <a:extLst>
            <a:ext uri="{FF2B5EF4-FFF2-40B4-BE49-F238E27FC236}">
              <a16:creationId xmlns:a16="http://schemas.microsoft.com/office/drawing/2014/main" id="{1E4D814C-3068-41CC-BAA5-BCE9C1DCEF87}"/>
            </a:ext>
          </a:extLst>
        </xdr:cNvPr>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916A09CC-F66D-4B68-9CCB-9D1A765693B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2833A487-D67F-4530-B790-626CB5740D5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BE152ADE-D300-47C2-8BA2-ACF65D44178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E3C05E8F-6513-40BF-8BBC-0BE04542020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127A0166-B25B-4266-8C08-67CE667B296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121738</xdr:rowOff>
    </xdr:from>
    <xdr:to>
      <xdr:col>85</xdr:col>
      <xdr:colOff>177800</xdr:colOff>
      <xdr:row>103</xdr:row>
      <xdr:rowOff>51888</xdr:rowOff>
    </xdr:to>
    <xdr:sp macro="" textlink="">
      <xdr:nvSpPr>
        <xdr:cNvPr id="881" name="楕円 880">
          <a:extLst>
            <a:ext uri="{FF2B5EF4-FFF2-40B4-BE49-F238E27FC236}">
              <a16:creationId xmlns:a16="http://schemas.microsoft.com/office/drawing/2014/main" id="{10465E78-A3D8-47B7-AD7A-2CE05D752C4B}"/>
            </a:ext>
          </a:extLst>
        </xdr:cNvPr>
        <xdr:cNvSpPr/>
      </xdr:nvSpPr>
      <xdr:spPr>
        <a:xfrm>
          <a:off x="16268700" y="176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144615</xdr:rowOff>
    </xdr:from>
    <xdr:ext cx="405111" cy="259045"/>
    <xdr:sp macro="" textlink="">
      <xdr:nvSpPr>
        <xdr:cNvPr id="882" name="【庁舎】&#10;有形固定資産減価償却率該当値テキスト">
          <a:extLst>
            <a:ext uri="{FF2B5EF4-FFF2-40B4-BE49-F238E27FC236}">
              <a16:creationId xmlns:a16="http://schemas.microsoft.com/office/drawing/2014/main" id="{F66D92E8-A891-4BAB-ADED-96EB9E9DA66C}"/>
            </a:ext>
          </a:extLst>
        </xdr:cNvPr>
        <xdr:cNvSpPr txBox="1"/>
      </xdr:nvSpPr>
      <xdr:spPr>
        <a:xfrm>
          <a:off x="16357600" y="1746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77651</xdr:rowOff>
    </xdr:from>
    <xdr:to>
      <xdr:col>81</xdr:col>
      <xdr:colOff>101600</xdr:colOff>
      <xdr:row>103</xdr:row>
      <xdr:rowOff>7801</xdr:rowOff>
    </xdr:to>
    <xdr:sp macro="" textlink="">
      <xdr:nvSpPr>
        <xdr:cNvPr id="883" name="楕円 882">
          <a:extLst>
            <a:ext uri="{FF2B5EF4-FFF2-40B4-BE49-F238E27FC236}">
              <a16:creationId xmlns:a16="http://schemas.microsoft.com/office/drawing/2014/main" id="{32FB83F2-5848-4081-9677-ECF80B304E5D}"/>
            </a:ext>
          </a:extLst>
        </xdr:cNvPr>
        <xdr:cNvSpPr/>
      </xdr:nvSpPr>
      <xdr:spPr>
        <a:xfrm>
          <a:off x="15430500" y="175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128451</xdr:rowOff>
    </xdr:from>
    <xdr:to>
      <xdr:col>85</xdr:col>
      <xdr:colOff>127000</xdr:colOff>
      <xdr:row>103</xdr:row>
      <xdr:rowOff>1088</xdr:rowOff>
    </xdr:to>
    <xdr:cxnSp macro="">
      <xdr:nvCxnSpPr>
        <xdr:cNvPr id="884" name="直線コネクタ 883">
          <a:extLst>
            <a:ext uri="{FF2B5EF4-FFF2-40B4-BE49-F238E27FC236}">
              <a16:creationId xmlns:a16="http://schemas.microsoft.com/office/drawing/2014/main" id="{5CEE684E-9DF8-4F02-824F-CAFEA35B944D}"/>
            </a:ext>
          </a:extLst>
        </xdr:cNvPr>
        <xdr:cNvCxnSpPr/>
      </xdr:nvCxnSpPr>
      <xdr:spPr>
        <a:xfrm>
          <a:off x="15481300" y="17616351"/>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59689</xdr:rowOff>
    </xdr:from>
    <xdr:to>
      <xdr:col>76</xdr:col>
      <xdr:colOff>165100</xdr:colOff>
      <xdr:row>102</xdr:row>
      <xdr:rowOff>161289</xdr:rowOff>
    </xdr:to>
    <xdr:sp macro="" textlink="">
      <xdr:nvSpPr>
        <xdr:cNvPr id="885" name="楕円 884">
          <a:extLst>
            <a:ext uri="{FF2B5EF4-FFF2-40B4-BE49-F238E27FC236}">
              <a16:creationId xmlns:a16="http://schemas.microsoft.com/office/drawing/2014/main" id="{5D3DF737-6CE7-416F-883F-C50B03B74CA4}"/>
            </a:ext>
          </a:extLst>
        </xdr:cNvPr>
        <xdr:cNvSpPr/>
      </xdr:nvSpPr>
      <xdr:spPr>
        <a:xfrm>
          <a:off x="14541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110489</xdr:rowOff>
    </xdr:from>
    <xdr:to>
      <xdr:col>81</xdr:col>
      <xdr:colOff>50800</xdr:colOff>
      <xdr:row>102</xdr:row>
      <xdr:rowOff>128451</xdr:rowOff>
    </xdr:to>
    <xdr:cxnSp macro="">
      <xdr:nvCxnSpPr>
        <xdr:cNvPr id="886" name="直線コネクタ 885">
          <a:extLst>
            <a:ext uri="{FF2B5EF4-FFF2-40B4-BE49-F238E27FC236}">
              <a16:creationId xmlns:a16="http://schemas.microsoft.com/office/drawing/2014/main" id="{A1E15BEC-845E-4860-983F-E27887B00A12}"/>
            </a:ext>
          </a:extLst>
        </xdr:cNvPr>
        <xdr:cNvCxnSpPr/>
      </xdr:nvCxnSpPr>
      <xdr:spPr>
        <a:xfrm>
          <a:off x="14592300" y="17598389"/>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20501</xdr:rowOff>
    </xdr:from>
    <xdr:to>
      <xdr:col>72</xdr:col>
      <xdr:colOff>38100</xdr:colOff>
      <xdr:row>102</xdr:row>
      <xdr:rowOff>122101</xdr:rowOff>
    </xdr:to>
    <xdr:sp macro="" textlink="">
      <xdr:nvSpPr>
        <xdr:cNvPr id="887" name="楕円 886">
          <a:extLst>
            <a:ext uri="{FF2B5EF4-FFF2-40B4-BE49-F238E27FC236}">
              <a16:creationId xmlns:a16="http://schemas.microsoft.com/office/drawing/2014/main" id="{643AEB5D-35C7-4B30-A008-1C0DCAAC4561}"/>
            </a:ext>
          </a:extLst>
        </xdr:cNvPr>
        <xdr:cNvSpPr/>
      </xdr:nvSpPr>
      <xdr:spPr>
        <a:xfrm>
          <a:off x="13652500" y="1750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71301</xdr:rowOff>
    </xdr:from>
    <xdr:to>
      <xdr:col>76</xdr:col>
      <xdr:colOff>114300</xdr:colOff>
      <xdr:row>102</xdr:row>
      <xdr:rowOff>110489</xdr:rowOff>
    </xdr:to>
    <xdr:cxnSp macro="">
      <xdr:nvCxnSpPr>
        <xdr:cNvPr id="888" name="直線コネクタ 887">
          <a:extLst>
            <a:ext uri="{FF2B5EF4-FFF2-40B4-BE49-F238E27FC236}">
              <a16:creationId xmlns:a16="http://schemas.microsoft.com/office/drawing/2014/main" id="{80EE7A18-C3C3-4F1D-8EF4-09E32A47FC96}"/>
            </a:ext>
          </a:extLst>
        </xdr:cNvPr>
        <xdr:cNvCxnSpPr/>
      </xdr:nvCxnSpPr>
      <xdr:spPr>
        <a:xfrm>
          <a:off x="13703300" y="1755920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159294</xdr:rowOff>
    </xdr:from>
    <xdr:to>
      <xdr:col>67</xdr:col>
      <xdr:colOff>101600</xdr:colOff>
      <xdr:row>102</xdr:row>
      <xdr:rowOff>89444</xdr:rowOff>
    </xdr:to>
    <xdr:sp macro="" textlink="">
      <xdr:nvSpPr>
        <xdr:cNvPr id="889" name="楕円 888">
          <a:extLst>
            <a:ext uri="{FF2B5EF4-FFF2-40B4-BE49-F238E27FC236}">
              <a16:creationId xmlns:a16="http://schemas.microsoft.com/office/drawing/2014/main" id="{0AF75E93-B95C-46E8-8052-941F2C94956D}"/>
            </a:ext>
          </a:extLst>
        </xdr:cNvPr>
        <xdr:cNvSpPr/>
      </xdr:nvSpPr>
      <xdr:spPr>
        <a:xfrm>
          <a:off x="12763500" y="1747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38644</xdr:rowOff>
    </xdr:from>
    <xdr:to>
      <xdr:col>71</xdr:col>
      <xdr:colOff>177800</xdr:colOff>
      <xdr:row>102</xdr:row>
      <xdr:rowOff>71301</xdr:rowOff>
    </xdr:to>
    <xdr:cxnSp macro="">
      <xdr:nvCxnSpPr>
        <xdr:cNvPr id="890" name="直線コネクタ 889">
          <a:extLst>
            <a:ext uri="{FF2B5EF4-FFF2-40B4-BE49-F238E27FC236}">
              <a16:creationId xmlns:a16="http://schemas.microsoft.com/office/drawing/2014/main" id="{F09A5BC4-69A9-41FF-BC67-EF20DDEC0C76}"/>
            </a:ext>
          </a:extLst>
        </xdr:cNvPr>
        <xdr:cNvCxnSpPr/>
      </xdr:nvCxnSpPr>
      <xdr:spPr>
        <a:xfrm>
          <a:off x="12814300" y="1752654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38116</xdr:rowOff>
    </xdr:from>
    <xdr:ext cx="405111" cy="259045"/>
    <xdr:sp macro="" textlink="">
      <xdr:nvSpPr>
        <xdr:cNvPr id="891" name="n_1aveValue【庁舎】&#10;有形固定資産減価償却率">
          <a:extLst>
            <a:ext uri="{FF2B5EF4-FFF2-40B4-BE49-F238E27FC236}">
              <a16:creationId xmlns:a16="http://schemas.microsoft.com/office/drawing/2014/main" id="{4DCBABB6-D918-473A-B4EF-5138D8CC0802}"/>
            </a:ext>
          </a:extLst>
        </xdr:cNvPr>
        <xdr:cNvSpPr txBox="1"/>
      </xdr:nvSpPr>
      <xdr:spPr>
        <a:xfrm>
          <a:off x="15266044" y="1786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43015</xdr:rowOff>
    </xdr:from>
    <xdr:ext cx="405111" cy="259045"/>
    <xdr:sp macro="" textlink="">
      <xdr:nvSpPr>
        <xdr:cNvPr id="892" name="n_2aveValue【庁舎】&#10;有形固定資産減価償却率">
          <a:extLst>
            <a:ext uri="{FF2B5EF4-FFF2-40B4-BE49-F238E27FC236}">
              <a16:creationId xmlns:a16="http://schemas.microsoft.com/office/drawing/2014/main" id="{045EF049-2ECA-4C4A-9AE7-6F920B9F122E}"/>
            </a:ext>
          </a:extLst>
        </xdr:cNvPr>
        <xdr:cNvSpPr txBox="1"/>
      </xdr:nvSpPr>
      <xdr:spPr>
        <a:xfrm>
          <a:off x="143897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98533</xdr:rowOff>
    </xdr:from>
    <xdr:ext cx="405111" cy="259045"/>
    <xdr:sp macro="" textlink="">
      <xdr:nvSpPr>
        <xdr:cNvPr id="893" name="n_3aveValue【庁舎】&#10;有形固定資産減価償却率">
          <a:extLst>
            <a:ext uri="{FF2B5EF4-FFF2-40B4-BE49-F238E27FC236}">
              <a16:creationId xmlns:a16="http://schemas.microsoft.com/office/drawing/2014/main" id="{AB95358B-41C2-4CFA-8D02-5238DBCC532D}"/>
            </a:ext>
          </a:extLst>
        </xdr:cNvPr>
        <xdr:cNvSpPr txBox="1"/>
      </xdr:nvSpPr>
      <xdr:spPr>
        <a:xfrm>
          <a:off x="13500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83838</xdr:rowOff>
    </xdr:from>
    <xdr:ext cx="405111" cy="259045"/>
    <xdr:sp macro="" textlink="">
      <xdr:nvSpPr>
        <xdr:cNvPr id="894" name="n_4aveValue【庁舎】&#10;有形固定資産減価償却率">
          <a:extLst>
            <a:ext uri="{FF2B5EF4-FFF2-40B4-BE49-F238E27FC236}">
              <a16:creationId xmlns:a16="http://schemas.microsoft.com/office/drawing/2014/main" id="{1617DB23-21CE-47F0-990F-8AA1E482BF3E}"/>
            </a:ext>
          </a:extLst>
        </xdr:cNvPr>
        <xdr:cNvSpPr txBox="1"/>
      </xdr:nvSpPr>
      <xdr:spPr>
        <a:xfrm>
          <a:off x="12611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24328</xdr:rowOff>
    </xdr:from>
    <xdr:ext cx="405111" cy="259045"/>
    <xdr:sp macro="" textlink="">
      <xdr:nvSpPr>
        <xdr:cNvPr id="895" name="n_1mainValue【庁舎】&#10;有形固定資産減価償却率">
          <a:extLst>
            <a:ext uri="{FF2B5EF4-FFF2-40B4-BE49-F238E27FC236}">
              <a16:creationId xmlns:a16="http://schemas.microsoft.com/office/drawing/2014/main" id="{20DCD8CF-3E83-4AFC-9AFA-0C0F6FAA3123}"/>
            </a:ext>
          </a:extLst>
        </xdr:cNvPr>
        <xdr:cNvSpPr txBox="1"/>
      </xdr:nvSpPr>
      <xdr:spPr>
        <a:xfrm>
          <a:off x="15266044" y="1734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6366</xdr:rowOff>
    </xdr:from>
    <xdr:ext cx="405111" cy="259045"/>
    <xdr:sp macro="" textlink="">
      <xdr:nvSpPr>
        <xdr:cNvPr id="896" name="n_2mainValue【庁舎】&#10;有形固定資産減価償却率">
          <a:extLst>
            <a:ext uri="{FF2B5EF4-FFF2-40B4-BE49-F238E27FC236}">
              <a16:creationId xmlns:a16="http://schemas.microsoft.com/office/drawing/2014/main" id="{D59C065C-CB57-40EA-A90D-2FE0E3C69C7B}"/>
            </a:ext>
          </a:extLst>
        </xdr:cNvPr>
        <xdr:cNvSpPr txBox="1"/>
      </xdr:nvSpPr>
      <xdr:spPr>
        <a:xfrm>
          <a:off x="14389744" y="1732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138628</xdr:rowOff>
    </xdr:from>
    <xdr:ext cx="405111" cy="259045"/>
    <xdr:sp macro="" textlink="">
      <xdr:nvSpPr>
        <xdr:cNvPr id="897" name="n_3mainValue【庁舎】&#10;有形固定資産減価償却率">
          <a:extLst>
            <a:ext uri="{FF2B5EF4-FFF2-40B4-BE49-F238E27FC236}">
              <a16:creationId xmlns:a16="http://schemas.microsoft.com/office/drawing/2014/main" id="{41660D2E-D560-43CB-B692-3F9EC7643671}"/>
            </a:ext>
          </a:extLst>
        </xdr:cNvPr>
        <xdr:cNvSpPr txBox="1"/>
      </xdr:nvSpPr>
      <xdr:spPr>
        <a:xfrm>
          <a:off x="13500744" y="17283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105971</xdr:rowOff>
    </xdr:from>
    <xdr:ext cx="405111" cy="259045"/>
    <xdr:sp macro="" textlink="">
      <xdr:nvSpPr>
        <xdr:cNvPr id="898" name="n_4mainValue【庁舎】&#10;有形固定資産減価償却率">
          <a:extLst>
            <a:ext uri="{FF2B5EF4-FFF2-40B4-BE49-F238E27FC236}">
              <a16:creationId xmlns:a16="http://schemas.microsoft.com/office/drawing/2014/main" id="{96249777-5C52-472C-ABF8-6DA3AADFBDA5}"/>
            </a:ext>
          </a:extLst>
        </xdr:cNvPr>
        <xdr:cNvSpPr txBox="1"/>
      </xdr:nvSpPr>
      <xdr:spPr>
        <a:xfrm>
          <a:off x="12611744" y="1725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E9E1D738-433E-49A5-AA37-6E4EA936743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204BE95D-9519-4013-8918-A2782F5C128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1F9A283B-3A70-434C-8F87-FBA4CDC47DB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5D0D794E-4DB5-424A-B622-B836043206B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BCD6B3D6-B134-4571-936C-E0B2A84BA7A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D672D8B4-E95D-41FE-A697-CC8E62CA64D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E451AEE6-FCE4-4B25-B5E6-43700179FC4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3048BC8C-AAAE-4AED-8737-FBEEB8F746E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D33D8CF1-3AB6-416C-B223-1A6D4ACA427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20DDE9CD-3867-4C31-B6CB-206D7DAF1FF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E150B99F-BCA1-4B00-B1EC-22C60ABE3EF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50B9E687-A61E-4563-A2DB-EDED2AA06B28}"/>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89F14FDC-B89C-406C-958B-40F9C40FA536}"/>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446C0E54-3D08-47FD-9967-098255110018}"/>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18D35199-2505-4042-9787-6B672C32E3FE}"/>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D703D325-6A41-414C-B0C4-4217D1713C08}"/>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2F2F793C-91ED-473F-943B-AB6D229F2082}"/>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713EF66D-E29C-4B71-A2F0-4AA765AF9FFB}"/>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215C8BBD-6610-45DA-AED3-E821F112034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101D07BA-8730-4E39-B560-A0370A441FE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22A7E7BA-F5A1-4C45-A911-1717340DB67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5ADCC894-E06D-44A5-A067-CF1F00B01021}"/>
            </a:ext>
          </a:extLst>
        </xdr:cNvPr>
        <xdr:cNvCxnSpPr/>
      </xdr:nvCxnSpPr>
      <xdr:spPr>
        <a:xfrm flipV="1">
          <a:off x="22160864" y="1738579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7F34680A-F4E4-4DFB-9CDE-E489188ACC82}"/>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1722E667-4099-4FBC-984E-618ABDA30007}"/>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3" name="【庁舎】&#10;一人当たり面積最大値テキスト">
          <a:extLst>
            <a:ext uri="{FF2B5EF4-FFF2-40B4-BE49-F238E27FC236}">
              <a16:creationId xmlns:a16="http://schemas.microsoft.com/office/drawing/2014/main" id="{60A3F270-F568-4CF8-95F4-820DB7027801}"/>
            </a:ext>
          </a:extLst>
        </xdr:cNvPr>
        <xdr:cNvSpPr txBox="1"/>
      </xdr:nvSpPr>
      <xdr:spPr>
        <a:xfrm>
          <a:off x="22199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4" name="直線コネクタ 923">
          <a:extLst>
            <a:ext uri="{FF2B5EF4-FFF2-40B4-BE49-F238E27FC236}">
              <a16:creationId xmlns:a16="http://schemas.microsoft.com/office/drawing/2014/main" id="{46DFF63A-8003-4AFD-99AC-A9579FF22651}"/>
            </a:ext>
          </a:extLst>
        </xdr:cNvPr>
        <xdr:cNvCxnSpPr/>
      </xdr:nvCxnSpPr>
      <xdr:spPr>
        <a:xfrm>
          <a:off x="22072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49547</xdr:rowOff>
    </xdr:from>
    <xdr:ext cx="469744" cy="259045"/>
    <xdr:sp macro="" textlink="">
      <xdr:nvSpPr>
        <xdr:cNvPr id="925" name="【庁舎】&#10;一人当たり面積平均値テキスト">
          <a:extLst>
            <a:ext uri="{FF2B5EF4-FFF2-40B4-BE49-F238E27FC236}">
              <a16:creationId xmlns:a16="http://schemas.microsoft.com/office/drawing/2014/main" id="{FE63A48D-E544-4310-AAFC-2CCB90DEA178}"/>
            </a:ext>
          </a:extLst>
        </xdr:cNvPr>
        <xdr:cNvSpPr txBox="1"/>
      </xdr:nvSpPr>
      <xdr:spPr>
        <a:xfrm>
          <a:off x="22199600" y="17880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6" name="フローチャート: 判断 925">
          <a:extLst>
            <a:ext uri="{FF2B5EF4-FFF2-40B4-BE49-F238E27FC236}">
              <a16:creationId xmlns:a16="http://schemas.microsoft.com/office/drawing/2014/main" id="{713CA67F-68A2-4144-82B8-EC090973BC6D}"/>
            </a:ext>
          </a:extLst>
        </xdr:cNvPr>
        <xdr:cNvSpPr/>
      </xdr:nvSpPr>
      <xdr:spPr>
        <a:xfrm>
          <a:off x="22110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7" name="フローチャート: 判断 926">
          <a:extLst>
            <a:ext uri="{FF2B5EF4-FFF2-40B4-BE49-F238E27FC236}">
              <a16:creationId xmlns:a16="http://schemas.microsoft.com/office/drawing/2014/main" id="{6BCE248B-5274-409C-8615-143A3BD3651A}"/>
            </a:ext>
          </a:extLst>
        </xdr:cNvPr>
        <xdr:cNvSpPr/>
      </xdr:nvSpPr>
      <xdr:spPr>
        <a:xfrm>
          <a:off x="21272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8" name="フローチャート: 判断 927">
          <a:extLst>
            <a:ext uri="{FF2B5EF4-FFF2-40B4-BE49-F238E27FC236}">
              <a16:creationId xmlns:a16="http://schemas.microsoft.com/office/drawing/2014/main" id="{EEA060BC-0265-4E9C-82EB-0AC63A9D6698}"/>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121413</xdr:rowOff>
    </xdr:from>
    <xdr:to>
      <xdr:col>102</xdr:col>
      <xdr:colOff>165100</xdr:colOff>
      <xdr:row>105</xdr:row>
      <xdr:rowOff>51563</xdr:rowOff>
    </xdr:to>
    <xdr:sp macro="" textlink="">
      <xdr:nvSpPr>
        <xdr:cNvPr id="929" name="フローチャート: 判断 928">
          <a:extLst>
            <a:ext uri="{FF2B5EF4-FFF2-40B4-BE49-F238E27FC236}">
              <a16:creationId xmlns:a16="http://schemas.microsoft.com/office/drawing/2014/main" id="{007E7C32-3BB0-4F1D-8FE2-5AC052FF606A}"/>
            </a:ext>
          </a:extLst>
        </xdr:cNvPr>
        <xdr:cNvSpPr/>
      </xdr:nvSpPr>
      <xdr:spPr>
        <a:xfrm>
          <a:off x="19494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98552</xdr:rowOff>
    </xdr:from>
    <xdr:to>
      <xdr:col>98</xdr:col>
      <xdr:colOff>38100</xdr:colOff>
      <xdr:row>105</xdr:row>
      <xdr:rowOff>28702</xdr:rowOff>
    </xdr:to>
    <xdr:sp macro="" textlink="">
      <xdr:nvSpPr>
        <xdr:cNvPr id="930" name="フローチャート: 判断 929">
          <a:extLst>
            <a:ext uri="{FF2B5EF4-FFF2-40B4-BE49-F238E27FC236}">
              <a16:creationId xmlns:a16="http://schemas.microsoft.com/office/drawing/2014/main" id="{16A97E1E-3C6E-4878-9DC9-43D3F77B3B74}"/>
            </a:ext>
          </a:extLst>
        </xdr:cNvPr>
        <xdr:cNvSpPr/>
      </xdr:nvSpPr>
      <xdr:spPr>
        <a:xfrm>
          <a:off x="186055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C8E6242C-7BA3-4E6D-908B-2DE36D59CFA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F4911E4C-1294-4B44-BBED-7ACE7A3A8AF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C776993A-2914-4343-8FB8-7CDB3003169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E98BD1DA-006F-45ED-A79A-187CBCE4485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F7F57D52-D8A8-44EA-A420-2C0173A468C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109982</xdr:rowOff>
    </xdr:from>
    <xdr:to>
      <xdr:col>116</xdr:col>
      <xdr:colOff>114300</xdr:colOff>
      <xdr:row>104</xdr:row>
      <xdr:rowOff>40132</xdr:rowOff>
    </xdr:to>
    <xdr:sp macro="" textlink="">
      <xdr:nvSpPr>
        <xdr:cNvPr id="936" name="楕円 935">
          <a:extLst>
            <a:ext uri="{FF2B5EF4-FFF2-40B4-BE49-F238E27FC236}">
              <a16:creationId xmlns:a16="http://schemas.microsoft.com/office/drawing/2014/main" id="{5B444F95-6F0C-430C-B8BF-20459DB84A9A}"/>
            </a:ext>
          </a:extLst>
        </xdr:cNvPr>
        <xdr:cNvSpPr/>
      </xdr:nvSpPr>
      <xdr:spPr>
        <a:xfrm>
          <a:off x="22110700" y="1776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132859</xdr:rowOff>
    </xdr:from>
    <xdr:ext cx="469744" cy="259045"/>
    <xdr:sp macro="" textlink="">
      <xdr:nvSpPr>
        <xdr:cNvPr id="937" name="【庁舎】&#10;一人当たり面積該当値テキスト">
          <a:extLst>
            <a:ext uri="{FF2B5EF4-FFF2-40B4-BE49-F238E27FC236}">
              <a16:creationId xmlns:a16="http://schemas.microsoft.com/office/drawing/2014/main" id="{BE6C80BD-3E7B-4837-9D73-D8A1F06A1E61}"/>
            </a:ext>
          </a:extLst>
        </xdr:cNvPr>
        <xdr:cNvSpPr txBox="1"/>
      </xdr:nvSpPr>
      <xdr:spPr>
        <a:xfrm>
          <a:off x="22199600" y="1762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123698</xdr:rowOff>
    </xdr:from>
    <xdr:to>
      <xdr:col>112</xdr:col>
      <xdr:colOff>38100</xdr:colOff>
      <xdr:row>104</xdr:row>
      <xdr:rowOff>53848</xdr:rowOff>
    </xdr:to>
    <xdr:sp macro="" textlink="">
      <xdr:nvSpPr>
        <xdr:cNvPr id="938" name="楕円 937">
          <a:extLst>
            <a:ext uri="{FF2B5EF4-FFF2-40B4-BE49-F238E27FC236}">
              <a16:creationId xmlns:a16="http://schemas.microsoft.com/office/drawing/2014/main" id="{E9C64DF2-17DE-42B7-8B22-8D1CE2C770AA}"/>
            </a:ext>
          </a:extLst>
        </xdr:cNvPr>
        <xdr:cNvSpPr/>
      </xdr:nvSpPr>
      <xdr:spPr>
        <a:xfrm>
          <a:off x="21272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160782</xdr:rowOff>
    </xdr:from>
    <xdr:to>
      <xdr:col>116</xdr:col>
      <xdr:colOff>63500</xdr:colOff>
      <xdr:row>104</xdr:row>
      <xdr:rowOff>3048</xdr:rowOff>
    </xdr:to>
    <xdr:cxnSp macro="">
      <xdr:nvCxnSpPr>
        <xdr:cNvPr id="939" name="直線コネクタ 938">
          <a:extLst>
            <a:ext uri="{FF2B5EF4-FFF2-40B4-BE49-F238E27FC236}">
              <a16:creationId xmlns:a16="http://schemas.microsoft.com/office/drawing/2014/main" id="{B5D9AA89-CB35-4FAF-9D08-542BE0BC7BDF}"/>
            </a:ext>
          </a:extLst>
        </xdr:cNvPr>
        <xdr:cNvCxnSpPr/>
      </xdr:nvCxnSpPr>
      <xdr:spPr>
        <a:xfrm flipV="1">
          <a:off x="21323300" y="1782013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137413</xdr:rowOff>
    </xdr:from>
    <xdr:to>
      <xdr:col>107</xdr:col>
      <xdr:colOff>101600</xdr:colOff>
      <xdr:row>104</xdr:row>
      <xdr:rowOff>67563</xdr:rowOff>
    </xdr:to>
    <xdr:sp macro="" textlink="">
      <xdr:nvSpPr>
        <xdr:cNvPr id="940" name="楕円 939">
          <a:extLst>
            <a:ext uri="{FF2B5EF4-FFF2-40B4-BE49-F238E27FC236}">
              <a16:creationId xmlns:a16="http://schemas.microsoft.com/office/drawing/2014/main" id="{068FC546-5BE3-4024-825A-1683458C5CF3}"/>
            </a:ext>
          </a:extLst>
        </xdr:cNvPr>
        <xdr:cNvSpPr/>
      </xdr:nvSpPr>
      <xdr:spPr>
        <a:xfrm>
          <a:off x="20383500" y="177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3048</xdr:rowOff>
    </xdr:from>
    <xdr:to>
      <xdr:col>111</xdr:col>
      <xdr:colOff>177800</xdr:colOff>
      <xdr:row>104</xdr:row>
      <xdr:rowOff>16763</xdr:rowOff>
    </xdr:to>
    <xdr:cxnSp macro="">
      <xdr:nvCxnSpPr>
        <xdr:cNvPr id="941" name="直線コネクタ 940">
          <a:extLst>
            <a:ext uri="{FF2B5EF4-FFF2-40B4-BE49-F238E27FC236}">
              <a16:creationId xmlns:a16="http://schemas.microsoft.com/office/drawing/2014/main" id="{A3920D47-96D7-4D1B-969C-0F4D13A89816}"/>
            </a:ext>
          </a:extLst>
        </xdr:cNvPr>
        <xdr:cNvCxnSpPr/>
      </xdr:nvCxnSpPr>
      <xdr:spPr>
        <a:xfrm flipV="1">
          <a:off x="20434300" y="17833848"/>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137413</xdr:rowOff>
    </xdr:from>
    <xdr:to>
      <xdr:col>102</xdr:col>
      <xdr:colOff>165100</xdr:colOff>
      <xdr:row>104</xdr:row>
      <xdr:rowOff>67563</xdr:rowOff>
    </xdr:to>
    <xdr:sp macro="" textlink="">
      <xdr:nvSpPr>
        <xdr:cNvPr id="942" name="楕円 941">
          <a:extLst>
            <a:ext uri="{FF2B5EF4-FFF2-40B4-BE49-F238E27FC236}">
              <a16:creationId xmlns:a16="http://schemas.microsoft.com/office/drawing/2014/main" id="{04C82896-0C0B-412D-A3D5-2EA6DC453DEC}"/>
            </a:ext>
          </a:extLst>
        </xdr:cNvPr>
        <xdr:cNvSpPr/>
      </xdr:nvSpPr>
      <xdr:spPr>
        <a:xfrm>
          <a:off x="19494500" y="177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xdr:rowOff>
    </xdr:from>
    <xdr:to>
      <xdr:col>107</xdr:col>
      <xdr:colOff>50800</xdr:colOff>
      <xdr:row>104</xdr:row>
      <xdr:rowOff>16763</xdr:rowOff>
    </xdr:to>
    <xdr:cxnSp macro="">
      <xdr:nvCxnSpPr>
        <xdr:cNvPr id="943" name="直線コネクタ 942">
          <a:extLst>
            <a:ext uri="{FF2B5EF4-FFF2-40B4-BE49-F238E27FC236}">
              <a16:creationId xmlns:a16="http://schemas.microsoft.com/office/drawing/2014/main" id="{3510BD97-1842-4AC2-B2F3-A0CB3CABBEFE}"/>
            </a:ext>
          </a:extLst>
        </xdr:cNvPr>
        <xdr:cNvCxnSpPr/>
      </xdr:nvCxnSpPr>
      <xdr:spPr>
        <a:xfrm>
          <a:off x="19545300" y="178475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141987</xdr:rowOff>
    </xdr:from>
    <xdr:to>
      <xdr:col>98</xdr:col>
      <xdr:colOff>38100</xdr:colOff>
      <xdr:row>104</xdr:row>
      <xdr:rowOff>72137</xdr:rowOff>
    </xdr:to>
    <xdr:sp macro="" textlink="">
      <xdr:nvSpPr>
        <xdr:cNvPr id="944" name="楕円 943">
          <a:extLst>
            <a:ext uri="{FF2B5EF4-FFF2-40B4-BE49-F238E27FC236}">
              <a16:creationId xmlns:a16="http://schemas.microsoft.com/office/drawing/2014/main" id="{32440028-2622-4C96-8287-75EF7D722FA0}"/>
            </a:ext>
          </a:extLst>
        </xdr:cNvPr>
        <xdr:cNvSpPr/>
      </xdr:nvSpPr>
      <xdr:spPr>
        <a:xfrm>
          <a:off x="18605500" y="1780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xdr:rowOff>
    </xdr:from>
    <xdr:to>
      <xdr:col>102</xdr:col>
      <xdr:colOff>114300</xdr:colOff>
      <xdr:row>104</xdr:row>
      <xdr:rowOff>21337</xdr:rowOff>
    </xdr:to>
    <xdr:cxnSp macro="">
      <xdr:nvCxnSpPr>
        <xdr:cNvPr id="945" name="直線コネクタ 944">
          <a:extLst>
            <a:ext uri="{FF2B5EF4-FFF2-40B4-BE49-F238E27FC236}">
              <a16:creationId xmlns:a16="http://schemas.microsoft.com/office/drawing/2014/main" id="{E2F77AC0-0654-4799-9FD6-974BC328387E}"/>
            </a:ext>
          </a:extLst>
        </xdr:cNvPr>
        <xdr:cNvCxnSpPr/>
      </xdr:nvCxnSpPr>
      <xdr:spPr>
        <a:xfrm flipV="1">
          <a:off x="18656300" y="1784756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168419</xdr:rowOff>
    </xdr:from>
    <xdr:ext cx="469744" cy="259045"/>
    <xdr:sp macro="" textlink="">
      <xdr:nvSpPr>
        <xdr:cNvPr id="946" name="n_1aveValue【庁舎】&#10;一人当たり面積">
          <a:extLst>
            <a:ext uri="{FF2B5EF4-FFF2-40B4-BE49-F238E27FC236}">
              <a16:creationId xmlns:a16="http://schemas.microsoft.com/office/drawing/2014/main" id="{36B2C06B-1257-454C-AA9E-3F58A5180B25}"/>
            </a:ext>
          </a:extLst>
        </xdr:cNvPr>
        <xdr:cNvSpPr txBox="1"/>
      </xdr:nvSpPr>
      <xdr:spPr>
        <a:xfrm>
          <a:off x="210757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7" name="n_2aveValue【庁舎】&#10;一人当たり面積">
          <a:extLst>
            <a:ext uri="{FF2B5EF4-FFF2-40B4-BE49-F238E27FC236}">
              <a16:creationId xmlns:a16="http://schemas.microsoft.com/office/drawing/2014/main" id="{5DC2F02B-972A-49B8-9DBB-FE21670D4A2F}"/>
            </a:ext>
          </a:extLst>
        </xdr:cNvPr>
        <xdr:cNvSpPr txBox="1"/>
      </xdr:nvSpPr>
      <xdr:spPr>
        <a:xfrm>
          <a:off x="20199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42690</xdr:rowOff>
    </xdr:from>
    <xdr:ext cx="469744" cy="259045"/>
    <xdr:sp macro="" textlink="">
      <xdr:nvSpPr>
        <xdr:cNvPr id="948" name="n_3aveValue【庁舎】&#10;一人当たり面積">
          <a:extLst>
            <a:ext uri="{FF2B5EF4-FFF2-40B4-BE49-F238E27FC236}">
              <a16:creationId xmlns:a16="http://schemas.microsoft.com/office/drawing/2014/main" id="{CE586D48-507C-4014-9E24-328CB777B68A}"/>
            </a:ext>
          </a:extLst>
        </xdr:cNvPr>
        <xdr:cNvSpPr txBox="1"/>
      </xdr:nvSpPr>
      <xdr:spPr>
        <a:xfrm>
          <a:off x="19310427" y="1804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19829</xdr:rowOff>
    </xdr:from>
    <xdr:ext cx="469744" cy="259045"/>
    <xdr:sp macro="" textlink="">
      <xdr:nvSpPr>
        <xdr:cNvPr id="949" name="n_4aveValue【庁舎】&#10;一人当たり面積">
          <a:extLst>
            <a:ext uri="{FF2B5EF4-FFF2-40B4-BE49-F238E27FC236}">
              <a16:creationId xmlns:a16="http://schemas.microsoft.com/office/drawing/2014/main" id="{3D31CF9A-7DA3-4F30-9A31-99EEF933A671}"/>
            </a:ext>
          </a:extLst>
        </xdr:cNvPr>
        <xdr:cNvSpPr txBox="1"/>
      </xdr:nvSpPr>
      <xdr:spPr>
        <a:xfrm>
          <a:off x="18421427" y="1802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70375</xdr:rowOff>
    </xdr:from>
    <xdr:ext cx="469744" cy="259045"/>
    <xdr:sp macro="" textlink="">
      <xdr:nvSpPr>
        <xdr:cNvPr id="950" name="n_1mainValue【庁舎】&#10;一人当たり面積">
          <a:extLst>
            <a:ext uri="{FF2B5EF4-FFF2-40B4-BE49-F238E27FC236}">
              <a16:creationId xmlns:a16="http://schemas.microsoft.com/office/drawing/2014/main" id="{3E0F2AC6-3B79-4768-BC9F-BCBAD9669AD3}"/>
            </a:ext>
          </a:extLst>
        </xdr:cNvPr>
        <xdr:cNvSpPr txBox="1"/>
      </xdr:nvSpPr>
      <xdr:spPr>
        <a:xfrm>
          <a:off x="21075727" y="1755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84090</xdr:rowOff>
    </xdr:from>
    <xdr:ext cx="469744" cy="259045"/>
    <xdr:sp macro="" textlink="">
      <xdr:nvSpPr>
        <xdr:cNvPr id="951" name="n_2mainValue【庁舎】&#10;一人当たり面積">
          <a:extLst>
            <a:ext uri="{FF2B5EF4-FFF2-40B4-BE49-F238E27FC236}">
              <a16:creationId xmlns:a16="http://schemas.microsoft.com/office/drawing/2014/main" id="{0EB94626-3FD8-4E35-A61F-2223CBA8E47B}"/>
            </a:ext>
          </a:extLst>
        </xdr:cNvPr>
        <xdr:cNvSpPr txBox="1"/>
      </xdr:nvSpPr>
      <xdr:spPr>
        <a:xfrm>
          <a:off x="20199427" y="17571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84090</xdr:rowOff>
    </xdr:from>
    <xdr:ext cx="469744" cy="259045"/>
    <xdr:sp macro="" textlink="">
      <xdr:nvSpPr>
        <xdr:cNvPr id="952" name="n_3mainValue【庁舎】&#10;一人当たり面積">
          <a:extLst>
            <a:ext uri="{FF2B5EF4-FFF2-40B4-BE49-F238E27FC236}">
              <a16:creationId xmlns:a16="http://schemas.microsoft.com/office/drawing/2014/main" id="{2CE5517E-A3F4-4583-AC40-67E67915EA4C}"/>
            </a:ext>
          </a:extLst>
        </xdr:cNvPr>
        <xdr:cNvSpPr txBox="1"/>
      </xdr:nvSpPr>
      <xdr:spPr>
        <a:xfrm>
          <a:off x="19310427" y="17571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88664</xdr:rowOff>
    </xdr:from>
    <xdr:ext cx="469744" cy="259045"/>
    <xdr:sp macro="" textlink="">
      <xdr:nvSpPr>
        <xdr:cNvPr id="953" name="n_4mainValue【庁舎】&#10;一人当たり面積">
          <a:extLst>
            <a:ext uri="{FF2B5EF4-FFF2-40B4-BE49-F238E27FC236}">
              <a16:creationId xmlns:a16="http://schemas.microsoft.com/office/drawing/2014/main" id="{2E5F98EF-6FEB-46E5-A7F2-6AEEEB654A9E}"/>
            </a:ext>
          </a:extLst>
        </xdr:cNvPr>
        <xdr:cNvSpPr txBox="1"/>
      </xdr:nvSpPr>
      <xdr:spPr>
        <a:xfrm>
          <a:off x="18421427" y="1757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3FAE58D8-AD94-41D0-B484-78E524FD01A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D9D0BB05-DEF1-405A-A024-C0334AC6149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29D519E0-BA90-45B4-8230-ED220D15F9A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市民会館については、令和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年度に市民ホールの改修工事が完了したことにより、有形固定資産減価償却率が</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保健センター・保健所については、全国平均及び東京都、類似団体の平均を大きく上回っており、現在老朽化している保健センター・保健所施設の複合化を含む建替えに向けて、検討を進めている。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430,831
422,759
71.55
184,675,921
173,875,066
7,846,310
83,069,953
90,637,099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か年平均の財政力指数は</a:t>
          </a:r>
          <a:r>
            <a:rPr kumimoji="1" lang="en-US" altLang="ja-JP" sz="1000" b="0" i="0" u="none" strike="noStrike" kern="0" cap="none" spc="0" normalizeH="0" baseline="0" noProof="0">
              <a:ln>
                <a:noFill/>
              </a:ln>
              <a:solidFill>
                <a:prstClr val="black"/>
              </a:solidFill>
              <a:effectLst/>
              <a:uLnTx/>
              <a:uFillTx/>
              <a:latin typeface="+mn-lt"/>
              <a:ea typeface="+mn-ea"/>
              <a:cs typeface="+mn-cs"/>
            </a:rPr>
            <a:t>0.943</a:t>
          </a:r>
          <a:r>
            <a:rPr kumimoji="1" lang="ja-JP" altLang="ja-JP" sz="1000" b="0" i="0" u="none" strike="noStrike" kern="0" cap="none" spc="0" normalizeH="0" baseline="0" noProof="0">
              <a:ln>
                <a:noFill/>
              </a:ln>
              <a:solidFill>
                <a:prstClr val="black"/>
              </a:solidFill>
              <a:effectLst/>
              <a:uLnTx/>
              <a:uFillTx/>
              <a:latin typeface="+mn-lt"/>
              <a:ea typeface="+mn-ea"/>
              <a:cs typeface="+mn-cs"/>
            </a:rPr>
            <a:t>であり、前年度と比較すると</a:t>
          </a:r>
          <a:r>
            <a:rPr kumimoji="1" lang="en-US" altLang="ja-JP" sz="1000" b="0" i="0" u="none" strike="noStrike" kern="0" cap="none" spc="0" normalizeH="0" baseline="0" noProof="0">
              <a:ln>
                <a:noFill/>
              </a:ln>
              <a:solidFill>
                <a:prstClr val="black"/>
              </a:solidFill>
              <a:effectLst/>
              <a:uLnTx/>
              <a:uFillTx/>
              <a:latin typeface="+mn-lt"/>
              <a:ea typeface="+mn-ea"/>
              <a:cs typeface="+mn-cs"/>
            </a:rPr>
            <a:t>0.010</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ポイント減少した。また、令和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年度単年度の財政力指数は</a:t>
          </a:r>
          <a:r>
            <a:rPr kumimoji="1" lang="en-US" altLang="ja-JP" sz="1000" b="0" i="0" u="none" strike="noStrike" kern="0" cap="none" spc="0" normalizeH="0" baseline="0" noProof="0">
              <a:ln>
                <a:noFill/>
              </a:ln>
              <a:solidFill>
                <a:prstClr val="black"/>
              </a:solidFill>
              <a:effectLst/>
              <a:uLnTx/>
              <a:uFillTx/>
              <a:latin typeface="+mn-lt"/>
              <a:ea typeface="+mn-ea"/>
              <a:cs typeface="+mn-cs"/>
            </a:rPr>
            <a:t>0.932</a:t>
          </a:r>
          <a:r>
            <a:rPr kumimoji="1" lang="ja-JP" altLang="ja-JP" sz="1000" b="0" i="0" u="none" strike="noStrike" kern="0" cap="none" spc="0" normalizeH="0" baseline="0" noProof="0">
              <a:ln>
                <a:noFill/>
              </a:ln>
              <a:solidFill>
                <a:prstClr val="black"/>
              </a:solidFill>
              <a:effectLst/>
              <a:uLnTx/>
              <a:uFillTx/>
              <a:latin typeface="+mn-lt"/>
              <a:ea typeface="+mn-ea"/>
              <a:cs typeface="+mn-cs"/>
            </a:rPr>
            <a:t>で、前年度より</a:t>
          </a:r>
          <a:r>
            <a:rPr kumimoji="1" lang="en-US" altLang="ja-JP" sz="1000" b="0" i="0" u="none" strike="noStrike" kern="0" cap="none" spc="0" normalizeH="0" baseline="0" noProof="0">
              <a:ln>
                <a:noFill/>
              </a:ln>
              <a:solidFill>
                <a:prstClr val="black"/>
              </a:solidFill>
              <a:effectLst/>
              <a:uLnTx/>
              <a:uFillTx/>
              <a:latin typeface="+mn-lt"/>
              <a:ea typeface="+mn-ea"/>
              <a:cs typeface="+mn-cs"/>
            </a:rPr>
            <a:t>0.003</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ポイント増加した。</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か年平均の減少理由として、主に高齢者福祉費や社会福祉費の増加によって、令和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年度の単年度財政力指数が令和元年度よりも低くなったことによる。単年度の増加理由は、基準財政需要額が</a:t>
          </a:r>
          <a:r>
            <a:rPr kumimoji="1" lang="en-US" altLang="ja-JP" sz="1000" b="0" i="0" u="none" strike="noStrike" kern="0" cap="none" spc="0" normalizeH="0" baseline="0" noProof="0">
              <a:ln>
                <a:noFill/>
              </a:ln>
              <a:solidFill>
                <a:prstClr val="black"/>
              </a:solidFill>
              <a:effectLst/>
              <a:uLnTx/>
              <a:uFillTx/>
              <a:latin typeface="+mn-lt"/>
              <a:ea typeface="+mn-ea"/>
              <a:cs typeface="+mn-cs"/>
            </a:rPr>
            <a:t>3.9%</a:t>
          </a:r>
          <a:r>
            <a:rPr kumimoji="1" lang="ja-JP" altLang="ja-JP" sz="1000" b="0" i="0" u="none" strike="noStrike" kern="0" cap="none" spc="0" normalizeH="0" baseline="0" noProof="0">
              <a:ln>
                <a:noFill/>
              </a:ln>
              <a:solidFill>
                <a:prstClr val="black"/>
              </a:solidFill>
              <a:effectLst/>
              <a:uLnTx/>
              <a:uFillTx/>
              <a:latin typeface="+mn-lt"/>
              <a:ea typeface="+mn-ea"/>
              <a:cs typeface="+mn-cs"/>
            </a:rPr>
            <a:t>の増に対し、基準財政収入額が</a:t>
          </a:r>
          <a:r>
            <a:rPr kumimoji="1" lang="en-US" altLang="ja-JP" sz="1000" b="0" i="0" u="none" strike="noStrike" kern="0" cap="none" spc="0" normalizeH="0" baseline="0" noProof="0">
              <a:ln>
                <a:noFill/>
              </a:ln>
              <a:solidFill>
                <a:prstClr val="black"/>
              </a:solidFill>
              <a:effectLst/>
              <a:uLnTx/>
              <a:uFillTx/>
              <a:latin typeface="+mn-lt"/>
              <a:ea typeface="+mn-ea"/>
              <a:cs typeface="+mn-cs"/>
            </a:rPr>
            <a:t>4.2%</a:t>
          </a:r>
          <a:r>
            <a:rPr kumimoji="1" lang="ja-JP" altLang="ja-JP" sz="1000" b="0" i="0" u="none" strike="noStrike" kern="0" cap="none" spc="0" normalizeH="0" baseline="0" noProof="0">
              <a:ln>
                <a:noFill/>
              </a:ln>
              <a:solidFill>
                <a:prstClr val="black"/>
              </a:solidFill>
              <a:effectLst/>
              <a:uLnTx/>
              <a:uFillTx/>
              <a:latin typeface="+mn-lt"/>
              <a:ea typeface="+mn-ea"/>
              <a:cs typeface="+mn-cs"/>
            </a:rPr>
            <a:t>増となり、需要額よりも収入額の伸び幅が多かったことによる。収入額の主な項目では市町村民税が</a:t>
          </a:r>
          <a:r>
            <a:rPr kumimoji="1" lang="en-US" altLang="ja-JP" sz="1000" b="0" i="0" u="none" strike="noStrike" kern="0" cap="none" spc="0" normalizeH="0" baseline="0" noProof="0">
              <a:ln>
                <a:noFill/>
              </a:ln>
              <a:solidFill>
                <a:prstClr val="black"/>
              </a:solidFill>
              <a:effectLst/>
              <a:uLnTx/>
              <a:uFillTx/>
              <a:latin typeface="+mn-lt"/>
              <a:ea typeface="+mn-ea"/>
              <a:cs typeface="+mn-cs"/>
            </a:rPr>
            <a:t>5.0%</a:t>
          </a:r>
          <a:r>
            <a:rPr kumimoji="1" lang="ja-JP" altLang="ja-JP" sz="1000" b="0" i="0" u="none" strike="noStrike" kern="0" cap="none" spc="0" normalizeH="0" baseline="0" noProof="0">
              <a:ln>
                <a:noFill/>
              </a:ln>
              <a:solidFill>
                <a:prstClr val="black"/>
              </a:solidFill>
              <a:effectLst/>
              <a:uLnTx/>
              <a:uFillTx/>
              <a:latin typeface="+mn-lt"/>
              <a:ea typeface="+mn-ea"/>
              <a:cs typeface="+mn-cs"/>
            </a:rPr>
            <a:t>増加した。財政力指数が</a:t>
          </a:r>
          <a:r>
            <a:rPr kumimoji="1" lang="en-US" altLang="ja-JP" sz="1000" b="0" i="0" u="none" strike="noStrike" kern="0" cap="none" spc="0" normalizeH="0" baseline="0" noProof="0">
              <a:ln>
                <a:noFill/>
              </a:ln>
              <a:solidFill>
                <a:prstClr val="black"/>
              </a:solidFill>
              <a:effectLst/>
              <a:uLnTx/>
              <a:uFillTx/>
              <a:latin typeface="+mn-lt"/>
              <a:ea typeface="+mn-ea"/>
              <a:cs typeface="+mn-cs"/>
            </a:rPr>
            <a:t>1</a:t>
          </a:r>
          <a:r>
            <a:rPr kumimoji="1" lang="ja-JP" altLang="ja-JP" sz="1000" b="0" i="0" u="none" strike="noStrike" kern="0" cap="none" spc="0" normalizeH="0" baseline="0" noProof="0">
              <a:ln>
                <a:noFill/>
              </a:ln>
              <a:solidFill>
                <a:prstClr val="black"/>
              </a:solidFill>
              <a:effectLst/>
              <a:uLnTx/>
              <a:uFillTx/>
              <a:latin typeface="+mn-lt"/>
              <a:ea typeface="+mn-ea"/>
              <a:cs typeface="+mn-cs"/>
            </a:rPr>
            <a:t>を下回っている現状を改善するには、今後も経常事業費等の縮減及び歳入増へ向けた取り組みなどを継続する必要がある。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59972</xdr:rowOff>
    </xdr:from>
    <xdr:to>
      <xdr:col>23</xdr:col>
      <xdr:colOff>133350</xdr:colOff>
      <xdr:row>40</xdr:row>
      <xdr:rowOff>73378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765572"/>
          <a:ext cx="762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740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33161</xdr:rowOff>
    </xdr:from>
    <xdr:to>
      <xdr:col>19</xdr:col>
      <xdr:colOff>133350</xdr:colOff>
      <xdr:row>40</xdr:row>
      <xdr:rowOff>59972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738761"/>
          <a:ext cx="8128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135766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8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33161</xdr:rowOff>
    </xdr:from>
    <xdr:to>
      <xdr:col>15</xdr:col>
      <xdr:colOff>82550</xdr:colOff>
      <xdr:row>40</xdr:row>
      <xdr:rowOff>33161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738761"/>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854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19755</xdr:rowOff>
    </xdr:from>
    <xdr:to>
      <xdr:col>11</xdr:col>
      <xdr:colOff>31750</xdr:colOff>
      <xdr:row>40</xdr:row>
      <xdr:rowOff>33161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725355"/>
          <a:ext cx="79375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22578</xdr:rowOff>
    </xdr:from>
    <xdr:to>
      <xdr:col>23</xdr:col>
      <xdr:colOff>184150</xdr:colOff>
      <xdr:row>40</xdr:row>
      <xdr:rowOff>124178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72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39105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577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9172</xdr:rowOff>
    </xdr:from>
    <xdr:to>
      <xdr:col>19</xdr:col>
      <xdr:colOff>184150</xdr:colOff>
      <xdr:row>40</xdr:row>
      <xdr:rowOff>110772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71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120949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491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153811</xdr:rowOff>
    </xdr:from>
    <xdr:to>
      <xdr:col>15</xdr:col>
      <xdr:colOff>133350</xdr:colOff>
      <xdr:row>40</xdr:row>
      <xdr:rowOff>83961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6917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94138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46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153811</xdr:rowOff>
    </xdr:from>
    <xdr:to>
      <xdr:col>11</xdr:col>
      <xdr:colOff>82550</xdr:colOff>
      <xdr:row>40</xdr:row>
      <xdr:rowOff>83961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69177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94138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46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140405</xdr:rowOff>
    </xdr:from>
    <xdr:to>
      <xdr:col>7</xdr:col>
      <xdr:colOff>31750</xdr:colOff>
      <xdr:row>40</xdr:row>
      <xdr:rowOff>70555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67836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80732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451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年度の町田市の経常収支比率は</a:t>
          </a:r>
          <a:r>
            <a:rPr kumimoji="1" lang="en-US" altLang="ja-JP" sz="1100" b="0" i="0" u="none" strike="noStrike" kern="0" cap="none" spc="0" normalizeH="0" baseline="0" noProof="0">
              <a:ln>
                <a:noFill/>
              </a:ln>
              <a:solidFill>
                <a:prstClr val="black"/>
              </a:solidFill>
              <a:effectLst/>
              <a:uLnTx/>
              <a:uFillTx/>
              <a:latin typeface="+mn-lt"/>
              <a:ea typeface="+mn-ea"/>
              <a:cs typeface="+mn-cs"/>
            </a:rPr>
            <a:t>91.2</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％となり、前年度の</a:t>
          </a:r>
          <a:r>
            <a:rPr kumimoji="1" lang="en-US" altLang="ja-JP" sz="1100" b="0" i="0" u="none" strike="noStrike" kern="0" cap="none" spc="0" normalizeH="0" baseline="0" noProof="0">
              <a:ln>
                <a:noFill/>
              </a:ln>
              <a:solidFill>
                <a:prstClr val="black"/>
              </a:solidFill>
              <a:effectLst/>
              <a:uLnTx/>
              <a:uFillTx/>
              <a:latin typeface="+mn-lt"/>
              <a:ea typeface="+mn-ea"/>
              <a:cs typeface="+mn-cs"/>
            </a:rPr>
            <a:t>86.7</a:t>
          </a:r>
          <a:r>
            <a:rPr kumimoji="1" lang="ja-JP" altLang="ja-JP" sz="1100" b="0" i="0" u="none" strike="noStrike" kern="0" cap="none" spc="0" normalizeH="0" baseline="0" noProof="0">
              <a:ln>
                <a:noFill/>
              </a:ln>
              <a:solidFill>
                <a:prstClr val="black"/>
              </a:solidFill>
              <a:effectLst/>
              <a:uLnTx/>
              <a:uFillTx/>
              <a:latin typeface="+mn-lt"/>
              <a:ea typeface="+mn-ea"/>
              <a:cs typeface="+mn-cs"/>
            </a:rPr>
            <a:t>％から</a:t>
          </a:r>
          <a:r>
            <a:rPr kumimoji="1" lang="en-US" altLang="ja-JP" sz="1100" b="0" i="0" u="none" strike="noStrike" kern="0" cap="none" spc="0" normalizeH="0" baseline="0" noProof="0">
              <a:ln>
                <a:noFill/>
              </a:ln>
              <a:solidFill>
                <a:prstClr val="black"/>
              </a:solidFill>
              <a:effectLst/>
              <a:uLnTx/>
              <a:uFillTx/>
              <a:latin typeface="+mn-lt"/>
              <a:ea typeface="+mn-ea"/>
              <a:cs typeface="+mn-cs"/>
            </a:rPr>
            <a:t>4.5</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ポイント増加した。一般財源における光熱水費などの物件費が増加したことや、臨時財政対策債の減少などによる。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経常収支比率は、市税増収を大きくは期待できない一方で、認定こども園等施設型給付費など扶助費が年々増加している状況などから、依然厳しい状況が続いている。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将来に向けて、様々な市民要望に柔軟に対応していくためにも、さらなる経常経費の抑制、行政経営改革を継続する必要がある。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71120</xdr:rowOff>
    </xdr:from>
    <xdr:to>
      <xdr:col>23</xdr:col>
      <xdr:colOff>133350</xdr:colOff>
      <xdr:row>63</xdr:row>
      <xdr:rowOff>90170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297160"/>
          <a:ext cx="7620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2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71120</xdr:rowOff>
    </xdr:from>
    <xdr:to>
      <xdr:col>19</xdr:col>
      <xdr:colOff>133350</xdr:colOff>
      <xdr:row>63</xdr:row>
      <xdr:rowOff>146473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297160"/>
          <a:ext cx="812800" cy="41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546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146473</xdr:rowOff>
    </xdr:from>
    <xdr:to>
      <xdr:col>15</xdr:col>
      <xdr:colOff>82550</xdr:colOff>
      <xdr:row>64</xdr:row>
      <xdr:rowOff>87630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707793"/>
          <a:ext cx="812800" cy="108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52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98213</xdr:rowOff>
    </xdr:from>
    <xdr:to>
      <xdr:col>11</xdr:col>
      <xdr:colOff>31750</xdr:colOff>
      <xdr:row>64</xdr:row>
      <xdr:rowOff>87630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659533"/>
          <a:ext cx="793750" cy="15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818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868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39370</xdr:rowOff>
    </xdr:from>
    <xdr:to>
      <xdr:col>23</xdr:col>
      <xdr:colOff>184150</xdr:colOff>
      <xdr:row>63</xdr:row>
      <xdr:rowOff>140970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60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55897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20320</xdr:rowOff>
    </xdr:from>
    <xdr:to>
      <xdr:col>19</xdr:col>
      <xdr:colOff>184150</xdr:colOff>
      <xdr:row>61</xdr:row>
      <xdr:rowOff>121920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24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02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95673</xdr:rowOff>
    </xdr:from>
    <xdr:to>
      <xdr:col>15</xdr:col>
      <xdr:colOff>133350</xdr:colOff>
      <xdr:row>64</xdr:row>
      <xdr:rowOff>25823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6569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36000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429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36830</xdr:rowOff>
    </xdr:from>
    <xdr:to>
      <xdr:col>11</xdr:col>
      <xdr:colOff>82550</xdr:colOff>
      <xdr:row>64</xdr:row>
      <xdr:rowOff>138430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7657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148607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542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60873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385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[124,123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年度の人件費の決算額は</a:t>
          </a:r>
          <a:r>
            <a:rPr kumimoji="1" lang="en-US" altLang="ja-JP" sz="1100" b="0" i="0" u="none" strike="noStrike" kern="0" cap="none" spc="0" normalizeH="0" baseline="0" noProof="0">
              <a:ln>
                <a:noFill/>
              </a:ln>
              <a:solidFill>
                <a:prstClr val="black"/>
              </a:solidFill>
              <a:effectLst/>
              <a:uLnTx/>
              <a:uFillTx/>
              <a:latin typeface="+mn-lt"/>
              <a:ea typeface="+mn-ea"/>
              <a:cs typeface="+mn-cs"/>
            </a:rPr>
            <a:t>222</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千万円で、前年度と比較して</a:t>
          </a:r>
          <a:r>
            <a:rPr kumimoji="1" lang="en-US" altLang="ja-JP" sz="1100" b="0" i="0" u="none" strike="noStrike" kern="0" cap="none" spc="0" normalizeH="0" baseline="0" noProof="0">
              <a:ln>
                <a:noFill/>
              </a:ln>
              <a:solidFill>
                <a:prstClr val="black"/>
              </a:solidFill>
              <a:effectLst/>
              <a:uLnTx/>
              <a:uFillTx/>
              <a:latin typeface="+mn-lt"/>
              <a:ea typeface="+mn-ea"/>
              <a:cs typeface="+mn-cs"/>
            </a:rPr>
            <a:t>2</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9</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千万円増加した。職員給（一般職員の給与・諸手当）は</a:t>
          </a:r>
          <a:r>
            <a:rPr kumimoji="1" lang="en-US" altLang="ja-JP" sz="1100" b="0" i="0" u="none" strike="noStrike" kern="0" cap="none" spc="0" normalizeH="0" baseline="0" noProof="0">
              <a:ln>
                <a:noFill/>
              </a:ln>
              <a:solidFill>
                <a:prstClr val="black"/>
              </a:solidFill>
              <a:effectLst/>
              <a:uLnTx/>
              <a:uFillTx/>
              <a:latin typeface="+mn-lt"/>
              <a:ea typeface="+mn-ea"/>
              <a:cs typeface="+mn-cs"/>
            </a:rPr>
            <a:t>137</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1</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千万円で、最も職員給の多かった平成</a:t>
          </a:r>
          <a:r>
            <a:rPr kumimoji="1" lang="en-US" altLang="ja-JP" sz="1100" b="0" i="0" u="none" strike="noStrike" kern="0" cap="none" spc="0" normalizeH="0" baseline="0" noProof="0">
              <a:ln>
                <a:noFill/>
              </a:ln>
              <a:solidFill>
                <a:prstClr val="black"/>
              </a:solidFill>
              <a:effectLst/>
              <a:uLnTx/>
              <a:uFillTx/>
              <a:latin typeface="+mn-lt"/>
              <a:ea typeface="+mn-ea"/>
              <a:cs typeface="+mn-cs"/>
            </a:rPr>
            <a:t>10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a:t>
          </a:r>
          <a:r>
            <a:rPr kumimoji="1" lang="en-US" altLang="ja-JP" sz="1100" b="0" i="0" u="none" strike="noStrike" kern="0" cap="none" spc="0" normalizeH="0" baseline="0" noProof="0">
              <a:ln>
                <a:noFill/>
              </a:ln>
              <a:solidFill>
                <a:prstClr val="black"/>
              </a:solidFill>
              <a:effectLst/>
              <a:uLnTx/>
              <a:uFillTx/>
              <a:latin typeface="+mn-lt"/>
              <a:ea typeface="+mn-ea"/>
              <a:cs typeface="+mn-cs"/>
            </a:rPr>
            <a:t>184</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5</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47</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千万円の減少となり、職員数についても平成</a:t>
          </a:r>
          <a:r>
            <a:rPr kumimoji="1" lang="en-US" altLang="ja-JP" sz="1100" b="0" i="0" u="none" strike="noStrike" kern="0" cap="none" spc="0" normalizeH="0" baseline="0" noProof="0">
              <a:ln>
                <a:noFill/>
              </a:ln>
              <a:solidFill>
                <a:prstClr val="black"/>
              </a:solidFill>
              <a:effectLst/>
              <a:uLnTx/>
              <a:uFillTx/>
              <a:latin typeface="+mn-lt"/>
              <a:ea typeface="+mn-ea"/>
              <a:cs typeface="+mn-cs"/>
            </a:rPr>
            <a:t>8</a:t>
          </a:r>
          <a:r>
            <a:rPr kumimoji="1" lang="ja-JP" altLang="ja-JP" sz="1100" b="0" i="0" u="none" strike="noStrike" kern="0" cap="none" spc="0" normalizeH="0" baseline="0" noProof="0">
              <a:ln>
                <a:noFill/>
              </a:ln>
              <a:solidFill>
                <a:prstClr val="black"/>
              </a:solidFill>
              <a:effectLst/>
              <a:uLnTx/>
              <a:uFillTx/>
              <a:latin typeface="+mn-lt"/>
              <a:ea typeface="+mn-ea"/>
              <a:cs typeface="+mn-cs"/>
            </a:rPr>
            <a:t>年度（</a:t>
          </a:r>
          <a:r>
            <a:rPr kumimoji="1" lang="en-US" altLang="ja-JP" sz="1100" b="0" i="0" u="none" strike="noStrike" kern="0" cap="none" spc="0" normalizeH="0" baseline="0" noProof="0">
              <a:ln>
                <a:noFill/>
              </a:ln>
              <a:solidFill>
                <a:prstClr val="black"/>
              </a:solidFill>
              <a:effectLst/>
              <a:uLnTx/>
              <a:uFillTx/>
              <a:latin typeface="+mn-lt"/>
              <a:ea typeface="+mn-ea"/>
              <a:cs typeface="+mn-cs"/>
            </a:rPr>
            <a:t>2,341</a:t>
          </a:r>
          <a:r>
            <a:rPr kumimoji="1" lang="ja-JP" altLang="ja-JP" sz="1100" b="0" i="0" u="none" strike="noStrike" kern="0" cap="none" spc="0" normalizeH="0" baseline="0" noProof="0">
              <a:ln>
                <a:noFill/>
              </a:ln>
              <a:solidFill>
                <a:prstClr val="black"/>
              </a:solidFill>
              <a:effectLst/>
              <a:uLnTx/>
              <a:uFillTx/>
              <a:latin typeface="+mn-lt"/>
              <a:ea typeface="+mn-ea"/>
              <a:cs typeface="+mn-cs"/>
            </a:rPr>
            <a:t>人）のピーク時に比べ、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282</a:t>
          </a:r>
          <a:r>
            <a:rPr kumimoji="1" lang="ja-JP" altLang="ja-JP" sz="1100" b="0" i="0" u="none" strike="noStrike" kern="0" cap="none" spc="0" normalizeH="0" baseline="0" noProof="0">
              <a:ln>
                <a:noFill/>
              </a:ln>
              <a:solidFill>
                <a:prstClr val="black"/>
              </a:solidFill>
              <a:effectLst/>
              <a:uLnTx/>
              <a:uFillTx/>
              <a:latin typeface="+mn-lt"/>
              <a:ea typeface="+mn-ea"/>
              <a:cs typeface="+mn-cs"/>
            </a:rPr>
            <a:t>人の削減となっている。今後も職員定数の適正化に向け、効率的な執行体制の構築を図っていく。</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物件費の決算額は</a:t>
          </a:r>
          <a:r>
            <a:rPr kumimoji="1" lang="en-US" altLang="ja-JP" sz="1100" b="0" i="0" u="none" strike="noStrike" kern="0" cap="none" spc="0" normalizeH="0" baseline="0" noProof="0">
              <a:ln>
                <a:noFill/>
              </a:ln>
              <a:solidFill>
                <a:prstClr val="black"/>
              </a:solidFill>
              <a:effectLst/>
              <a:uLnTx/>
              <a:uFillTx/>
              <a:latin typeface="+mn-lt"/>
              <a:ea typeface="+mn-ea"/>
              <a:cs typeface="+mn-cs"/>
            </a:rPr>
            <a:t>309</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9</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千万円で、前年度と比較して</a:t>
          </a:r>
          <a:r>
            <a:rPr kumimoji="1" lang="en-US" altLang="ja-JP" sz="1100" b="0" i="0" u="none" strike="noStrike" kern="0" cap="none" spc="0" normalizeH="0" baseline="0" noProof="0">
              <a:ln>
                <a:noFill/>
              </a:ln>
              <a:solidFill>
                <a:prstClr val="black"/>
              </a:solidFill>
              <a:effectLst/>
              <a:uLnTx/>
              <a:uFillTx/>
              <a:latin typeface="+mn-lt"/>
              <a:ea typeface="+mn-ea"/>
              <a:cs typeface="+mn-cs"/>
            </a:rPr>
            <a:t>29</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千万円増加した。これは、燃料費の高騰による光熱費の増加や、燃料費の影響が各委託料などに波及した結果による。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111868</xdr:rowOff>
    </xdr:from>
    <xdr:to>
      <xdr:col>23</xdr:col>
      <xdr:colOff>133350</xdr:colOff>
      <xdr:row>83</xdr:row>
      <xdr:rowOff>27755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3858348"/>
          <a:ext cx="762000" cy="8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53286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9674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52642</xdr:rowOff>
    </xdr:from>
    <xdr:to>
      <xdr:col>19</xdr:col>
      <xdr:colOff>133350</xdr:colOff>
      <xdr:row>82</xdr:row>
      <xdr:rowOff>111868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799122"/>
          <a:ext cx="812800" cy="5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112450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4026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69002</xdr:rowOff>
    </xdr:from>
    <xdr:to>
      <xdr:col>15</xdr:col>
      <xdr:colOff>82550</xdr:colOff>
      <xdr:row>82</xdr:row>
      <xdr:rowOff>52642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647842"/>
          <a:ext cx="812800" cy="15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155046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3901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10903</xdr:rowOff>
    </xdr:from>
    <xdr:to>
      <xdr:col>11</xdr:col>
      <xdr:colOff>31750</xdr:colOff>
      <xdr:row>81</xdr:row>
      <xdr:rowOff>69002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3589743"/>
          <a:ext cx="793750" cy="5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126265</xdr:rowOff>
    </xdr:from>
    <xdr:to>
      <xdr:col>11</xdr:col>
      <xdr:colOff>82550</xdr:colOff>
      <xdr:row>82</xdr:row>
      <xdr:rowOff>56415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7051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41192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787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81221</xdr:rowOff>
    </xdr:from>
    <xdr:to>
      <xdr:col>7</xdr:col>
      <xdr:colOff>31750</xdr:colOff>
      <xdr:row>82</xdr:row>
      <xdr:rowOff>11371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66006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167598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746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148405</xdr:rowOff>
    </xdr:from>
    <xdr:to>
      <xdr:col>23</xdr:col>
      <xdr:colOff>184150</xdr:colOff>
      <xdr:row>83</xdr:row>
      <xdr:rowOff>78555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3894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164932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3743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61068</xdr:rowOff>
    </xdr:from>
    <xdr:to>
      <xdr:col>19</xdr:col>
      <xdr:colOff>184150</xdr:colOff>
      <xdr:row>82</xdr:row>
      <xdr:rowOff>162668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380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1395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3580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1842</xdr:rowOff>
    </xdr:from>
    <xdr:to>
      <xdr:col>15</xdr:col>
      <xdr:colOff>133350</xdr:colOff>
      <xdr:row>82</xdr:row>
      <xdr:rowOff>103442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748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113619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352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18202</xdr:rowOff>
    </xdr:from>
    <xdr:to>
      <xdr:col>11</xdr:col>
      <xdr:colOff>82550</xdr:colOff>
      <xdr:row>81</xdr:row>
      <xdr:rowOff>119802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5970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129979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37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131553</xdr:rowOff>
    </xdr:from>
    <xdr:to>
      <xdr:col>7</xdr:col>
      <xdr:colOff>31750</xdr:colOff>
      <xdr:row>81</xdr:row>
      <xdr:rowOff>61703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54275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71880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315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東京都人事委員会勧告を参考に給与制度の適正化に向けた取組みを行い、近年においては、部長級職員の給料の定額化や職員構成の変動、給料表の引上げ率の相違などの要因により、ラスパイレス指数は減少傾向にあ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また、平成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29</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年度からは勤勉手当支給時の扶養手当の原資化及び退職手当の見直し、平成</a:t>
          </a:r>
          <a:r>
            <a:rPr kumimoji="1" lang="en-US" altLang="ja-JP" sz="1100" b="0" i="0" u="none" strike="noStrike" kern="0" cap="none" spc="0" normalizeH="0" baseline="0" noProof="0">
              <a:ln>
                <a:noFill/>
              </a:ln>
              <a:solidFill>
                <a:prstClr val="black"/>
              </a:solidFill>
              <a:effectLst/>
              <a:uLnTx/>
              <a:uFillTx/>
              <a:latin typeface="+mn-lt"/>
              <a:ea typeface="+mn-ea"/>
              <a:cs typeface="+mn-cs"/>
            </a:rPr>
            <a:t>30</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年度からは部長級の給与の見直し、令和</a:t>
          </a:r>
          <a:r>
            <a:rPr kumimoji="1" lang="en-US" altLang="ja-JP" sz="1100" b="0" i="0" u="none" strike="noStrike" kern="0" cap="none" spc="0" normalizeH="0" baseline="0" noProof="0">
              <a:ln>
                <a:noFill/>
              </a:ln>
              <a:solidFill>
                <a:prstClr val="black"/>
              </a:solidFill>
              <a:effectLst/>
              <a:uLnTx/>
              <a:uFillTx/>
              <a:latin typeface="+mn-lt"/>
              <a:ea typeface="+mn-ea"/>
              <a:cs typeface="+mn-cs"/>
            </a:rPr>
            <a:t>2</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年度からは</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月期末手当の廃止を実施しており、今後も東京都を参考にした給与制度の適正化に努める。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62441</xdr:rowOff>
    </xdr:from>
    <xdr:to>
      <xdr:col>81</xdr:col>
      <xdr:colOff>44450</xdr:colOff>
      <xdr:row>84</xdr:row>
      <xdr:rowOff>82550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712950" y="14144201"/>
          <a:ext cx="762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84261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166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62441</xdr:rowOff>
    </xdr:from>
    <xdr:to>
      <xdr:col>77</xdr:col>
      <xdr:colOff>44450</xdr:colOff>
      <xdr:row>84</xdr:row>
      <xdr:rowOff>122766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903960" y="14144201"/>
          <a:ext cx="80899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4296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85</xdr:row>
      <xdr:rowOff>71966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106400" y="14204526"/>
          <a:ext cx="79756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23416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431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71966</xdr:rowOff>
    </xdr:from>
    <xdr:to>
      <xdr:col>68</xdr:col>
      <xdr:colOff>152400</xdr:colOff>
      <xdr:row>86</xdr:row>
      <xdr:rowOff>21166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293600" y="14321366"/>
          <a:ext cx="8128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25045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112836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4026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3308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4103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41135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396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11641</xdr:rowOff>
    </xdr:from>
    <xdr:to>
      <xdr:col>77</xdr:col>
      <xdr:colOff>95250</xdr:colOff>
      <xdr:row>84</xdr:row>
      <xdr:rowOff>113241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09340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123418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3869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71966</xdr:rowOff>
    </xdr:from>
    <xdr:to>
      <xdr:col>73</xdr:col>
      <xdr:colOff>44450</xdr:colOff>
      <xdr:row>85</xdr:row>
      <xdr:rowOff>2116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15372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3926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21166</xdr:rowOff>
    </xdr:from>
    <xdr:to>
      <xdr:col>68</xdr:col>
      <xdr:colOff>203200</xdr:colOff>
      <xdr:row>85</xdr:row>
      <xdr:rowOff>122766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27056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435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3912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473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職員数は、公共施設再編や学校再編の検討に対して増加する一方で、学校用務・給食調理業務及びごみ処理業務等の民間委託や生活介護事業の民営化により減少した。この結果、令和３年度と比較して普通会計全体で職員数が</a:t>
          </a:r>
          <a:r>
            <a:rPr kumimoji="1" lang="en-US" altLang="ja-JP" sz="1000" b="0" i="0" u="none" strike="noStrike" kern="0" cap="none" spc="0" normalizeH="0" baseline="0" noProof="0">
              <a:ln>
                <a:noFill/>
              </a:ln>
              <a:solidFill>
                <a:prstClr val="black"/>
              </a:solidFill>
              <a:effectLst/>
              <a:uLnTx/>
              <a:uFillTx/>
              <a:latin typeface="+mn-lt"/>
              <a:ea typeface="+mn-ea"/>
              <a:cs typeface="+mn-cs"/>
            </a:rPr>
            <a:t>29</a:t>
          </a:r>
          <a:r>
            <a:rPr kumimoji="1" lang="ja-JP" altLang="ja-JP" sz="1000" b="0" i="0" u="none" strike="noStrike" kern="0" cap="none" spc="0" normalizeH="0" baseline="0" noProof="0">
              <a:ln>
                <a:noFill/>
              </a:ln>
              <a:solidFill>
                <a:prstClr val="black"/>
              </a:solidFill>
              <a:effectLst/>
              <a:uLnTx/>
              <a:uFillTx/>
              <a:latin typeface="+mn-lt"/>
              <a:ea typeface="+mn-ea"/>
              <a:cs typeface="+mn-cs"/>
            </a:rPr>
            <a:t>人減少し、人口</a:t>
          </a:r>
          <a:r>
            <a:rPr kumimoji="1" lang="en-US" altLang="ja-JP" sz="1000" b="0" i="0" u="none" strike="noStrike" kern="0" cap="none" spc="0" normalizeH="0" baseline="0" noProof="0">
              <a:ln>
                <a:noFill/>
              </a:ln>
              <a:solidFill>
                <a:prstClr val="black"/>
              </a:solidFill>
              <a:effectLst/>
              <a:uLnTx/>
              <a:uFillTx/>
              <a:latin typeface="+mn-lt"/>
              <a:ea typeface="+mn-ea"/>
              <a:cs typeface="+mn-cs"/>
            </a:rPr>
            <a:t>1,000</a:t>
          </a:r>
          <a:r>
            <a:rPr kumimoji="1" lang="ja-JP" altLang="ja-JP" sz="1000" b="0" i="0" u="none" strike="noStrike" kern="0" cap="none" spc="0" normalizeH="0" baseline="0" noProof="0">
              <a:ln>
                <a:noFill/>
              </a:ln>
              <a:solidFill>
                <a:prstClr val="black"/>
              </a:solidFill>
              <a:effectLst/>
              <a:uLnTx/>
              <a:uFillTx/>
              <a:latin typeface="+mn-lt"/>
              <a:ea typeface="+mn-ea"/>
              <a:cs typeface="+mn-cs"/>
            </a:rPr>
            <a:t>人当たり職員数は前年度と比較して</a:t>
          </a:r>
          <a:r>
            <a:rPr kumimoji="1" lang="en-US" altLang="ja-JP" sz="1000" b="0" i="0" u="none" strike="noStrike" kern="0" cap="none" spc="0" normalizeH="0" baseline="0" noProof="0">
              <a:ln>
                <a:noFill/>
              </a:ln>
              <a:solidFill>
                <a:prstClr val="black"/>
              </a:solidFill>
              <a:effectLst/>
              <a:uLnTx/>
              <a:uFillTx/>
              <a:latin typeface="+mn-lt"/>
              <a:ea typeface="+mn-ea"/>
              <a:cs typeface="+mn-cs"/>
            </a:rPr>
            <a:t>0.07</a:t>
          </a:r>
          <a:r>
            <a:rPr kumimoji="1" lang="ja-JP" altLang="en-US" sz="1000" b="0" i="0" u="none" strike="noStrike" kern="0" cap="none" spc="0" normalizeH="0" baseline="0" noProof="0">
              <a:ln>
                <a:noFill/>
              </a:ln>
              <a:solidFill>
                <a:prstClr val="black"/>
              </a:solidFill>
              <a:effectLst/>
              <a:uLnTx/>
              <a:uFillTx/>
              <a:latin typeface="+mn-lt"/>
              <a:ea typeface="+mn-ea"/>
              <a:cs typeface="+mn-cs"/>
            </a:rPr>
            <a:t>人</a:t>
          </a:r>
          <a:r>
            <a:rPr kumimoji="1" lang="ja-JP" altLang="ja-JP" sz="1000" b="0" i="0" u="none" strike="noStrike" kern="0" cap="none" spc="0" normalizeH="0" baseline="0" noProof="0">
              <a:ln>
                <a:noFill/>
              </a:ln>
              <a:solidFill>
                <a:prstClr val="black"/>
              </a:solidFill>
              <a:effectLst/>
              <a:uLnTx/>
              <a:uFillTx/>
              <a:latin typeface="+mn-lt"/>
              <a:ea typeface="+mn-ea"/>
              <a:cs typeface="+mn-cs"/>
            </a:rPr>
            <a:t>減少している。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定数管理の計画として、令和４年度に策定した町田市職員定数管理計画（</a:t>
          </a:r>
          <a:r>
            <a:rPr kumimoji="1" lang="en-US" altLang="ja-JP" sz="1000" b="0" i="0" u="none" strike="noStrike" kern="0" cap="none" spc="0" normalizeH="0" baseline="0" noProof="0">
              <a:ln>
                <a:noFill/>
              </a:ln>
              <a:solidFill>
                <a:prstClr val="black"/>
              </a:solidFill>
              <a:effectLst/>
              <a:uLnTx/>
              <a:uFillTx/>
              <a:latin typeface="+mn-lt"/>
              <a:ea typeface="+mn-ea"/>
              <a:cs typeface="+mn-cs"/>
            </a:rPr>
            <a:t>22‐26</a:t>
          </a:r>
          <a:r>
            <a:rPr kumimoji="1" lang="ja-JP" altLang="ja-JP" sz="1000" b="0" i="0" u="none" strike="noStrike" kern="0" cap="none" spc="0" normalizeH="0" baseline="0" noProof="0">
              <a:ln>
                <a:noFill/>
              </a:ln>
              <a:solidFill>
                <a:prstClr val="black"/>
              </a:solidFill>
              <a:effectLst/>
              <a:uLnTx/>
              <a:uFillTx/>
              <a:latin typeface="+mn-lt"/>
              <a:ea typeface="+mn-ea"/>
              <a:cs typeface="+mn-cs"/>
            </a:rPr>
            <a:t>）では、「市の事務を執行するために必要な職員の数」と定義した</a:t>
          </a:r>
          <a:r>
            <a:rPr kumimoji="1" lang="en-US" altLang="ja-JP" sz="1000" b="0" i="0" u="none" strike="noStrike" kern="0" cap="none" spc="0" normalizeH="0" baseline="0" noProof="0">
              <a:ln>
                <a:noFill/>
              </a:ln>
              <a:solidFill>
                <a:prstClr val="black"/>
              </a:solidFill>
              <a:effectLst/>
              <a:uLnTx/>
              <a:uFillTx/>
              <a:latin typeface="+mn-lt"/>
              <a:ea typeface="+mn-ea"/>
              <a:cs typeface="+mn-cs"/>
            </a:rPr>
            <a:t>『</a:t>
          </a:r>
          <a:r>
            <a:rPr kumimoji="1" lang="ja-JP" altLang="ja-JP" sz="1000" b="0" i="0" u="none" strike="noStrike" kern="0" cap="none" spc="0" normalizeH="0" baseline="0" noProof="0">
              <a:ln>
                <a:noFill/>
              </a:ln>
              <a:solidFill>
                <a:prstClr val="black"/>
              </a:solidFill>
              <a:effectLst/>
              <a:uLnTx/>
              <a:uFillTx/>
              <a:latin typeface="+mn-lt"/>
              <a:ea typeface="+mn-ea"/>
              <a:cs typeface="+mn-cs"/>
            </a:rPr>
            <a:t>職員定数</a:t>
          </a:r>
          <a:r>
            <a:rPr kumimoji="1" lang="en-US" altLang="ja-JP" sz="1000" b="0" i="0" u="none" strike="noStrike" kern="0" cap="none" spc="0" normalizeH="0" baseline="0" noProof="0">
              <a:ln>
                <a:noFill/>
              </a:ln>
              <a:solidFill>
                <a:prstClr val="black"/>
              </a:solidFill>
              <a:effectLst/>
              <a:uLnTx/>
              <a:uFillTx/>
              <a:latin typeface="+mn-lt"/>
              <a:ea typeface="+mn-ea"/>
              <a:cs typeface="+mn-cs"/>
            </a:rPr>
            <a:t>』</a:t>
          </a:r>
          <a:r>
            <a:rPr kumimoji="1" lang="ja-JP" altLang="ja-JP" sz="1000" b="0" i="0" u="none" strike="noStrike" kern="0" cap="none" spc="0" normalizeH="0" baseline="0" noProof="0">
              <a:ln>
                <a:noFill/>
              </a:ln>
              <a:solidFill>
                <a:prstClr val="black"/>
              </a:solidFill>
              <a:effectLst/>
              <a:uLnTx/>
              <a:uFillTx/>
              <a:latin typeface="+mn-lt"/>
              <a:ea typeface="+mn-ea"/>
              <a:cs typeface="+mn-cs"/>
            </a:rPr>
            <a:t>について、令和</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年度定数</a:t>
          </a:r>
          <a:r>
            <a:rPr kumimoji="1" lang="en-US" altLang="ja-JP" sz="1000" b="0" i="0" u="none" strike="noStrike" kern="0" cap="none" spc="0" normalizeH="0" baseline="0" noProof="0">
              <a:ln>
                <a:noFill/>
              </a:ln>
              <a:solidFill>
                <a:prstClr val="black"/>
              </a:solidFill>
              <a:effectLst/>
              <a:uLnTx/>
              <a:uFillTx/>
              <a:latin typeface="+mn-lt"/>
              <a:ea typeface="+mn-ea"/>
              <a:cs typeface="+mn-cs"/>
            </a:rPr>
            <a:t>2,233</a:t>
          </a:r>
          <a:r>
            <a:rPr kumimoji="1" lang="ja-JP" altLang="ja-JP" sz="1000" b="0" i="0" u="none" strike="noStrike" kern="0" cap="none" spc="0" normalizeH="0" baseline="0" noProof="0">
              <a:ln>
                <a:noFill/>
              </a:ln>
              <a:solidFill>
                <a:prstClr val="black"/>
              </a:solidFill>
              <a:effectLst/>
              <a:uLnTx/>
              <a:uFillTx/>
              <a:latin typeface="+mn-lt"/>
              <a:ea typeface="+mn-ea"/>
              <a:cs typeface="+mn-cs"/>
            </a:rPr>
            <a:t>人に対して、令和</a:t>
          </a:r>
          <a:r>
            <a:rPr kumimoji="1" lang="en-US" altLang="ja-JP" sz="1000" b="0" i="0" u="none" strike="noStrike" kern="0" cap="none" spc="0" normalizeH="0" baseline="0" noProof="0">
              <a:ln>
                <a:noFill/>
              </a:ln>
              <a:solidFill>
                <a:prstClr val="black"/>
              </a:solidFill>
              <a:effectLst/>
              <a:uLnTx/>
              <a:uFillTx/>
              <a:latin typeface="+mn-lt"/>
              <a:ea typeface="+mn-ea"/>
              <a:cs typeface="+mn-cs"/>
            </a:rPr>
            <a:t>8</a:t>
          </a:r>
          <a:r>
            <a:rPr kumimoji="1" lang="ja-JP" altLang="ja-JP" sz="1000" b="0" i="0" u="none" strike="noStrike" kern="0" cap="none" spc="0" normalizeH="0" baseline="0" noProof="0">
              <a:ln>
                <a:noFill/>
              </a:ln>
              <a:solidFill>
                <a:prstClr val="black"/>
              </a:solidFill>
              <a:effectLst/>
              <a:uLnTx/>
              <a:uFillTx/>
              <a:latin typeface="+mn-lt"/>
              <a:ea typeface="+mn-ea"/>
              <a:cs typeface="+mn-cs"/>
            </a:rPr>
            <a:t>年度定数を</a:t>
          </a:r>
          <a:r>
            <a:rPr kumimoji="1" lang="en-US" altLang="ja-JP" sz="1000" b="0" i="0" u="none" strike="noStrike" kern="0" cap="none" spc="0" normalizeH="0" baseline="0" noProof="0">
              <a:ln>
                <a:noFill/>
              </a:ln>
              <a:solidFill>
                <a:prstClr val="black"/>
              </a:solidFill>
              <a:effectLst/>
              <a:uLnTx/>
              <a:uFillTx/>
              <a:latin typeface="+mn-lt"/>
              <a:ea typeface="+mn-ea"/>
              <a:cs typeface="+mn-cs"/>
            </a:rPr>
            <a:t>2,141</a:t>
          </a:r>
          <a:r>
            <a:rPr kumimoji="1" lang="ja-JP" altLang="ja-JP" sz="1000" b="0" i="0" u="none" strike="noStrike" kern="0" cap="none" spc="0" normalizeH="0" baseline="0" noProof="0">
              <a:ln>
                <a:noFill/>
              </a:ln>
              <a:solidFill>
                <a:prstClr val="black"/>
              </a:solidFill>
              <a:effectLst/>
              <a:uLnTx/>
              <a:uFillTx/>
              <a:latin typeface="+mn-lt"/>
              <a:ea typeface="+mn-ea"/>
              <a:cs typeface="+mn-cs"/>
            </a:rPr>
            <a:t>人</a:t>
          </a:r>
          <a:r>
            <a:rPr kumimoji="1" lang="en-US" altLang="ja-JP" sz="1000" b="0" i="0" u="none" strike="noStrike" kern="0" cap="none" spc="0" normalizeH="0" baseline="0" noProof="0">
              <a:ln>
                <a:noFill/>
              </a:ln>
              <a:solidFill>
                <a:prstClr val="black"/>
              </a:solidFill>
              <a:effectLst/>
              <a:uLnTx/>
              <a:uFillTx/>
              <a:latin typeface="+mn-lt"/>
              <a:ea typeface="+mn-ea"/>
              <a:cs typeface="+mn-cs"/>
            </a:rPr>
            <a:t>(92</a:t>
          </a:r>
          <a:r>
            <a:rPr kumimoji="1" lang="ja-JP" altLang="ja-JP" sz="1000" b="0" i="0" u="none" strike="noStrike" kern="0" cap="none" spc="0" normalizeH="0" baseline="0" noProof="0">
              <a:ln>
                <a:noFill/>
              </a:ln>
              <a:solidFill>
                <a:prstClr val="black"/>
              </a:solidFill>
              <a:effectLst/>
              <a:uLnTx/>
              <a:uFillTx/>
              <a:latin typeface="+mn-lt"/>
              <a:ea typeface="+mn-ea"/>
              <a:cs typeface="+mn-cs"/>
            </a:rPr>
            <a:t>人削減</a:t>
          </a:r>
          <a:r>
            <a:rPr kumimoji="1" lang="en-US" altLang="ja-JP" sz="1000" b="0" i="0" u="none" strike="noStrike" kern="0" cap="none" spc="0" normalizeH="0" baseline="0" noProof="0">
              <a:ln>
                <a:noFill/>
              </a:ln>
              <a:solidFill>
                <a:prstClr val="black"/>
              </a:solidFill>
              <a:effectLst/>
              <a:uLnTx/>
              <a:uFillTx/>
              <a:latin typeface="+mn-lt"/>
              <a:ea typeface="+mn-ea"/>
              <a:cs typeface="+mn-cs"/>
            </a:rPr>
            <a:t>)</a:t>
          </a:r>
          <a:r>
            <a:rPr kumimoji="1" lang="ja-JP" altLang="ja-JP" sz="1000" b="0" i="0" u="none" strike="noStrike" kern="0" cap="none" spc="0" normalizeH="0" baseline="0" noProof="0">
              <a:ln>
                <a:noFill/>
              </a:ln>
              <a:solidFill>
                <a:prstClr val="black"/>
              </a:solidFill>
              <a:effectLst/>
              <a:uLnTx/>
              <a:uFillTx/>
              <a:latin typeface="+mn-lt"/>
              <a:ea typeface="+mn-ea"/>
              <a:cs typeface="+mn-cs"/>
            </a:rPr>
            <a:t>にすることを定めている。今後も「町田市職員定数管理計画</a:t>
          </a:r>
          <a:r>
            <a:rPr kumimoji="1" lang="en-US" altLang="ja-JP" sz="1000" b="0" i="0" u="none" strike="noStrike" kern="0" cap="none" spc="0" normalizeH="0" baseline="0" noProof="0">
              <a:ln>
                <a:noFill/>
              </a:ln>
              <a:solidFill>
                <a:prstClr val="black"/>
              </a:solidFill>
              <a:effectLst/>
              <a:uLnTx/>
              <a:uFillTx/>
              <a:latin typeface="+mn-lt"/>
              <a:ea typeface="+mn-ea"/>
              <a:cs typeface="+mn-cs"/>
            </a:rPr>
            <a:t>(22‐26)</a:t>
          </a:r>
          <a:r>
            <a:rPr kumimoji="1" lang="ja-JP" altLang="ja-JP" sz="1000" b="0" i="0" u="none" strike="noStrike" kern="0" cap="none" spc="0" normalizeH="0" baseline="0" noProof="0">
              <a:ln>
                <a:noFill/>
              </a:ln>
              <a:solidFill>
                <a:prstClr val="black"/>
              </a:solidFill>
              <a:effectLst/>
              <a:uLnTx/>
              <a:uFillTx/>
              <a:latin typeface="+mn-lt"/>
              <a:ea typeface="+mn-ea"/>
              <a:cs typeface="+mn-cs"/>
            </a:rPr>
            <a:t>」に基づき、適切な職員定数管理に努めていく。</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96883</xdr:rowOff>
    </xdr:from>
    <xdr:to>
      <xdr:col>81</xdr:col>
      <xdr:colOff>44450</xdr:colOff>
      <xdr:row>59</xdr:row>
      <xdr:rowOff>121013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712950" y="9987643"/>
          <a:ext cx="762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121013</xdr:rowOff>
    </xdr:from>
    <xdr:to>
      <xdr:col>77</xdr:col>
      <xdr:colOff>44450</xdr:colOff>
      <xdr:row>59</xdr:row>
      <xdr:rowOff>127907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903960" y="10011773"/>
          <a:ext cx="80899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127907</xdr:rowOff>
    </xdr:from>
    <xdr:to>
      <xdr:col>72</xdr:col>
      <xdr:colOff>203200</xdr:colOff>
      <xdr:row>59</xdr:row>
      <xdr:rowOff>141696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3106400" y="10018667"/>
          <a:ext cx="79756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5322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35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141696</xdr:rowOff>
    </xdr:from>
    <xdr:to>
      <xdr:col>68</xdr:col>
      <xdr:colOff>152400</xdr:colOff>
      <xdr:row>59</xdr:row>
      <xdr:rowOff>148590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2293600" y="10032456"/>
          <a:ext cx="8128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120287</xdr:rowOff>
    </xdr:from>
    <xdr:to>
      <xdr:col>64</xdr:col>
      <xdr:colOff>152400</xdr:colOff>
      <xdr:row>62</xdr:row>
      <xdr:rowOff>50437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4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35214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28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46083</xdr:rowOff>
    </xdr:from>
    <xdr:to>
      <xdr:col>81</xdr:col>
      <xdr:colOff>95250</xdr:colOff>
      <xdr:row>59</xdr:row>
      <xdr:rowOff>147683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993684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138810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9861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70213</xdr:rowOff>
    </xdr:from>
    <xdr:to>
      <xdr:col>77</xdr:col>
      <xdr:colOff>95250</xdr:colOff>
      <xdr:row>60</xdr:row>
      <xdr:rowOff>363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996097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10540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733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77107</xdr:rowOff>
    </xdr:from>
    <xdr:to>
      <xdr:col>73</xdr:col>
      <xdr:colOff>44450</xdr:colOff>
      <xdr:row>60</xdr:row>
      <xdr:rowOff>7257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996786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17434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740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90896</xdr:rowOff>
    </xdr:from>
    <xdr:to>
      <xdr:col>68</xdr:col>
      <xdr:colOff>203200</xdr:colOff>
      <xdr:row>60</xdr:row>
      <xdr:rowOff>21046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998165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31223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754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97790</xdr:rowOff>
    </xdr:from>
    <xdr:to>
      <xdr:col>64</xdr:col>
      <xdr:colOff>152400</xdr:colOff>
      <xdr:row>60</xdr:row>
      <xdr:rowOff>27940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9988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38117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761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80" b="0" i="0" u="none" strike="noStrike" kern="0" cap="none" spc="0" normalizeH="0" baseline="0" noProof="0">
              <a:ln>
                <a:noFill/>
              </a:ln>
              <a:solidFill>
                <a:prstClr val="black"/>
              </a:solidFill>
              <a:effectLst/>
              <a:uLnTx/>
              <a:uFillTx/>
              <a:latin typeface="+mn-lt"/>
              <a:ea typeface="+mn-ea"/>
              <a:cs typeface="+mn-cs"/>
            </a:rPr>
            <a:t>令和</a:t>
          </a:r>
          <a:r>
            <a:rPr kumimoji="1" lang="en-US" altLang="ja-JP" sz="980" b="0" i="0" u="none" strike="noStrike" kern="0" cap="none" spc="0" normalizeH="0" baseline="0" noProof="0">
              <a:ln>
                <a:noFill/>
              </a:ln>
              <a:solidFill>
                <a:prstClr val="black"/>
              </a:solidFill>
              <a:effectLst/>
              <a:uLnTx/>
              <a:uFillTx/>
              <a:latin typeface="+mn-lt"/>
              <a:ea typeface="+mn-ea"/>
              <a:cs typeface="+mn-cs"/>
            </a:rPr>
            <a:t>3</a:t>
          </a:r>
          <a:r>
            <a:rPr kumimoji="1" lang="ja-JP" altLang="ja-JP" sz="980" b="0" i="0" u="none" strike="noStrike" kern="0" cap="none" spc="0" normalizeH="0" baseline="0" noProof="0">
              <a:ln>
                <a:noFill/>
              </a:ln>
              <a:solidFill>
                <a:prstClr val="black"/>
              </a:solidFill>
              <a:effectLst/>
              <a:uLnTx/>
              <a:uFillTx/>
              <a:latin typeface="+mn-lt"/>
              <a:ea typeface="+mn-ea"/>
              <a:cs typeface="+mn-cs"/>
            </a:rPr>
            <a:t>年度と比較して</a:t>
          </a:r>
          <a:r>
            <a:rPr kumimoji="1" lang="en-US" altLang="ja-JP" sz="980" b="0" i="0" u="none" strike="noStrike" kern="0" cap="none" spc="0" normalizeH="0" baseline="0" noProof="0">
              <a:ln>
                <a:noFill/>
              </a:ln>
              <a:solidFill>
                <a:prstClr val="black"/>
              </a:solidFill>
              <a:effectLst/>
              <a:uLnTx/>
              <a:uFillTx/>
              <a:latin typeface="+mn-lt"/>
              <a:ea typeface="+mn-ea"/>
              <a:cs typeface="+mn-cs"/>
            </a:rPr>
            <a:t>0.1</a:t>
          </a:r>
          <a:r>
            <a:rPr kumimoji="1" lang="ja-JP" altLang="ja-JP" sz="980" b="0" i="0" u="none" strike="noStrike" kern="0" cap="none" spc="0" normalizeH="0" baseline="0" noProof="0">
              <a:ln>
                <a:noFill/>
              </a:ln>
              <a:solidFill>
                <a:prstClr val="black"/>
              </a:solidFill>
              <a:effectLst/>
              <a:uLnTx/>
              <a:uFillTx/>
              <a:latin typeface="+mn-lt"/>
              <a:ea typeface="+mn-ea"/>
              <a:cs typeface="+mn-cs"/>
            </a:rPr>
            <a:t>ポイント上昇したものの、類似団体内順位は</a:t>
          </a:r>
          <a:r>
            <a:rPr kumimoji="1" lang="en-US" altLang="ja-JP" sz="980" b="0" i="0" u="none" strike="noStrike" kern="0" cap="none" spc="0" normalizeH="0" baseline="0" noProof="0">
              <a:ln>
                <a:noFill/>
              </a:ln>
              <a:solidFill>
                <a:prstClr val="black"/>
              </a:solidFill>
              <a:effectLst/>
              <a:uLnTx/>
              <a:uFillTx/>
              <a:latin typeface="+mn-lt"/>
              <a:ea typeface="+mn-ea"/>
              <a:cs typeface="+mn-cs"/>
            </a:rPr>
            <a:t>4</a:t>
          </a:r>
          <a:r>
            <a:rPr kumimoji="1" lang="ja-JP" altLang="ja-JP" sz="980" b="0" i="0" u="none" strike="noStrike" kern="0" cap="none" spc="0" normalizeH="0" baseline="0" noProof="0">
              <a:ln>
                <a:noFill/>
              </a:ln>
              <a:solidFill>
                <a:prstClr val="black"/>
              </a:solidFill>
              <a:effectLst/>
              <a:uLnTx/>
              <a:uFillTx/>
              <a:latin typeface="+mn-lt"/>
              <a:ea typeface="+mn-ea"/>
              <a:cs typeface="+mn-cs"/>
            </a:rPr>
            <a:t>位となっている。</a:t>
          </a:r>
          <a:endParaRPr kumimoji="0" lang="ja-JP" altLang="ja-JP" sz="98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80" b="0" i="0" u="none" strike="noStrike" kern="0" cap="none" spc="0" normalizeH="0" baseline="0" noProof="0">
              <a:ln>
                <a:noFill/>
              </a:ln>
              <a:solidFill>
                <a:prstClr val="black"/>
              </a:solidFill>
              <a:effectLst/>
              <a:uLnTx/>
              <a:uFillTx/>
              <a:latin typeface="+mn-lt"/>
              <a:ea typeface="+mn-ea"/>
              <a:cs typeface="+mn-cs"/>
            </a:rPr>
            <a:t>上昇した主な要因としては、令和</a:t>
          </a:r>
          <a:r>
            <a:rPr kumimoji="1" lang="en-US" altLang="ja-JP" sz="980" b="0" i="0" u="none" strike="noStrike" kern="0" cap="none" spc="0" normalizeH="0" baseline="0" noProof="0">
              <a:ln>
                <a:noFill/>
              </a:ln>
              <a:solidFill>
                <a:prstClr val="black"/>
              </a:solidFill>
              <a:effectLst/>
              <a:uLnTx/>
              <a:uFillTx/>
              <a:latin typeface="+mn-lt"/>
              <a:ea typeface="+mn-ea"/>
              <a:cs typeface="+mn-cs"/>
            </a:rPr>
            <a:t>4</a:t>
          </a:r>
          <a:r>
            <a:rPr kumimoji="1" lang="ja-JP" altLang="ja-JP" sz="980" b="0" i="0" u="none" strike="noStrike" kern="0" cap="none" spc="0" normalizeH="0" baseline="0" noProof="0">
              <a:ln>
                <a:noFill/>
              </a:ln>
              <a:solidFill>
                <a:prstClr val="black"/>
              </a:solidFill>
              <a:effectLst/>
              <a:uLnTx/>
              <a:uFillTx/>
              <a:latin typeface="+mn-lt"/>
              <a:ea typeface="+mn-ea"/>
              <a:cs typeface="+mn-cs"/>
            </a:rPr>
            <a:t>年度の単年度実質公債費比率が令和元年度よりも高かったことによる。（令和</a:t>
          </a:r>
          <a:r>
            <a:rPr kumimoji="1" lang="en-US" altLang="ja-JP" sz="980" b="0" i="0" u="none" strike="noStrike" kern="0" cap="none" spc="0" normalizeH="0" baseline="0" noProof="0">
              <a:ln>
                <a:noFill/>
              </a:ln>
              <a:solidFill>
                <a:prstClr val="black"/>
              </a:solidFill>
              <a:effectLst/>
              <a:uLnTx/>
              <a:uFillTx/>
              <a:latin typeface="+mn-lt"/>
              <a:ea typeface="+mn-ea"/>
              <a:cs typeface="+mn-cs"/>
            </a:rPr>
            <a:t>4</a:t>
          </a:r>
          <a:r>
            <a:rPr kumimoji="1" lang="ja-JP" altLang="ja-JP" sz="980" b="0" i="0" u="none" strike="noStrike" kern="0" cap="none" spc="0" normalizeH="0" baseline="0" noProof="0">
              <a:ln>
                <a:noFill/>
              </a:ln>
              <a:solidFill>
                <a:prstClr val="black"/>
              </a:solidFill>
              <a:effectLst/>
              <a:uLnTx/>
              <a:uFillTx/>
              <a:latin typeface="+mn-lt"/>
              <a:ea typeface="+mn-ea"/>
              <a:cs typeface="+mn-cs"/>
            </a:rPr>
            <a:t>年度実算出数値：</a:t>
          </a:r>
          <a:r>
            <a:rPr kumimoji="1" lang="en-US" altLang="ja-JP" sz="980" b="0" i="0" u="none" strike="noStrike" kern="0" cap="none" spc="0" normalizeH="0" baseline="0" noProof="0">
              <a:ln>
                <a:noFill/>
              </a:ln>
              <a:solidFill>
                <a:prstClr val="black"/>
              </a:solidFill>
              <a:effectLst/>
              <a:uLnTx/>
              <a:uFillTx/>
              <a:latin typeface="+mn-lt"/>
              <a:ea typeface="+mn-ea"/>
              <a:cs typeface="+mn-cs"/>
            </a:rPr>
            <a:t>0.49119%</a:t>
          </a:r>
          <a:r>
            <a:rPr kumimoji="1" lang="ja-JP" altLang="ja-JP" sz="980" b="0" i="0" u="none" strike="noStrike" kern="0" cap="none" spc="0" normalizeH="0" baseline="0" noProof="0">
              <a:ln>
                <a:noFill/>
              </a:ln>
              <a:solidFill>
                <a:prstClr val="black"/>
              </a:solidFill>
              <a:effectLst/>
              <a:uLnTx/>
              <a:uFillTx/>
              <a:latin typeface="+mn-lt"/>
              <a:ea typeface="+mn-ea"/>
              <a:cs typeface="+mn-cs"/>
            </a:rPr>
            <a:t>、令和元年度実算出数値：</a:t>
          </a:r>
          <a:r>
            <a:rPr kumimoji="1" lang="en-US" altLang="ja-JP" sz="980" b="0" i="0" u="none" strike="noStrike" kern="0" cap="none" spc="0" normalizeH="0" baseline="0" noProof="0">
              <a:ln>
                <a:noFill/>
              </a:ln>
              <a:solidFill>
                <a:prstClr val="black"/>
              </a:solidFill>
              <a:effectLst/>
              <a:uLnTx/>
              <a:uFillTx/>
              <a:latin typeface="+mn-lt"/>
              <a:ea typeface="+mn-ea"/>
              <a:cs typeface="+mn-cs"/>
            </a:rPr>
            <a:t>0.25943%</a:t>
          </a:r>
          <a:r>
            <a:rPr kumimoji="1" lang="ja-JP" altLang="ja-JP" sz="980" b="0" i="0" u="none" strike="noStrike" kern="0" cap="none" spc="0" normalizeH="0" baseline="0" noProof="0">
              <a:ln>
                <a:noFill/>
              </a:ln>
              <a:solidFill>
                <a:prstClr val="black"/>
              </a:solidFill>
              <a:effectLst/>
              <a:uLnTx/>
              <a:uFillTx/>
              <a:latin typeface="+mn-lt"/>
              <a:ea typeface="+mn-ea"/>
              <a:cs typeface="+mn-cs"/>
            </a:rPr>
            <a:t>）</a:t>
          </a:r>
          <a:endParaRPr kumimoji="0" lang="ja-JP" altLang="ja-JP" sz="98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80" b="0" i="0" u="none" strike="noStrike" kern="0" cap="none" spc="0" normalizeH="0" baseline="0" noProof="0">
              <a:ln>
                <a:noFill/>
              </a:ln>
              <a:solidFill>
                <a:prstClr val="black"/>
              </a:solidFill>
              <a:effectLst/>
              <a:uLnTx/>
              <a:uFillTx/>
              <a:latin typeface="+mn-lt"/>
              <a:ea typeface="+mn-ea"/>
              <a:cs typeface="+mn-cs"/>
            </a:rPr>
            <a:t>これは、循環型施設整備事業や</a:t>
          </a:r>
          <a:r>
            <a:rPr kumimoji="1" lang="ja-JP" altLang="en-US" sz="980" b="0" i="0" u="none" strike="noStrike" kern="0" cap="none" spc="0" normalizeH="0" baseline="0" noProof="0">
              <a:ln>
                <a:noFill/>
              </a:ln>
              <a:solidFill>
                <a:prstClr val="black"/>
              </a:solidFill>
              <a:effectLst/>
              <a:uLnTx/>
              <a:uFillTx/>
              <a:latin typeface="+mn-lt"/>
              <a:ea typeface="+mn-ea"/>
              <a:cs typeface="+mn-cs"/>
            </a:rPr>
            <a:t>境川</a:t>
          </a:r>
          <a:r>
            <a:rPr kumimoji="1" lang="ja-JP" altLang="ja-JP" sz="980" b="0" i="0" u="none" strike="noStrike" kern="0" cap="none" spc="0" normalizeH="0" baseline="0" noProof="0">
              <a:ln>
                <a:noFill/>
              </a:ln>
              <a:solidFill>
                <a:prstClr val="black"/>
              </a:solidFill>
              <a:effectLst/>
              <a:uLnTx/>
              <a:uFillTx/>
              <a:latin typeface="+mn-lt"/>
              <a:ea typeface="+mn-ea"/>
              <a:cs typeface="+mn-cs"/>
            </a:rPr>
            <a:t>クリーンセンター改修事業、公園整備事業などにかかる市債の元金償還がはじまったことによる①元利償還金額の増加、②災害復旧費等に係る基準財政需要額の減少、③臨時財政対策債発行可能額の減少などによる。（</a:t>
          </a:r>
          <a:r>
            <a:rPr kumimoji="1" lang="en-US" altLang="ja-JP" sz="980" b="0" i="0" u="none" strike="noStrike" kern="0" cap="none" spc="0" normalizeH="0" baseline="0" noProof="0">
              <a:ln>
                <a:noFill/>
              </a:ln>
              <a:solidFill>
                <a:prstClr val="black"/>
              </a:solidFill>
              <a:effectLst/>
              <a:uLnTx/>
              <a:uFillTx/>
              <a:latin typeface="+mn-lt"/>
              <a:ea typeface="+mn-ea"/>
              <a:cs typeface="+mn-cs"/>
            </a:rPr>
            <a:t>※</a:t>
          </a:r>
          <a:r>
            <a:rPr kumimoji="1" lang="ja-JP" altLang="ja-JP" sz="980" b="0" i="0" u="none" strike="noStrike" kern="0" cap="none" spc="0" normalizeH="0" baseline="0" noProof="0">
              <a:ln>
                <a:noFill/>
              </a:ln>
              <a:solidFill>
                <a:prstClr val="black"/>
              </a:solidFill>
              <a:effectLst/>
              <a:uLnTx/>
              <a:uFillTx/>
              <a:latin typeface="+mn-lt"/>
              <a:ea typeface="+mn-ea"/>
              <a:cs typeface="+mn-cs"/>
            </a:rPr>
            <a:t>①は実質公債費比率の分子の値、②は実質公債費比率の分子から控除される値、③は実質公債費比率の分母の値）</a:t>
          </a:r>
          <a:endParaRPr kumimoji="0" lang="ja-JP" altLang="ja-JP" sz="98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80" b="0" i="0" u="none" strike="noStrike" kern="0" cap="none" spc="0" normalizeH="0" baseline="0" noProof="0">
              <a:ln>
                <a:noFill/>
              </a:ln>
              <a:solidFill>
                <a:prstClr val="black"/>
              </a:solidFill>
              <a:effectLst/>
              <a:uLnTx/>
              <a:uFillTx/>
              <a:latin typeface="+mn-lt"/>
              <a:ea typeface="+mn-ea"/>
              <a:cs typeface="+mn-cs"/>
            </a:rPr>
            <a:t>今後についても、後年度の公債費負担軽減などを行い、適正水準の維持を目指す。</a:t>
          </a:r>
          <a:endParaRPr kumimoji="0" lang="ja-JP" altLang="ja-JP" sz="98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56243</xdr:rowOff>
    </xdr:from>
    <xdr:to>
      <xdr:col>81</xdr:col>
      <xdr:colOff>44450</xdr:colOff>
      <xdr:row>38</xdr:row>
      <xdr:rowOff>67733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426563"/>
          <a:ext cx="762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10281</xdr:rowOff>
    </xdr:from>
    <xdr:to>
      <xdr:col>77</xdr:col>
      <xdr:colOff>44450</xdr:colOff>
      <xdr:row>38</xdr:row>
      <xdr:rowOff>56243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380601"/>
          <a:ext cx="80899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124278</xdr:rowOff>
    </xdr:from>
    <xdr:to>
      <xdr:col>72</xdr:col>
      <xdr:colOff>203200</xdr:colOff>
      <xdr:row>38</xdr:row>
      <xdr:rowOff>10281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106400" y="6326958"/>
          <a:ext cx="797560" cy="5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6592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74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89807</xdr:rowOff>
    </xdr:from>
    <xdr:to>
      <xdr:col>68</xdr:col>
      <xdr:colOff>152400</xdr:colOff>
      <xdr:row>37</xdr:row>
      <xdr:rowOff>124278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2293600" y="6292487"/>
          <a:ext cx="8128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67070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670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16933</xdr:rowOff>
    </xdr:from>
    <xdr:to>
      <xdr:col>81</xdr:col>
      <xdr:colOff>95250</xdr:colOff>
      <xdr:row>38</xdr:row>
      <xdr:rowOff>118533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3872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33460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23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5443</xdr:rowOff>
    </xdr:from>
    <xdr:to>
      <xdr:col>77</xdr:col>
      <xdr:colOff>95250</xdr:colOff>
      <xdr:row>38</xdr:row>
      <xdr:rowOff>107043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37576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117220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152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130931</xdr:rowOff>
    </xdr:from>
    <xdr:to>
      <xdr:col>73</xdr:col>
      <xdr:colOff>44450</xdr:colOff>
      <xdr:row>38</xdr:row>
      <xdr:rowOff>61081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33361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71258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10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73478</xdr:rowOff>
    </xdr:from>
    <xdr:to>
      <xdr:col>68</xdr:col>
      <xdr:colOff>203200</xdr:colOff>
      <xdr:row>38</xdr:row>
      <xdr:rowOff>3628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27615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13805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04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39007</xdr:rowOff>
    </xdr:from>
    <xdr:to>
      <xdr:col>64</xdr:col>
      <xdr:colOff>152400</xdr:colOff>
      <xdr:row>37</xdr:row>
      <xdr:rowOff>140607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24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150784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018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年度は将来負担額</a:t>
          </a:r>
          <a:r>
            <a:rPr kumimoji="1" lang="en-US" altLang="ja-JP" sz="1000" b="0" i="0" u="none" strike="noStrike" kern="0" cap="none" spc="0" normalizeH="0" baseline="0" noProof="0">
              <a:ln>
                <a:noFill/>
              </a:ln>
              <a:solidFill>
                <a:prstClr val="black"/>
              </a:solidFill>
              <a:effectLst/>
              <a:uLnTx/>
              <a:uFillTx/>
              <a:latin typeface="+mn-lt"/>
              <a:ea typeface="+mn-ea"/>
              <a:cs typeface="+mn-cs"/>
            </a:rPr>
            <a:t>1,219</a:t>
          </a:r>
          <a:r>
            <a:rPr kumimoji="1" lang="ja-JP" altLang="ja-JP" sz="1000" b="0" i="0" u="none" strike="noStrike" kern="0" cap="none" spc="0" normalizeH="0" baseline="0" noProof="0">
              <a:ln>
                <a:noFill/>
              </a:ln>
              <a:solidFill>
                <a:prstClr val="black"/>
              </a:solidFill>
              <a:effectLst/>
              <a:uLnTx/>
              <a:uFillTx/>
              <a:latin typeface="+mn-lt"/>
              <a:ea typeface="+mn-ea"/>
              <a:cs typeface="+mn-cs"/>
            </a:rPr>
            <a:t>億</a:t>
          </a:r>
          <a:r>
            <a:rPr kumimoji="1" lang="en-US" altLang="ja-JP" sz="1000" b="0" i="0" u="none" strike="noStrike" kern="0" cap="none" spc="0" normalizeH="0" baseline="0" noProof="0">
              <a:ln>
                <a:noFill/>
              </a:ln>
              <a:solidFill>
                <a:prstClr val="black"/>
              </a:solidFill>
              <a:effectLst/>
              <a:uLnTx/>
              <a:uFillTx/>
              <a:latin typeface="+mn-lt"/>
              <a:ea typeface="+mn-ea"/>
              <a:cs typeface="+mn-cs"/>
            </a:rPr>
            <a:t>6</a:t>
          </a:r>
          <a:r>
            <a:rPr kumimoji="1" lang="ja-JP" altLang="ja-JP" sz="1000" b="0" i="0" u="none" strike="noStrike" kern="0" cap="none" spc="0" normalizeH="0" baseline="0" noProof="0">
              <a:ln>
                <a:noFill/>
              </a:ln>
              <a:solidFill>
                <a:prstClr val="black"/>
              </a:solidFill>
              <a:effectLst/>
              <a:uLnTx/>
              <a:uFillTx/>
              <a:latin typeface="+mn-lt"/>
              <a:ea typeface="+mn-ea"/>
              <a:cs typeface="+mn-cs"/>
            </a:rPr>
            <a:t>千万円に対し、控除される充当可能財源が</a:t>
          </a:r>
          <a:r>
            <a:rPr kumimoji="1" lang="en-US" altLang="ja-JP" sz="1000" b="0" i="0" u="none" strike="noStrike" kern="0" cap="none" spc="0" normalizeH="0" baseline="0" noProof="0">
              <a:ln>
                <a:noFill/>
              </a:ln>
              <a:solidFill>
                <a:prstClr val="black"/>
              </a:solidFill>
              <a:effectLst/>
              <a:uLnTx/>
              <a:uFillTx/>
              <a:latin typeface="+mn-lt"/>
              <a:ea typeface="+mn-ea"/>
              <a:cs typeface="+mn-cs"/>
            </a:rPr>
            <a:t>1,404</a:t>
          </a:r>
          <a:r>
            <a:rPr kumimoji="1" lang="ja-JP" altLang="ja-JP" sz="1000" b="0" i="0" u="none" strike="noStrike" kern="0" cap="none" spc="0" normalizeH="0" baseline="0" noProof="0">
              <a:ln>
                <a:noFill/>
              </a:ln>
              <a:solidFill>
                <a:prstClr val="black"/>
              </a:solidFill>
              <a:effectLst/>
              <a:uLnTx/>
              <a:uFillTx/>
              <a:latin typeface="+mn-lt"/>
              <a:ea typeface="+mn-ea"/>
              <a:cs typeface="+mn-cs"/>
            </a:rPr>
            <a:t>億円あり、差引の結果、将来負担額は生じていない。</a:t>
          </a:r>
          <a:r>
            <a:rPr kumimoji="1" lang="en-US" altLang="ja-JP" sz="1000" b="0" i="0" u="none" strike="noStrike" kern="0" cap="none" spc="0" normalizeH="0" baseline="0" noProof="0">
              <a:ln>
                <a:noFill/>
              </a:ln>
              <a:solidFill>
                <a:prstClr val="black"/>
              </a:solidFill>
              <a:effectLst/>
              <a:uLnTx/>
              <a:uFillTx/>
              <a:latin typeface="+mn-lt"/>
              <a:ea typeface="+mn-ea"/>
              <a:cs typeface="+mn-cs"/>
            </a:rPr>
            <a:t>(</a:t>
          </a:r>
          <a:r>
            <a:rPr kumimoji="1" lang="ja-JP" altLang="ja-JP" sz="1000" b="0" i="0" u="none" strike="noStrike" kern="0" cap="none" spc="0" normalizeH="0" baseline="0" noProof="0">
              <a:ln>
                <a:noFill/>
              </a:ln>
              <a:solidFill>
                <a:prstClr val="black"/>
              </a:solidFill>
              <a:effectLst/>
              <a:uLnTx/>
              <a:uFillTx/>
              <a:latin typeface="+mn-lt"/>
              <a:ea typeface="+mn-ea"/>
              <a:cs typeface="+mn-cs"/>
            </a:rPr>
            <a:t>令和</a:t>
          </a:r>
          <a:r>
            <a:rPr kumimoji="1" lang="en-US" altLang="ja-JP" sz="1000" b="0" i="0" u="none" strike="noStrike" kern="0" cap="none" spc="0" normalizeH="0" baseline="0" noProof="0">
              <a:ln>
                <a:noFill/>
              </a:ln>
              <a:solidFill>
                <a:prstClr val="black"/>
              </a:solidFill>
              <a:effectLst/>
              <a:uLnTx/>
              <a:uFillTx/>
              <a:latin typeface="+mn-lt"/>
              <a:ea typeface="+mn-ea"/>
              <a:cs typeface="+mn-cs"/>
            </a:rPr>
            <a:t>4</a:t>
          </a:r>
          <a:r>
            <a:rPr kumimoji="1" lang="ja-JP" altLang="ja-JP" sz="1000" b="0" i="0" u="none" strike="noStrike" kern="0" cap="none" spc="0" normalizeH="0" baseline="0" noProof="0">
              <a:ln>
                <a:noFill/>
              </a:ln>
              <a:solidFill>
                <a:prstClr val="black"/>
              </a:solidFill>
              <a:effectLst/>
              <a:uLnTx/>
              <a:uFillTx/>
              <a:latin typeface="+mn-lt"/>
              <a:ea typeface="+mn-ea"/>
              <a:cs typeface="+mn-cs"/>
            </a:rPr>
            <a:t>年度数値：</a:t>
          </a:r>
          <a:r>
            <a:rPr kumimoji="1" lang="en-US" altLang="ja-JP" sz="1000" b="0" i="0" u="none" strike="noStrike" kern="0" cap="none" spc="0" normalizeH="0" baseline="0" noProof="0">
              <a:ln>
                <a:noFill/>
              </a:ln>
              <a:solidFill>
                <a:prstClr val="black"/>
              </a:solidFill>
              <a:effectLst/>
              <a:uLnTx/>
              <a:uFillTx/>
              <a:latin typeface="+mn-lt"/>
              <a:ea typeface="+mn-ea"/>
              <a:cs typeface="+mn-cs"/>
            </a:rPr>
            <a:t>-24.0</a:t>
          </a:r>
          <a:r>
            <a:rPr kumimoji="1" lang="ja-JP" altLang="ja-JP" sz="1000" b="0" i="0" u="none" strike="noStrike" kern="0" cap="none" spc="0" normalizeH="0" baseline="0" noProof="0">
              <a:ln>
                <a:noFill/>
              </a:ln>
              <a:solidFill>
                <a:prstClr val="black"/>
              </a:solidFill>
              <a:effectLst/>
              <a:uLnTx/>
              <a:uFillTx/>
              <a:latin typeface="+mn-lt"/>
              <a:ea typeface="+mn-ea"/>
              <a:cs typeface="+mn-cs"/>
            </a:rPr>
            <a:t>、令和</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ja-JP" sz="1000" b="0" i="0" u="none" strike="noStrike" kern="0" cap="none" spc="0" normalizeH="0" baseline="0" noProof="0">
              <a:ln>
                <a:noFill/>
              </a:ln>
              <a:solidFill>
                <a:prstClr val="black"/>
              </a:solidFill>
              <a:effectLst/>
              <a:uLnTx/>
              <a:uFillTx/>
              <a:latin typeface="+mn-lt"/>
              <a:ea typeface="+mn-ea"/>
              <a:cs typeface="+mn-cs"/>
            </a:rPr>
            <a:t>年度数値：</a:t>
          </a:r>
          <a:r>
            <a:rPr kumimoji="1" lang="en-US" altLang="ja-JP" sz="1000" b="0" i="0" u="none" strike="noStrike" kern="0" cap="none" spc="0" normalizeH="0" baseline="0" noProof="0">
              <a:ln>
                <a:noFill/>
              </a:ln>
              <a:solidFill>
                <a:prstClr val="black"/>
              </a:solidFill>
              <a:effectLst/>
              <a:uLnTx/>
              <a:uFillTx/>
              <a:latin typeface="+mn-lt"/>
              <a:ea typeface="+mn-ea"/>
              <a:cs typeface="+mn-cs"/>
            </a:rPr>
            <a:t>-15.0)</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減理由として、清掃費や公債費などの基準財政需要額算入見込額の減少が将来負担比率の増要因となる一方で、①一般会計の地方債現在高の減少、②財政調整基金や公共施設整備基金、職員退職手当基金などの充当可能基金の増加、③都市計画税などの充当可能特定財源の増加などにより、将来負担比率は前年度比で減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a:t>
          </a:r>
          <a:r>
            <a:rPr kumimoji="1" lang="en-US" altLang="ja-JP" sz="1000" b="0" i="0" u="none" strike="noStrike" kern="0" cap="none" spc="0" normalizeH="0" baseline="0" noProof="0">
              <a:ln>
                <a:noFill/>
              </a:ln>
              <a:solidFill>
                <a:prstClr val="black"/>
              </a:solidFill>
              <a:effectLst/>
              <a:uLnTx/>
              <a:uFillTx/>
              <a:latin typeface="+mn-lt"/>
              <a:ea typeface="+mn-ea"/>
              <a:cs typeface="+mn-cs"/>
            </a:rPr>
            <a:t>※</a:t>
          </a:r>
          <a:r>
            <a:rPr kumimoji="1" lang="ja-JP" altLang="ja-JP" sz="1000" b="0" i="0" u="none" strike="noStrike" kern="0" cap="none" spc="0" normalizeH="0" baseline="0" noProof="0">
              <a:ln>
                <a:noFill/>
              </a:ln>
              <a:solidFill>
                <a:prstClr val="black"/>
              </a:solidFill>
              <a:effectLst/>
              <a:uLnTx/>
              <a:uFillTx/>
              <a:latin typeface="+mn-lt"/>
              <a:ea typeface="+mn-ea"/>
              <a:cs typeface="+mn-cs"/>
            </a:rPr>
            <a:t>①は将来負担比率の分子の値、②及び③は将来負担比率の分子から控除される値）</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今後も将来負担の増大を招くことが無いよう地方債の管理を徹底する。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5563850" y="2186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155938</xdr:rowOff>
    </xdr:from>
    <xdr:to>
      <xdr:col>73</xdr:col>
      <xdr:colOff>44450</xdr:colOff>
      <xdr:row>14</xdr:row>
      <xdr:rowOff>86088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868400" y="233525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5572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55154</xdr:rowOff>
    </xdr:from>
    <xdr:to>
      <xdr:col>68</xdr:col>
      <xdr:colOff>203200</xdr:colOff>
      <xdr:row>14</xdr:row>
      <xdr:rowOff>156754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055600" y="240211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166931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763500" y="217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70666</xdr:rowOff>
    </xdr:from>
    <xdr:to>
      <xdr:col>64</xdr:col>
      <xdr:colOff>152400</xdr:colOff>
      <xdr:row>15</xdr:row>
      <xdr:rowOff>816</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242800" y="24176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10993</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1950700" y="219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430,831
422,759
71.55
184,675,921
173,875,066
7,846,310
83,069,953
90,637,099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人件費に係る経常収支比率は令和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年度と比較して</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a:effectLst/>
          </a:endParaRPr>
        </a:p>
        <a:p>
          <a:r>
            <a:rPr kumimoji="1" lang="ja-JP" altLang="ja-JP" sz="1100">
              <a:solidFill>
                <a:schemeClr val="dk1"/>
              </a:solidFill>
              <a:effectLst/>
              <a:latin typeface="+mn-lt"/>
              <a:ea typeface="+mn-ea"/>
              <a:cs typeface="+mn-cs"/>
            </a:rPr>
            <a:t>引き続き職員定数の適正化に向け、効率的な執行体制の構築を図っていく。</a:t>
          </a:r>
          <a:endParaRPr lang="ja-JP" altLang="ja-JP">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58420</xdr:rowOff>
    </xdr:from>
    <xdr:to>
      <xdr:col>24</xdr:col>
      <xdr:colOff>25400</xdr:colOff>
      <xdr:row>36</xdr:row>
      <xdr:rowOff>111760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306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37</xdr:row>
      <xdr:rowOff>39370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306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39370</xdr:rowOff>
    </xdr:from>
    <xdr:to>
      <xdr:col>15</xdr:col>
      <xdr:colOff>98425</xdr:colOff>
      <xdr:row>37</xdr:row>
      <xdr:rowOff>100330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830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77470</xdr:rowOff>
    </xdr:from>
    <xdr:to>
      <xdr:col>11</xdr:col>
      <xdr:colOff>9525</xdr:colOff>
      <xdr:row>37</xdr:row>
      <xdr:rowOff>100330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21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60960</xdr:rowOff>
    </xdr:from>
    <xdr:to>
      <xdr:col>24</xdr:col>
      <xdr:colOff>76200</xdr:colOff>
      <xdr:row>36</xdr:row>
      <xdr:rowOff>162560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77487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160020</xdr:rowOff>
    </xdr:from>
    <xdr:to>
      <xdr:col>15</xdr:col>
      <xdr:colOff>149225</xdr:colOff>
      <xdr:row>37</xdr:row>
      <xdr:rowOff>90170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100347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49530</xdr:rowOff>
    </xdr:from>
    <xdr:to>
      <xdr:col>11</xdr:col>
      <xdr:colOff>60325</xdr:colOff>
      <xdr:row>37</xdr:row>
      <xdr:rowOff>151130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161307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26670</xdr:rowOff>
    </xdr:from>
    <xdr:to>
      <xdr:col>6</xdr:col>
      <xdr:colOff>171450</xdr:colOff>
      <xdr:row>37</xdr:row>
      <xdr:rowOff>128270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138447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物件費に係る経常収支比率は、令和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年度と比較して</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これは共通基盤整備運用事業や税務系システム整備運用事業の委託料の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などが主な要因である。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64135</xdr:rowOff>
    </xdr:from>
    <xdr:to>
      <xdr:col>82</xdr:col>
      <xdr:colOff>107950</xdr:colOff>
      <xdr:row>16</xdr:row>
      <xdr:rowOff>167005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807335"/>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132732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04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64135</xdr:rowOff>
    </xdr:from>
    <xdr:to>
      <xdr:col>78</xdr:col>
      <xdr:colOff>69850</xdr:colOff>
      <xdr:row>16</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80733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134002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877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64135</xdr:rowOff>
    </xdr:from>
    <xdr:to>
      <xdr:col>73</xdr:col>
      <xdr:colOff>180975</xdr:colOff>
      <xdr:row>16</xdr:row>
      <xdr:rowOff>98425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80733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139717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46990</xdr:rowOff>
    </xdr:from>
    <xdr:to>
      <xdr:col>69</xdr:col>
      <xdr:colOff>92075</xdr:colOff>
      <xdr:row>16</xdr:row>
      <xdr:rowOff>64135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7901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70485</xdr:rowOff>
    </xdr:from>
    <xdr:to>
      <xdr:col>69</xdr:col>
      <xdr:colOff>142875</xdr:colOff>
      <xdr:row>17</xdr:row>
      <xdr:rowOff>635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156862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9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139717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85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88282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831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13335</xdr:rowOff>
    </xdr:from>
    <xdr:to>
      <xdr:col>78</xdr:col>
      <xdr:colOff>120650</xdr:colOff>
      <xdr:row>16</xdr:row>
      <xdr:rowOff>114935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7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125112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525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47625</xdr:rowOff>
    </xdr:from>
    <xdr:to>
      <xdr:col>74</xdr:col>
      <xdr:colOff>31750</xdr:colOff>
      <xdr:row>16</xdr:row>
      <xdr:rowOff>149225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79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159402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55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13335</xdr:rowOff>
    </xdr:from>
    <xdr:to>
      <xdr:col>69</xdr:col>
      <xdr:colOff>142875</xdr:colOff>
      <xdr:row>16</xdr:row>
      <xdr:rowOff>114935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7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125112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525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167640</xdr:rowOff>
    </xdr:from>
    <xdr:to>
      <xdr:col>65</xdr:col>
      <xdr:colOff>53975</xdr:colOff>
      <xdr:row>16</xdr:row>
      <xdr:rowOff>97790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73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107967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508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年度と比較して</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扶助費は、社会保障制度の一環として様々な法律、条例に基づいて支出するため、容易に削減、圧縮することができない。また、社会福祉費における障がい者自立支援給付費や児童福祉費における民間等保育所運営費などが年々増加傾向にあることが扶助費の増加要因となってい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12700</xdr:rowOff>
    </xdr:from>
    <xdr:to>
      <xdr:col>24</xdr:col>
      <xdr:colOff>25400</xdr:colOff>
      <xdr:row>60</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1012825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92727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12700</xdr:rowOff>
    </xdr:from>
    <xdr:to>
      <xdr:col>19</xdr:col>
      <xdr:colOff>187325</xdr:colOff>
      <xdr:row>59</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4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31750</xdr:rowOff>
    </xdr:from>
    <xdr:to>
      <xdr:col>15</xdr:col>
      <xdr:colOff>98425</xdr:colOff>
      <xdr:row>60</xdr:row>
      <xdr:rowOff>88900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101473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54627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146050</xdr:rowOff>
    </xdr:from>
    <xdr:to>
      <xdr:col>11</xdr:col>
      <xdr:colOff>9525</xdr:colOff>
      <xdr:row>60</xdr:row>
      <xdr:rowOff>88900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261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76200</xdr:rowOff>
    </xdr:from>
    <xdr:to>
      <xdr:col>11</xdr:col>
      <xdr:colOff>60325</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152400</xdr:rowOff>
    </xdr:from>
    <xdr:to>
      <xdr:col>24</xdr:col>
      <xdr:colOff>76200</xdr:colOff>
      <xdr:row>60</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124477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133350</xdr:rowOff>
    </xdr:from>
    <xdr:to>
      <xdr:col>20</xdr:col>
      <xdr:colOff>38100</xdr:colOff>
      <xdr:row>59</xdr:row>
      <xdr:rowOff>63500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48277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152400</xdr:rowOff>
    </xdr:from>
    <xdr:to>
      <xdr:col>15</xdr:col>
      <xdr:colOff>149225</xdr:colOff>
      <xdr:row>59</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67327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38100</xdr:rowOff>
    </xdr:from>
    <xdr:to>
      <xdr:col>11</xdr:col>
      <xdr:colOff>60325</xdr:colOff>
      <xdr:row>60</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124477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95250</xdr:rowOff>
    </xdr:from>
    <xdr:to>
      <xdr:col>6</xdr:col>
      <xdr:colOff>171450</xdr:colOff>
      <xdr:row>60</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その他に係る経常収支比率は、令和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年度と比較して</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介護保険事業会計、後期高齢者医療事業会計、国民健康保険事業会計に対する一般会計からの繰出金の占める割合が大きく、各特別会計の健全化を図る必要がある。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139700</xdr:rowOff>
    </xdr:from>
    <xdr:to>
      <xdr:col>82</xdr:col>
      <xdr:colOff>107950</xdr:colOff>
      <xdr:row>59</xdr:row>
      <xdr:rowOff>69850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100838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139700</xdr:rowOff>
    </xdr:from>
    <xdr:to>
      <xdr:col>78</xdr:col>
      <xdr:colOff>69850</xdr:colOff>
      <xdr:row>59</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10083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143527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60</xdr:row>
      <xdr:rowOff>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1473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99077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133350</xdr:rowOff>
    </xdr:from>
    <xdr:to>
      <xdr:col>69</xdr:col>
      <xdr:colOff>92075</xdr:colOff>
      <xdr:row>60</xdr:row>
      <xdr:rowOff>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10248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162577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88900</xdr:rowOff>
    </xdr:from>
    <xdr:to>
      <xdr:col>78</xdr:col>
      <xdr:colOff>120650</xdr:colOff>
      <xdr:row>59</xdr:row>
      <xdr:rowOff>19050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3827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120650</xdr:rowOff>
    </xdr:from>
    <xdr:to>
      <xdr:col>69</xdr:col>
      <xdr:colOff>142875</xdr:colOff>
      <xdr:row>60</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35577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82550</xdr:rowOff>
    </xdr:from>
    <xdr:to>
      <xdr:col>65</xdr:col>
      <xdr:colOff>53975</xdr:colOff>
      <xdr:row>60</xdr:row>
      <xdr:rowOff>12700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168927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補助費等に係る経常収支比率は、令和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年度と比較して</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引き続き、常備消防委託料、病院事業会計負担金、東京たま広域資源循環組合負担金の占める割合が大きく、各団体での健全化を図る必要がある。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132443</xdr:rowOff>
    </xdr:from>
    <xdr:to>
      <xdr:col>82</xdr:col>
      <xdr:colOff>107950</xdr:colOff>
      <xdr:row>36</xdr:row>
      <xdr:rowOff>154214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304643"/>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132443</xdr:rowOff>
    </xdr:from>
    <xdr:to>
      <xdr:col>78</xdr:col>
      <xdr:colOff>69850</xdr:colOff>
      <xdr:row>37</xdr:row>
      <xdr:rowOff>80736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3046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26307</xdr:rowOff>
    </xdr:from>
    <xdr:to>
      <xdr:col>73</xdr:col>
      <xdr:colOff>180975</xdr:colOff>
      <xdr:row>37</xdr:row>
      <xdr:rowOff>80736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3699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15422</xdr:rowOff>
    </xdr:from>
    <xdr:to>
      <xdr:col>69</xdr:col>
      <xdr:colOff>92075</xdr:colOff>
      <xdr:row>37</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3590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48986</xdr:rowOff>
    </xdr:from>
    <xdr:to>
      <xdr:col>69</xdr:col>
      <xdr:colOff>142875</xdr:colOff>
      <xdr:row>36</xdr:row>
      <xdr:rowOff>150586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160763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103414</xdr:rowOff>
    </xdr:from>
    <xdr:to>
      <xdr:col>82</xdr:col>
      <xdr:colOff>158750</xdr:colOff>
      <xdr:row>37</xdr:row>
      <xdr:rowOff>33564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75491</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24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81643</xdr:rowOff>
    </xdr:from>
    <xdr:to>
      <xdr:col>78</xdr:col>
      <xdr:colOff>120650</xdr:colOff>
      <xdr:row>37</xdr:row>
      <xdr:rowOff>11793</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25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168020</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340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29936</xdr:rowOff>
    </xdr:from>
    <xdr:to>
      <xdr:col>74</xdr:col>
      <xdr:colOff>31750</xdr:colOff>
      <xdr:row>37</xdr:row>
      <xdr:rowOff>131536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116312</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4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146957</xdr:rowOff>
    </xdr:from>
    <xdr:to>
      <xdr:col>69</xdr:col>
      <xdr:colOff>142875</xdr:colOff>
      <xdr:row>37</xdr:row>
      <xdr:rowOff>77107</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61884</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136072</xdr:rowOff>
    </xdr:from>
    <xdr:to>
      <xdr:col>65</xdr:col>
      <xdr:colOff>53975</xdr:colOff>
      <xdr:row>37</xdr:row>
      <xdr:rowOff>66222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50999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公債費に係る経常収支比率は、令和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年度と</a:t>
          </a:r>
          <a:r>
            <a:rPr kumimoji="1" lang="ja-JP" altLang="en-US" sz="1100">
              <a:solidFill>
                <a:schemeClr val="dk1"/>
              </a:solidFill>
              <a:effectLst/>
              <a:latin typeface="+mn-lt"/>
              <a:ea typeface="+mn-ea"/>
              <a:cs typeface="+mn-cs"/>
            </a:rPr>
            <a:t>同じく</a:t>
          </a:r>
          <a:r>
            <a:rPr kumimoji="1" lang="en-US" altLang="ja-JP" sz="1100">
              <a:solidFill>
                <a:schemeClr val="dk1"/>
              </a:solidFill>
              <a:effectLst/>
              <a:latin typeface="+mn-lt"/>
              <a:ea typeface="+mn-ea"/>
              <a:cs typeface="+mn-cs"/>
            </a:rPr>
            <a:t>8.3%</a:t>
          </a:r>
          <a:r>
            <a:rPr kumimoji="1" lang="ja-JP" altLang="en-US"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過去に発生した債務の支払に要する経費であり、借入れをする時点で将来の財政負担を十分検討し、今後も適正な管理に努める。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75</xdr:row>
      <xdr:rowOff>138430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997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76</xdr:row>
      <xdr:rowOff>25763</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99718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158024</xdr:rowOff>
    </xdr:from>
    <xdr:to>
      <xdr:col>15</xdr:col>
      <xdr:colOff>98425</xdr:colOff>
      <xdr:row>76</xdr:row>
      <xdr:rowOff>25763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01677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131899</xdr:rowOff>
    </xdr:from>
    <xdr:to>
      <xdr:col>11</xdr:col>
      <xdr:colOff>9525</xdr:colOff>
      <xdr:row>75</xdr:row>
      <xdr:rowOff>158024</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299064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87630</xdr:rowOff>
    </xdr:from>
    <xdr:to>
      <xdr:col>20</xdr:col>
      <xdr:colOff>38100</xdr:colOff>
      <xdr:row>76</xdr:row>
      <xdr:rowOff>17780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27957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146413</xdr:rowOff>
    </xdr:from>
    <xdr:to>
      <xdr:col>15</xdr:col>
      <xdr:colOff>149225</xdr:colOff>
      <xdr:row>76</xdr:row>
      <xdr:rowOff>76563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0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86740</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7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107224</xdr:rowOff>
    </xdr:from>
    <xdr:to>
      <xdr:col>11</xdr:col>
      <xdr:colOff>60325</xdr:colOff>
      <xdr:row>76</xdr:row>
      <xdr:rowOff>37374</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47551</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81099</xdr:rowOff>
    </xdr:from>
    <xdr:to>
      <xdr:col>6</xdr:col>
      <xdr:colOff>171450</xdr:colOff>
      <xdr:row>76</xdr:row>
      <xdr:rowOff>11249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21426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70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公債費以外の支出に係る経常収支比率は、令和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年度と比較して</a:t>
          </a:r>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類似団体内平均値</a:t>
          </a:r>
          <a:r>
            <a:rPr kumimoji="1" lang="en-US" altLang="ja-JP" sz="1100">
              <a:solidFill>
                <a:schemeClr val="dk1"/>
              </a:solidFill>
              <a:effectLst/>
              <a:latin typeface="+mn-lt"/>
              <a:ea typeface="+mn-ea"/>
              <a:cs typeface="+mn-cs"/>
            </a:rPr>
            <a:t>80.0</a:t>
          </a:r>
          <a:r>
            <a:rPr kumimoji="1" lang="ja-JP" altLang="ja-JP" sz="1100">
              <a:solidFill>
                <a:schemeClr val="dk1"/>
              </a:solidFill>
              <a:effectLst/>
              <a:latin typeface="+mn-lt"/>
              <a:ea typeface="+mn-ea"/>
              <a:cs typeface="+mn-cs"/>
            </a:rPr>
            <a:t>％と比較して依然として高い傾向が続いているため、さらなる経常経費の抑制に努める。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121557</xdr:rowOff>
    </xdr:from>
    <xdr:to>
      <xdr:col>82</xdr:col>
      <xdr:colOff>107950</xdr:colOff>
      <xdr:row>79</xdr:row>
      <xdr:rowOff>97064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151757"/>
          <a:ext cx="838200" cy="48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90006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120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121557</xdr:rowOff>
    </xdr:from>
    <xdr:to>
      <xdr:col>78</xdr:col>
      <xdr:colOff>69850</xdr:colOff>
      <xdr:row>79</xdr:row>
      <xdr:rowOff>75293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151757"/>
          <a:ext cx="889000" cy="46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95449</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8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75293</xdr:rowOff>
    </xdr:from>
    <xdr:to>
      <xdr:col>73</xdr:col>
      <xdr:colOff>180975</xdr:colOff>
      <xdr:row>80</xdr:row>
      <xdr:rowOff>121557</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619843"/>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160564</xdr:rowOff>
    </xdr:from>
    <xdr:to>
      <xdr:col>74</xdr:col>
      <xdr:colOff>31750</xdr:colOff>
      <xdr:row>78</xdr:row>
      <xdr:rowOff>90714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100891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118836</xdr:rowOff>
    </xdr:from>
    <xdr:to>
      <xdr:col>69</xdr:col>
      <xdr:colOff>92075</xdr:colOff>
      <xdr:row>80</xdr:row>
      <xdr:rowOff>121557</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663386"/>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32657</xdr:rowOff>
    </xdr:from>
    <xdr:to>
      <xdr:col>69</xdr:col>
      <xdr:colOff>142875</xdr:colOff>
      <xdr:row>78</xdr:row>
      <xdr:rowOff>134257</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144434</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117021</xdr:rowOff>
    </xdr:from>
    <xdr:to>
      <xdr:col>65</xdr:col>
      <xdr:colOff>53975</xdr:colOff>
      <xdr:row>78</xdr:row>
      <xdr:rowOff>47171</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57348</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08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46264</xdr:rowOff>
    </xdr:from>
    <xdr:to>
      <xdr:col>82</xdr:col>
      <xdr:colOff>158750</xdr:colOff>
      <xdr:row>79</xdr:row>
      <xdr:rowOff>147864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5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18341</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562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70757</xdr:rowOff>
    </xdr:from>
    <xdr:to>
      <xdr:col>78</xdr:col>
      <xdr:colOff>120650</xdr:colOff>
      <xdr:row>77</xdr:row>
      <xdr:rowOff>907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157134</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187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24493</xdr:rowOff>
    </xdr:from>
    <xdr:to>
      <xdr:col>74</xdr:col>
      <xdr:colOff>31750</xdr:colOff>
      <xdr:row>79</xdr:row>
      <xdr:rowOff>126093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5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110870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65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70757</xdr:rowOff>
    </xdr:from>
    <xdr:to>
      <xdr:col>69</xdr:col>
      <xdr:colOff>142875</xdr:colOff>
      <xdr:row>81</xdr:row>
      <xdr:rowOff>907</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78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157134</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87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68036</xdr:rowOff>
    </xdr:from>
    <xdr:to>
      <xdr:col>65</xdr:col>
      <xdr:colOff>53975</xdr:colOff>
      <xdr:row>79</xdr:row>
      <xdr:rowOff>169636</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154413</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82842</xdr:rowOff>
    </xdr:from>
    <xdr:to>
      <xdr:col>29</xdr:col>
      <xdr:colOff>127000</xdr:colOff>
      <xdr:row>19</xdr:row>
      <xdr:rowOff>84899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388017"/>
          <a:ext cx="647700" cy="2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36627</xdr:rowOff>
    </xdr:from>
    <xdr:to>
      <xdr:col>26</xdr:col>
      <xdr:colOff>50800</xdr:colOff>
      <xdr:row>19</xdr:row>
      <xdr:rowOff>82842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341802"/>
          <a:ext cx="698500" cy="4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36627</xdr:rowOff>
    </xdr:from>
    <xdr:to>
      <xdr:col>22</xdr:col>
      <xdr:colOff>114300</xdr:colOff>
      <xdr:row>19</xdr:row>
      <xdr:rowOff>148565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41802"/>
          <a:ext cx="698500" cy="111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159592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139116</xdr:rowOff>
    </xdr:from>
    <xdr:to>
      <xdr:col>18</xdr:col>
      <xdr:colOff>177800</xdr:colOff>
      <xdr:row>19</xdr:row>
      <xdr:rowOff>148565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44291"/>
          <a:ext cx="698500" cy="9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91973</xdr:rowOff>
    </xdr:from>
    <xdr:to>
      <xdr:col>19</xdr:col>
      <xdr:colOff>38100</xdr:colOff>
      <xdr:row>18</xdr:row>
      <xdr:rowOff>22123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32300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116091</xdr:rowOff>
    </xdr:from>
    <xdr:to>
      <xdr:col>15</xdr:col>
      <xdr:colOff>101600</xdr:colOff>
      <xdr:row>18</xdr:row>
      <xdr:rowOff>46241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56418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34099</xdr:rowOff>
    </xdr:from>
    <xdr:to>
      <xdr:col>29</xdr:col>
      <xdr:colOff>177800</xdr:colOff>
      <xdr:row>19</xdr:row>
      <xdr:rowOff>135699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39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6176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1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32042</xdr:rowOff>
    </xdr:from>
    <xdr:to>
      <xdr:col>26</xdr:col>
      <xdr:colOff>101600</xdr:colOff>
      <xdr:row>19</xdr:row>
      <xdr:rowOff>133642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372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118419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23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157277</xdr:rowOff>
    </xdr:from>
    <xdr:to>
      <xdr:col>22</xdr:col>
      <xdr:colOff>165100</xdr:colOff>
      <xdr:row>19</xdr:row>
      <xdr:rowOff>87427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91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72204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77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97765</xdr:rowOff>
    </xdr:from>
    <xdr:to>
      <xdr:col>19</xdr:col>
      <xdr:colOff>38100</xdr:colOff>
      <xdr:row>20</xdr:row>
      <xdr:rowOff>27915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02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12692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8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88316</xdr:rowOff>
    </xdr:from>
    <xdr:to>
      <xdr:col>15</xdr:col>
      <xdr:colOff>101600</xdr:colOff>
      <xdr:row>20</xdr:row>
      <xdr:rowOff>18466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934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3243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7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147993</xdr:rowOff>
    </xdr:from>
    <xdr:to>
      <xdr:col>29</xdr:col>
      <xdr:colOff>127000</xdr:colOff>
      <xdr:row>37</xdr:row>
      <xdr:rowOff>17425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01243"/>
          <a:ext cx="647700" cy="408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121056</xdr:rowOff>
    </xdr:from>
    <xdr:to>
      <xdr:col>26</xdr:col>
      <xdr:colOff>50800</xdr:colOff>
      <xdr:row>36</xdr:row>
      <xdr:rowOff>147993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74306"/>
          <a:ext cx="698500" cy="26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121056</xdr:rowOff>
    </xdr:from>
    <xdr:to>
      <xdr:col>22</xdr:col>
      <xdr:colOff>114300</xdr:colOff>
      <xdr:row>37</xdr:row>
      <xdr:rowOff>34074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74306"/>
          <a:ext cx="698500" cy="84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47731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34074</xdr:rowOff>
    </xdr:from>
    <xdr:to>
      <xdr:col>18</xdr:col>
      <xdr:colOff>177800</xdr:colOff>
      <xdr:row>37</xdr:row>
      <xdr:rowOff>51638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58774"/>
          <a:ext cx="698500" cy="17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267348</xdr:rowOff>
    </xdr:from>
    <xdr:to>
      <xdr:col>19</xdr:col>
      <xdr:colOff>38100</xdr:colOff>
      <xdr:row>36</xdr:row>
      <xdr:rowOff>26048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36225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279044</xdr:rowOff>
    </xdr:from>
    <xdr:to>
      <xdr:col>15</xdr:col>
      <xdr:colOff>101600</xdr:colOff>
      <xdr:row>36</xdr:row>
      <xdr:rowOff>37744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47921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138075</xdr:rowOff>
    </xdr:from>
    <xdr:to>
      <xdr:col>29</xdr:col>
      <xdr:colOff>177800</xdr:colOff>
      <xdr:row>37</xdr:row>
      <xdr:rowOff>68225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91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110152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97193</xdr:rowOff>
    </xdr:from>
    <xdr:to>
      <xdr:col>26</xdr:col>
      <xdr:colOff>101600</xdr:colOff>
      <xdr:row>37</xdr:row>
      <xdr:rowOff>27343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50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12120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3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70256</xdr:rowOff>
    </xdr:from>
    <xdr:to>
      <xdr:col>22</xdr:col>
      <xdr:colOff>165100</xdr:colOff>
      <xdr:row>37</xdr:row>
      <xdr:rowOff>406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23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156633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09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154724</xdr:rowOff>
    </xdr:from>
    <xdr:to>
      <xdr:col>19</xdr:col>
      <xdr:colOff>38100</xdr:colOff>
      <xdr:row>37</xdr:row>
      <xdr:rowOff>84874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07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69651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94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838</xdr:rowOff>
    </xdr:from>
    <xdr:to>
      <xdr:col>15</xdr:col>
      <xdr:colOff>101600</xdr:colOff>
      <xdr:row>37</xdr:row>
      <xdr:rowOff>102438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25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87215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1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430,831
422,759
71.55
184,675,921
173,875,066
7,846,310
83,069,953
90,637,099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62890</xdr:rowOff>
    </xdr:from>
    <xdr:to>
      <xdr:col>24</xdr:col>
      <xdr:colOff>63500</xdr:colOff>
      <xdr:row>37</xdr:row>
      <xdr:rowOff>83072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06540"/>
          <a:ext cx="838200" cy="20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76280</xdr:rowOff>
    </xdr:from>
    <xdr:to>
      <xdr:col>19</xdr:col>
      <xdr:colOff>177800</xdr:colOff>
      <xdr:row>37</xdr:row>
      <xdr:rowOff>83072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19930"/>
          <a:ext cx="889000" cy="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76280</xdr:rowOff>
    </xdr:from>
    <xdr:to>
      <xdr:col>15</xdr:col>
      <xdr:colOff>50800</xdr:colOff>
      <xdr:row>37</xdr:row>
      <xdr:rowOff>90159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19930"/>
          <a:ext cx="889000" cy="1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90159</xdr:rowOff>
    </xdr:from>
    <xdr:to>
      <xdr:col>10</xdr:col>
      <xdr:colOff>114300</xdr:colOff>
      <xdr:row>37</xdr:row>
      <xdr:rowOff>94241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33809"/>
          <a:ext cx="889000" cy="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33220</xdr:rowOff>
    </xdr:from>
    <xdr:to>
      <xdr:col>10</xdr:col>
      <xdr:colOff>165100</xdr:colOff>
      <xdr:row>36</xdr:row>
      <xdr:rowOff>134820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151347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37367</xdr:rowOff>
    </xdr:from>
    <xdr:to>
      <xdr:col>6</xdr:col>
      <xdr:colOff>38100</xdr:colOff>
      <xdr:row>36</xdr:row>
      <xdr:rowOff>138967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155494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12090</xdr:rowOff>
    </xdr:from>
    <xdr:to>
      <xdr:col>24</xdr:col>
      <xdr:colOff>114300</xdr:colOff>
      <xdr:row>37</xdr:row>
      <xdr:rowOff>113690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161967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32272</xdr:rowOff>
    </xdr:from>
    <xdr:to>
      <xdr:col>20</xdr:col>
      <xdr:colOff>38100</xdr:colOff>
      <xdr:row>37</xdr:row>
      <xdr:rowOff>133872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7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124999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6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25480</xdr:rowOff>
    </xdr:from>
    <xdr:to>
      <xdr:col>15</xdr:col>
      <xdr:colOff>101600</xdr:colOff>
      <xdr:row>37</xdr:row>
      <xdr:rowOff>127080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6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118207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6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39359</xdr:rowOff>
    </xdr:from>
    <xdr:to>
      <xdr:col>10</xdr:col>
      <xdr:colOff>165100</xdr:colOff>
      <xdr:row>37</xdr:row>
      <xdr:rowOff>140959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8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132086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7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43441</xdr:rowOff>
    </xdr:from>
    <xdr:to>
      <xdr:col>6</xdr:col>
      <xdr:colOff>38100</xdr:colOff>
      <xdr:row>37</xdr:row>
      <xdr:rowOff>145041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8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136169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7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122021</xdr:rowOff>
    </xdr:from>
    <xdr:to>
      <xdr:col>24</xdr:col>
      <xdr:colOff>63500</xdr:colOff>
      <xdr:row>56</xdr:row>
      <xdr:rowOff>79369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51771"/>
          <a:ext cx="838200" cy="12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79369</xdr:rowOff>
    </xdr:from>
    <xdr:to>
      <xdr:col>19</xdr:col>
      <xdr:colOff>177800</xdr:colOff>
      <xdr:row>57</xdr:row>
      <xdr:rowOff>8636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80569"/>
          <a:ext cx="889000" cy="10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132027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39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8636</xdr:rowOff>
    </xdr:from>
    <xdr:to>
      <xdr:col>15</xdr:col>
      <xdr:colOff>50800</xdr:colOff>
      <xdr:row>58</xdr:row>
      <xdr:rowOff>28410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81286"/>
          <a:ext cx="889000" cy="19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15005</xdr:rowOff>
    </xdr:from>
    <xdr:to>
      <xdr:col>15</xdr:col>
      <xdr:colOff>101600</xdr:colOff>
      <xdr:row>57</xdr:row>
      <xdr:rowOff>116605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107732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28410</xdr:rowOff>
    </xdr:from>
    <xdr:to>
      <xdr:col>10</xdr:col>
      <xdr:colOff>114300</xdr:colOff>
      <xdr:row>58</xdr:row>
      <xdr:rowOff>106877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72510"/>
          <a:ext cx="889000" cy="78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87605</xdr:rowOff>
    </xdr:from>
    <xdr:to>
      <xdr:col>10</xdr:col>
      <xdr:colOff>165100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34282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3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140297</xdr:rowOff>
    </xdr:from>
    <xdr:to>
      <xdr:col>6</xdr:col>
      <xdr:colOff>38100</xdr:colOff>
      <xdr:row>58</xdr:row>
      <xdr:rowOff>70447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86974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68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71221</xdr:rowOff>
    </xdr:from>
    <xdr:to>
      <xdr:col>24</xdr:col>
      <xdr:colOff>114300</xdr:colOff>
      <xdr:row>56</xdr:row>
      <xdr:rowOff>1371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0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94098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5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28569</xdr:rowOff>
    </xdr:from>
    <xdr:to>
      <xdr:col>20</xdr:col>
      <xdr:colOff>38100</xdr:colOff>
      <xdr:row>56</xdr:row>
      <xdr:rowOff>130169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2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121296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72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129286</xdr:rowOff>
    </xdr:from>
    <xdr:to>
      <xdr:col>15</xdr:col>
      <xdr:colOff>101600</xdr:colOff>
      <xdr:row>57</xdr:row>
      <xdr:rowOff>59436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3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75963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0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149060</xdr:rowOff>
    </xdr:from>
    <xdr:to>
      <xdr:col>10</xdr:col>
      <xdr:colOff>165100</xdr:colOff>
      <xdr:row>58</xdr:row>
      <xdr:rowOff>79210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2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70337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1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56077</xdr:rowOff>
    </xdr:from>
    <xdr:to>
      <xdr:col>6</xdr:col>
      <xdr:colOff>38100</xdr:colOff>
      <xdr:row>58</xdr:row>
      <xdr:rowOff>157677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0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148804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71120</xdr:rowOff>
    </xdr:from>
    <xdr:to>
      <xdr:col>24</xdr:col>
      <xdr:colOff>63500</xdr:colOff>
      <xdr:row>77</xdr:row>
      <xdr:rowOff>72949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272770"/>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161245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9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54386</xdr:rowOff>
    </xdr:from>
    <xdr:to>
      <xdr:col>19</xdr:col>
      <xdr:colOff>177800</xdr:colOff>
      <xdr:row>77</xdr:row>
      <xdr:rowOff>71120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256036"/>
          <a:ext cx="889000" cy="1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95562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5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38475</xdr:rowOff>
    </xdr:from>
    <xdr:to>
      <xdr:col>15</xdr:col>
      <xdr:colOff>50800</xdr:colOff>
      <xdr:row>77</xdr:row>
      <xdr:rowOff>54386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240125"/>
          <a:ext cx="889000" cy="1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103060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33355</xdr:rowOff>
    </xdr:from>
    <xdr:to>
      <xdr:col>10</xdr:col>
      <xdr:colOff>114300</xdr:colOff>
      <xdr:row>77</xdr:row>
      <xdr:rowOff>38475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235005"/>
          <a:ext cx="889000" cy="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158304</xdr:rowOff>
    </xdr:from>
    <xdr:to>
      <xdr:col>10</xdr:col>
      <xdr:colOff>165100</xdr:colOff>
      <xdr:row>77</xdr:row>
      <xdr:rowOff>88454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104980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6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165069</xdr:rowOff>
    </xdr:from>
    <xdr:to>
      <xdr:col>6</xdr:col>
      <xdr:colOff>38100</xdr:colOff>
      <xdr:row>77</xdr:row>
      <xdr:rowOff>95219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86346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8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22149</xdr:rowOff>
    </xdr:from>
    <xdr:to>
      <xdr:col>24</xdr:col>
      <xdr:colOff>114300</xdr:colOff>
      <xdr:row>77</xdr:row>
      <xdr:rowOff>123749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2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576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02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20320</xdr:rowOff>
    </xdr:from>
    <xdr:to>
      <xdr:col>20</xdr:col>
      <xdr:colOff>38100</xdr:colOff>
      <xdr:row>77</xdr:row>
      <xdr:rowOff>121920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2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113047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1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3586</xdr:rowOff>
    </xdr:from>
    <xdr:to>
      <xdr:col>15</xdr:col>
      <xdr:colOff>101600</xdr:colOff>
      <xdr:row>77</xdr:row>
      <xdr:rowOff>105186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96313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9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159125</xdr:rowOff>
    </xdr:from>
    <xdr:to>
      <xdr:col>10</xdr:col>
      <xdr:colOff>165100</xdr:colOff>
      <xdr:row>77</xdr:row>
      <xdr:rowOff>89275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18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80402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282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154005</xdr:rowOff>
    </xdr:from>
    <xdr:to>
      <xdr:col>6</xdr:col>
      <xdr:colOff>38100</xdr:colOff>
      <xdr:row>77</xdr:row>
      <xdr:rowOff>84155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8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100682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95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712</xdr:rowOff>
    </xdr:from>
    <xdr:to>
      <xdr:col>24</xdr:col>
      <xdr:colOff>63500</xdr:colOff>
      <xdr:row>95</xdr:row>
      <xdr:rowOff>136055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288462"/>
          <a:ext cx="838200" cy="135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712</xdr:rowOff>
    </xdr:from>
    <xdr:to>
      <xdr:col>19</xdr:col>
      <xdr:colOff>177800</xdr:colOff>
      <xdr:row>96</xdr:row>
      <xdr:rowOff>134265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288462"/>
          <a:ext cx="889000" cy="30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134265</xdr:rowOff>
    </xdr:from>
    <xdr:to>
      <xdr:col>15</xdr:col>
      <xdr:colOff>50800</xdr:colOff>
      <xdr:row>97</xdr:row>
      <xdr:rowOff>7849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593465"/>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37977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7849</xdr:rowOff>
    </xdr:from>
    <xdr:to>
      <xdr:col>10</xdr:col>
      <xdr:colOff>114300</xdr:colOff>
      <xdr:row>97</xdr:row>
      <xdr:rowOff>79642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38499"/>
          <a:ext cx="889000" cy="7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9703</xdr:rowOff>
    </xdr:from>
    <xdr:to>
      <xdr:col>10</xdr:col>
      <xdr:colOff>165100</xdr:colOff>
      <xdr:row>98</xdr:row>
      <xdr:rowOff>111303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102430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72961</xdr:rowOff>
    </xdr:from>
    <xdr:to>
      <xdr:col>6</xdr:col>
      <xdr:colOff>38100</xdr:colOff>
      <xdr:row>99</xdr:row>
      <xdr:rowOff>3111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165688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85255</xdr:rowOff>
    </xdr:from>
    <xdr:to>
      <xdr:col>24</xdr:col>
      <xdr:colOff>114300</xdr:colOff>
      <xdr:row>96</xdr:row>
      <xdr:rowOff>15405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108132</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24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121362</xdr:rowOff>
    </xdr:from>
    <xdr:to>
      <xdr:col>20</xdr:col>
      <xdr:colOff>38100</xdr:colOff>
      <xdr:row>95</xdr:row>
      <xdr:rowOff>51512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23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68039</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01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83465</xdr:rowOff>
    </xdr:from>
    <xdr:to>
      <xdr:col>15</xdr:col>
      <xdr:colOff>101600</xdr:colOff>
      <xdr:row>97</xdr:row>
      <xdr:rowOff>13615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4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30142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31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128499</xdr:rowOff>
    </xdr:from>
    <xdr:to>
      <xdr:col>10</xdr:col>
      <xdr:colOff>165100</xdr:colOff>
      <xdr:row>97</xdr:row>
      <xdr:rowOff>58649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75176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362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28842</xdr:rowOff>
    </xdr:from>
    <xdr:to>
      <xdr:col>6</xdr:col>
      <xdr:colOff>38100</xdr:colOff>
      <xdr:row>97</xdr:row>
      <xdr:rowOff>130442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5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146969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434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158119</xdr:rowOff>
    </xdr:from>
    <xdr:to>
      <xdr:col>55</xdr:col>
      <xdr:colOff>0</xdr:colOff>
      <xdr:row>37</xdr:row>
      <xdr:rowOff>25618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330319"/>
          <a:ext cx="838200" cy="38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100235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7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108175</xdr:rowOff>
    </xdr:from>
    <xdr:to>
      <xdr:col>50</xdr:col>
      <xdr:colOff>114300</xdr:colOff>
      <xdr:row>37</xdr:row>
      <xdr:rowOff>25618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251675"/>
          <a:ext cx="889000" cy="1117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84701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108175</xdr:rowOff>
    </xdr:from>
    <xdr:to>
      <xdr:col>45</xdr:col>
      <xdr:colOff>177800</xdr:colOff>
      <xdr:row>37</xdr:row>
      <xdr:rowOff>78566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251675"/>
          <a:ext cx="889000" cy="117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89292</xdr:rowOff>
    </xdr:from>
    <xdr:to>
      <xdr:col>46</xdr:col>
      <xdr:colOff>38100</xdr:colOff>
      <xdr:row>31</xdr:row>
      <xdr:rowOff>19442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10569</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50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78566</xdr:rowOff>
    </xdr:from>
    <xdr:to>
      <xdr:col>41</xdr:col>
      <xdr:colOff>50800</xdr:colOff>
      <xdr:row>37</xdr:row>
      <xdr:rowOff>101654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422216"/>
          <a:ext cx="8890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72865</xdr:rowOff>
    </xdr:from>
    <xdr:to>
      <xdr:col>41</xdr:col>
      <xdr:colOff>101600</xdr:colOff>
      <xdr:row>38</xdr:row>
      <xdr:rowOff>3015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87158</xdr:rowOff>
    </xdr:from>
    <xdr:to>
      <xdr:col>36</xdr:col>
      <xdr:colOff>165100</xdr:colOff>
      <xdr:row>38</xdr:row>
      <xdr:rowOff>17308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8435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107319</xdr:rowOff>
    </xdr:from>
    <xdr:to>
      <xdr:col>55</xdr:col>
      <xdr:colOff>50800</xdr:colOff>
      <xdr:row>37</xdr:row>
      <xdr:rowOff>37469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7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130196</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30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146268</xdr:rowOff>
    </xdr:from>
    <xdr:to>
      <xdr:col>50</xdr:col>
      <xdr:colOff>165100</xdr:colOff>
      <xdr:row>37</xdr:row>
      <xdr:rowOff>76418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1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92945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9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57375</xdr:rowOff>
    </xdr:from>
    <xdr:to>
      <xdr:col>46</xdr:col>
      <xdr:colOff>38100</xdr:colOff>
      <xdr:row>30</xdr:row>
      <xdr:rowOff>158975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20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4052</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497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27766</xdr:rowOff>
    </xdr:from>
    <xdr:to>
      <xdr:col>41</xdr:col>
      <xdr:colOff>101600</xdr:colOff>
      <xdr:row>37</xdr:row>
      <xdr:rowOff>129366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7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145893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146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50854</xdr:rowOff>
    </xdr:from>
    <xdr:to>
      <xdr:col>36</xdr:col>
      <xdr:colOff>165100</xdr:colOff>
      <xdr:row>37</xdr:row>
      <xdr:rowOff>152454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9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168981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6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131950</xdr:rowOff>
    </xdr:from>
    <xdr:to>
      <xdr:col>55</xdr:col>
      <xdr:colOff>0</xdr:colOff>
      <xdr:row>58</xdr:row>
      <xdr:rowOff>156662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8875900"/>
          <a:ext cx="838200" cy="122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108211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537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131950</xdr:rowOff>
    </xdr:from>
    <xdr:to>
      <xdr:col>50</xdr:col>
      <xdr:colOff>114300</xdr:colOff>
      <xdr:row>54</xdr:row>
      <xdr:rowOff>15776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8875900"/>
          <a:ext cx="889000" cy="39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100108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70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15776</xdr:rowOff>
    </xdr:from>
    <xdr:to>
      <xdr:col>45</xdr:col>
      <xdr:colOff>177800</xdr:colOff>
      <xdr:row>56</xdr:row>
      <xdr:rowOff>79739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274076"/>
          <a:ext cx="889000" cy="40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85135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6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79739</xdr:rowOff>
    </xdr:from>
    <xdr:to>
      <xdr:col>41</xdr:col>
      <xdr:colOff>50800</xdr:colOff>
      <xdr:row>56</xdr:row>
      <xdr:rowOff>125938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680939"/>
          <a:ext cx="889000" cy="46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28458</xdr:rowOff>
    </xdr:from>
    <xdr:to>
      <xdr:col>41</xdr:col>
      <xdr:colOff>101600</xdr:colOff>
      <xdr:row>56</xdr:row>
      <xdr:rowOff>130058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2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146585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130665</xdr:rowOff>
    </xdr:from>
    <xdr:to>
      <xdr:col>36</xdr:col>
      <xdr:colOff>165100</xdr:colOff>
      <xdr:row>57</xdr:row>
      <xdr:rowOff>60815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51942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82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105862</xdr:rowOff>
    </xdr:from>
    <xdr:to>
      <xdr:col>55</xdr:col>
      <xdr:colOff>50800</xdr:colOff>
      <xdr:row>59</xdr:row>
      <xdr:rowOff>36012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1004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20789</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64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81150</xdr:rowOff>
    </xdr:from>
    <xdr:to>
      <xdr:col>50</xdr:col>
      <xdr:colOff>165100</xdr:colOff>
      <xdr:row>52</xdr:row>
      <xdr:rowOff>11300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88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50</xdr:row>
      <xdr:rowOff>27827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860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136426</xdr:rowOff>
    </xdr:from>
    <xdr:to>
      <xdr:col>46</xdr:col>
      <xdr:colOff>38100</xdr:colOff>
      <xdr:row>54</xdr:row>
      <xdr:rowOff>66576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22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83103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8998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28939</xdr:rowOff>
    </xdr:from>
    <xdr:to>
      <xdr:col>41</xdr:col>
      <xdr:colOff>101600</xdr:colOff>
      <xdr:row>56</xdr:row>
      <xdr:rowOff>130539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63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121666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72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75138</xdr:rowOff>
    </xdr:from>
    <xdr:to>
      <xdr:col>36</xdr:col>
      <xdr:colOff>165100</xdr:colOff>
      <xdr:row>57</xdr:row>
      <xdr:rowOff>5288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67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21815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45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143861</xdr:rowOff>
    </xdr:from>
    <xdr:to>
      <xdr:col>55</xdr:col>
      <xdr:colOff>0</xdr:colOff>
      <xdr:row>77</xdr:row>
      <xdr:rowOff>146786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174061"/>
          <a:ext cx="838200" cy="17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151130</xdr:rowOff>
    </xdr:from>
    <xdr:to>
      <xdr:col>50</xdr:col>
      <xdr:colOff>114300</xdr:colOff>
      <xdr:row>76</xdr:row>
      <xdr:rowOff>143861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009880"/>
          <a:ext cx="889000" cy="16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17060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43093</xdr:rowOff>
    </xdr:from>
    <xdr:to>
      <xdr:col>45</xdr:col>
      <xdr:colOff>177800</xdr:colOff>
      <xdr:row>75</xdr:row>
      <xdr:rowOff>151130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2901843"/>
          <a:ext cx="889000" cy="10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56492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8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43093</xdr:rowOff>
    </xdr:from>
    <xdr:to>
      <xdr:col>41</xdr:col>
      <xdr:colOff>50800</xdr:colOff>
      <xdr:row>76</xdr:row>
      <xdr:rowOff>165029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2901843"/>
          <a:ext cx="889000" cy="29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140381</xdr:rowOff>
    </xdr:from>
    <xdr:to>
      <xdr:col>41</xdr:col>
      <xdr:colOff>101600</xdr:colOff>
      <xdr:row>76</xdr:row>
      <xdr:rowOff>70531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299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61658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9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63342</xdr:rowOff>
    </xdr:from>
    <xdr:to>
      <xdr:col>36</xdr:col>
      <xdr:colOff>165100</xdr:colOff>
      <xdr:row>76</xdr:row>
      <xdr:rowOff>164942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09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10020</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28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95986</xdr:rowOff>
    </xdr:from>
    <xdr:to>
      <xdr:col>55</xdr:col>
      <xdr:colOff>50800</xdr:colOff>
      <xdr:row>78</xdr:row>
      <xdr:rowOff>26136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29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74413</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7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93061</xdr:rowOff>
    </xdr:from>
    <xdr:to>
      <xdr:col>50</xdr:col>
      <xdr:colOff>165100</xdr:colOff>
      <xdr:row>77</xdr:row>
      <xdr:rowOff>23211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12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14338</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215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100330</xdr:rowOff>
    </xdr:from>
    <xdr:to>
      <xdr:col>46</xdr:col>
      <xdr:colOff>38100</xdr:colOff>
      <xdr:row>76</xdr:row>
      <xdr:rowOff>30480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95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47007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2734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163743</xdr:rowOff>
    </xdr:from>
    <xdr:to>
      <xdr:col>41</xdr:col>
      <xdr:colOff>101600</xdr:colOff>
      <xdr:row>75</xdr:row>
      <xdr:rowOff>93893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85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110420</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262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114229</xdr:rowOff>
    </xdr:from>
    <xdr:to>
      <xdr:col>36</xdr:col>
      <xdr:colOff>165100</xdr:colOff>
      <xdr:row>77</xdr:row>
      <xdr:rowOff>44379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14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35506</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237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160789</xdr:rowOff>
    </xdr:from>
    <xdr:to>
      <xdr:col>55</xdr:col>
      <xdr:colOff>0</xdr:colOff>
      <xdr:row>98</xdr:row>
      <xdr:rowOff>7341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5934189"/>
          <a:ext cx="838200" cy="875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107300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395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160789</xdr:rowOff>
    </xdr:from>
    <xdr:to>
      <xdr:col>50</xdr:col>
      <xdr:colOff>114300</xdr:colOff>
      <xdr:row>94</xdr:row>
      <xdr:rowOff>143681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5934189"/>
          <a:ext cx="889000" cy="32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129869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143681</xdr:rowOff>
    </xdr:from>
    <xdr:to>
      <xdr:col>45</xdr:col>
      <xdr:colOff>177800</xdr:colOff>
      <xdr:row>97</xdr:row>
      <xdr:rowOff>2463</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259981"/>
          <a:ext cx="889000" cy="37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167873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6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2463</xdr:rowOff>
    </xdr:from>
    <xdr:to>
      <xdr:col>41</xdr:col>
      <xdr:colOff>50800</xdr:colOff>
      <xdr:row>97</xdr:row>
      <xdr:rowOff>5359</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633113"/>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104121</xdr:rowOff>
    </xdr:from>
    <xdr:to>
      <xdr:col>41</xdr:col>
      <xdr:colOff>101600</xdr:colOff>
      <xdr:row>97</xdr:row>
      <xdr:rowOff>34271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50798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156660</xdr:rowOff>
    </xdr:from>
    <xdr:to>
      <xdr:col>36</xdr:col>
      <xdr:colOff>165100</xdr:colOff>
      <xdr:row>97</xdr:row>
      <xdr:rowOff>86810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77937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70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127991</xdr:rowOff>
    </xdr:from>
    <xdr:to>
      <xdr:col>55</xdr:col>
      <xdr:colOff>50800</xdr:colOff>
      <xdr:row>98</xdr:row>
      <xdr:rowOff>58141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5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42918</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7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109989</xdr:rowOff>
    </xdr:from>
    <xdr:to>
      <xdr:col>50</xdr:col>
      <xdr:colOff>165100</xdr:colOff>
      <xdr:row>93</xdr:row>
      <xdr:rowOff>40139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588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56666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565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92881</xdr:rowOff>
    </xdr:from>
    <xdr:to>
      <xdr:col>46</xdr:col>
      <xdr:colOff>38100</xdr:colOff>
      <xdr:row>95</xdr:row>
      <xdr:rowOff>23031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2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39558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598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123113</xdr:rowOff>
    </xdr:from>
    <xdr:to>
      <xdr:col>41</xdr:col>
      <xdr:colOff>101600</xdr:colOff>
      <xdr:row>97</xdr:row>
      <xdr:rowOff>53263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58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44390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675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126009</xdr:rowOff>
    </xdr:from>
    <xdr:to>
      <xdr:col>36</xdr:col>
      <xdr:colOff>165100</xdr:colOff>
      <xdr:row>97</xdr:row>
      <xdr:rowOff>56159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58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72686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36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164737</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336937"/>
          <a:ext cx="889000" cy="44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164737</xdr:rowOff>
    </xdr:from>
    <xdr:to>
      <xdr:col>76</xdr:col>
      <xdr:colOff>114300</xdr:colOff>
      <xdr:row>37</xdr:row>
      <xdr:rowOff>108676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336937"/>
          <a:ext cx="889000" cy="11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162923</xdr:rowOff>
    </xdr:from>
    <xdr:to>
      <xdr:col>76</xdr:col>
      <xdr:colOff>165100</xdr:colOff>
      <xdr:row>37</xdr:row>
      <xdr:rowOff>93073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33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84200</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642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108676</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452326"/>
          <a:ext cx="889000" cy="33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100330</xdr:rowOff>
    </xdr:from>
    <xdr:to>
      <xdr:col>72</xdr:col>
      <xdr:colOff>38100</xdr:colOff>
      <xdr:row>38</xdr:row>
      <xdr:rowOff>30480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44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21607</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4017" y="6536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160201</xdr:rowOff>
    </xdr:from>
    <xdr:to>
      <xdr:col>67</xdr:col>
      <xdr:colOff>101600</xdr:colOff>
      <xdr:row>38</xdr:row>
      <xdr:rowOff>90351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0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106878</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5017" y="6279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113937</xdr:rowOff>
    </xdr:from>
    <xdr:to>
      <xdr:col>76</xdr:col>
      <xdr:colOff>165100</xdr:colOff>
      <xdr:row>37</xdr:row>
      <xdr:rowOff>44087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28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60614</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3017" y="6061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57876</xdr:rowOff>
    </xdr:from>
    <xdr:to>
      <xdr:col>72</xdr:col>
      <xdr:colOff>38100</xdr:colOff>
      <xdr:row>37</xdr:row>
      <xdr:rowOff>159476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40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4553</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4017" y="617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68929</xdr:rowOff>
    </xdr:from>
    <xdr:to>
      <xdr:col>85</xdr:col>
      <xdr:colOff>127000</xdr:colOff>
      <xdr:row>77</xdr:row>
      <xdr:rowOff>74873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270579"/>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48603</xdr:rowOff>
    </xdr:from>
    <xdr:to>
      <xdr:col>81</xdr:col>
      <xdr:colOff>50800</xdr:colOff>
      <xdr:row>77</xdr:row>
      <xdr:rowOff>68929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250253"/>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48603</xdr:rowOff>
    </xdr:from>
    <xdr:to>
      <xdr:col>76</xdr:col>
      <xdr:colOff>114300</xdr:colOff>
      <xdr:row>77</xdr:row>
      <xdr:rowOff>79693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250253"/>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119340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79693</xdr:rowOff>
    </xdr:from>
    <xdr:to>
      <xdr:col>71</xdr:col>
      <xdr:colOff>177800</xdr:colOff>
      <xdr:row>77</xdr:row>
      <xdr:rowOff>94571</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281343"/>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159823</xdr:rowOff>
    </xdr:from>
    <xdr:to>
      <xdr:col>72</xdr:col>
      <xdr:colOff>38100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165424</xdr:rowOff>
    </xdr:from>
    <xdr:to>
      <xdr:col>67</xdr:col>
      <xdr:colOff>101600</xdr:colOff>
      <xdr:row>76</xdr:row>
      <xdr:rowOff>95574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112101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24073</xdr:rowOff>
    </xdr:from>
    <xdr:to>
      <xdr:col>85</xdr:col>
      <xdr:colOff>177800</xdr:colOff>
      <xdr:row>77</xdr:row>
      <xdr:rowOff>125673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22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2500</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20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18129</xdr:rowOff>
    </xdr:from>
    <xdr:to>
      <xdr:col>81</xdr:col>
      <xdr:colOff>101600</xdr:colOff>
      <xdr:row>77</xdr:row>
      <xdr:rowOff>119729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21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110856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31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169253</xdr:rowOff>
    </xdr:from>
    <xdr:to>
      <xdr:col>76</xdr:col>
      <xdr:colOff>165100</xdr:colOff>
      <xdr:row>77</xdr:row>
      <xdr:rowOff>99403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1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90530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29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28893</xdr:rowOff>
    </xdr:from>
    <xdr:to>
      <xdr:col>72</xdr:col>
      <xdr:colOff>38100</xdr:colOff>
      <xdr:row>77</xdr:row>
      <xdr:rowOff>130493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2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121620</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32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43771</xdr:rowOff>
    </xdr:from>
    <xdr:to>
      <xdr:col>67</xdr:col>
      <xdr:colOff>101600</xdr:colOff>
      <xdr:row>77</xdr:row>
      <xdr:rowOff>145371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2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136498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33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10540</xdr:rowOff>
    </xdr:from>
    <xdr:to>
      <xdr:col>85</xdr:col>
      <xdr:colOff>127000</xdr:colOff>
      <xdr:row>96</xdr:row>
      <xdr:rowOff>10998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126840"/>
          <a:ext cx="838200" cy="34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115485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03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63043</xdr:rowOff>
    </xdr:from>
    <xdr:to>
      <xdr:col>81</xdr:col>
      <xdr:colOff>50800</xdr:colOff>
      <xdr:row>96</xdr:row>
      <xdr:rowOff>10998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350793"/>
          <a:ext cx="889000" cy="11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169003</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11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63043</xdr:rowOff>
    </xdr:from>
    <xdr:to>
      <xdr:col>76</xdr:col>
      <xdr:colOff>114300</xdr:colOff>
      <xdr:row>97</xdr:row>
      <xdr:rowOff>42317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350793"/>
          <a:ext cx="889000" cy="32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2146</xdr:rowOff>
    </xdr:from>
    <xdr:to>
      <xdr:col>76</xdr:col>
      <xdr:colOff>165100</xdr:colOff>
      <xdr:row>97</xdr:row>
      <xdr:rowOff>103746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94873</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72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57519</xdr:rowOff>
    </xdr:from>
    <xdr:to>
      <xdr:col>71</xdr:col>
      <xdr:colOff>177800</xdr:colOff>
      <xdr:row>97</xdr:row>
      <xdr:rowOff>42317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345269"/>
          <a:ext cx="889000" cy="327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13500</xdr:rowOff>
    </xdr:from>
    <xdr:to>
      <xdr:col>72</xdr:col>
      <xdr:colOff>38100</xdr:colOff>
      <xdr:row>97</xdr:row>
      <xdr:rowOff>115100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4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106227</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73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13767</xdr:rowOff>
    </xdr:from>
    <xdr:to>
      <xdr:col>67</xdr:col>
      <xdr:colOff>101600</xdr:colOff>
      <xdr:row>97</xdr:row>
      <xdr:rowOff>115367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4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106494</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73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131190</xdr:rowOff>
    </xdr:from>
    <xdr:to>
      <xdr:col>85</xdr:col>
      <xdr:colOff>177800</xdr:colOff>
      <xdr:row>94</xdr:row>
      <xdr:rowOff>61340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07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154067</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5927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131648</xdr:rowOff>
    </xdr:from>
    <xdr:to>
      <xdr:col>81</xdr:col>
      <xdr:colOff>101600</xdr:colOff>
      <xdr:row>96</xdr:row>
      <xdr:rowOff>61798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41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52925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51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12243</xdr:rowOff>
    </xdr:from>
    <xdr:to>
      <xdr:col>76</xdr:col>
      <xdr:colOff>165100</xdr:colOff>
      <xdr:row>95</xdr:row>
      <xdr:rowOff>113843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29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130370</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07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162967</xdr:rowOff>
    </xdr:from>
    <xdr:to>
      <xdr:col>72</xdr:col>
      <xdr:colOff>38100</xdr:colOff>
      <xdr:row>97</xdr:row>
      <xdr:rowOff>93117</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62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109644</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397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6719</xdr:rowOff>
    </xdr:from>
    <xdr:to>
      <xdr:col>67</xdr:col>
      <xdr:colOff>101600</xdr:colOff>
      <xdr:row>95</xdr:row>
      <xdr:rowOff>108319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29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124846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06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43307</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7298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43307</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7298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89281</xdr:rowOff>
    </xdr:from>
    <xdr:to>
      <xdr:col>107</xdr:col>
      <xdr:colOff>101600</xdr:colOff>
      <xdr:row>37</xdr:row>
      <xdr:rowOff>19431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261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35958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03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41783</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28333"/>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105283</xdr:rowOff>
    </xdr:from>
    <xdr:to>
      <xdr:col>102</xdr:col>
      <xdr:colOff>165100</xdr:colOff>
      <xdr:row>37</xdr:row>
      <xdr:rowOff>35433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27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51960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05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48133</xdr:rowOff>
    </xdr:from>
    <xdr:to>
      <xdr:col>98</xdr:col>
      <xdr:colOff>38100</xdr:colOff>
      <xdr:row>37</xdr:row>
      <xdr:rowOff>149733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39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166260</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7017" y="616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163957</xdr:rowOff>
    </xdr:from>
    <xdr:to>
      <xdr:col>107</xdr:col>
      <xdr:colOff>101600</xdr:colOff>
      <xdr:row>39</xdr:row>
      <xdr:rowOff>94107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85234</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771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162433</xdr:rowOff>
    </xdr:from>
    <xdr:to>
      <xdr:col>98</xdr:col>
      <xdr:colOff>38100</xdr:colOff>
      <xdr:row>39</xdr:row>
      <xdr:rowOff>92583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7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83710</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7702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26543</xdr:rowOff>
    </xdr:from>
    <xdr:to>
      <xdr:col>107</xdr:col>
      <xdr:colOff>101600</xdr:colOff>
      <xdr:row>57</xdr:row>
      <xdr:rowOff>128143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79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144670</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5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15621</xdr:rowOff>
    </xdr:from>
    <xdr:to>
      <xdr:col>102</xdr:col>
      <xdr:colOff>165100</xdr:colOff>
      <xdr:row>57</xdr:row>
      <xdr:rowOff>117221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78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133748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56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128905</xdr:rowOff>
    </xdr:from>
    <xdr:to>
      <xdr:col>98</xdr:col>
      <xdr:colOff>38100</xdr:colOff>
      <xdr:row>57</xdr:row>
      <xdr:rowOff>59055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75582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50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91739</xdr:rowOff>
    </xdr:from>
    <xdr:to>
      <xdr:col>116</xdr:col>
      <xdr:colOff>63500</xdr:colOff>
      <xdr:row>74</xdr:row>
      <xdr:rowOff>55529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607589"/>
          <a:ext cx="838200" cy="13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55529</xdr:rowOff>
    </xdr:from>
    <xdr:to>
      <xdr:col>111</xdr:col>
      <xdr:colOff>177800</xdr:colOff>
      <xdr:row>74</xdr:row>
      <xdr:rowOff>110576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42829"/>
          <a:ext cx="889000" cy="5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86802</xdr:rowOff>
    </xdr:from>
    <xdr:to>
      <xdr:col>107</xdr:col>
      <xdr:colOff>50800</xdr:colOff>
      <xdr:row>74</xdr:row>
      <xdr:rowOff>110576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602652"/>
          <a:ext cx="889000" cy="19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100748</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86802</xdr:rowOff>
    </xdr:from>
    <xdr:to>
      <xdr:col>102</xdr:col>
      <xdr:colOff>114300</xdr:colOff>
      <xdr:row>73</xdr:row>
      <xdr:rowOff>151222</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602652"/>
          <a:ext cx="889000" cy="6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148976</xdr:rowOff>
    </xdr:from>
    <xdr:to>
      <xdr:col>102</xdr:col>
      <xdr:colOff>165100</xdr:colOff>
      <xdr:row>75</xdr:row>
      <xdr:rowOff>79126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70253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165024</xdr:rowOff>
    </xdr:from>
    <xdr:to>
      <xdr:col>98</xdr:col>
      <xdr:colOff>38100</xdr:colOff>
      <xdr:row>75</xdr:row>
      <xdr:rowOff>95174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86301</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40939</xdr:rowOff>
    </xdr:from>
    <xdr:to>
      <xdr:col>116</xdr:col>
      <xdr:colOff>114300</xdr:colOff>
      <xdr:row>73</xdr:row>
      <xdr:rowOff>142539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55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63816</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40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4729</xdr:rowOff>
    </xdr:from>
    <xdr:to>
      <xdr:col>112</xdr:col>
      <xdr:colOff>38100</xdr:colOff>
      <xdr:row>74</xdr:row>
      <xdr:rowOff>106329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69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122856</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46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59776</xdr:rowOff>
    </xdr:from>
    <xdr:to>
      <xdr:col>107</xdr:col>
      <xdr:colOff>101600</xdr:colOff>
      <xdr:row>74</xdr:row>
      <xdr:rowOff>161376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74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6453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52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36002</xdr:rowOff>
    </xdr:from>
    <xdr:to>
      <xdr:col>102</xdr:col>
      <xdr:colOff>165100</xdr:colOff>
      <xdr:row>73</xdr:row>
      <xdr:rowOff>137602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55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154129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32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100422</xdr:rowOff>
    </xdr:from>
    <xdr:to>
      <xdr:col>98</xdr:col>
      <xdr:colOff>38100</xdr:colOff>
      <xdr:row>74</xdr:row>
      <xdr:rowOff>30572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1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47099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39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403,580</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扶助費及び</a:t>
          </a:r>
          <a:r>
            <a:rPr kumimoji="1" lang="ja-JP" altLang="en-US" sz="1100">
              <a:solidFill>
                <a:schemeClr val="dk1"/>
              </a:solidFill>
              <a:effectLst/>
              <a:latin typeface="+mn-lt"/>
              <a:ea typeface="+mn-ea"/>
              <a:cs typeface="+mn-cs"/>
            </a:rPr>
            <a:t>物件費</a:t>
          </a:r>
          <a:r>
            <a:rPr kumimoji="1" lang="ja-JP" altLang="ja-JP" sz="1100">
              <a:solidFill>
                <a:schemeClr val="dk1"/>
              </a:solidFill>
              <a:effectLst/>
              <a:latin typeface="+mn-lt"/>
              <a:ea typeface="+mn-ea"/>
              <a:cs typeface="+mn-cs"/>
            </a:rPr>
            <a:t>について、それぞれ住民一人当たり</a:t>
          </a:r>
          <a:r>
            <a:rPr kumimoji="1" lang="en-US" altLang="ja-JP" sz="1100">
              <a:solidFill>
                <a:schemeClr val="dk1"/>
              </a:solidFill>
              <a:effectLst/>
              <a:latin typeface="+mn-lt"/>
              <a:ea typeface="+mn-ea"/>
              <a:cs typeface="+mn-cs"/>
            </a:rPr>
            <a:t>136,787</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71,928</a:t>
          </a:r>
          <a:r>
            <a:rPr kumimoji="1" lang="ja-JP" altLang="ja-JP" sz="1100">
              <a:solidFill>
                <a:schemeClr val="dk1"/>
              </a:solidFill>
              <a:effectLst/>
              <a:latin typeface="+mn-lt"/>
              <a:ea typeface="+mn-ea"/>
              <a:cs typeface="+mn-cs"/>
            </a:rPr>
            <a:t>円となっており、類似団体平均と比較して一人当たりの金額が高い状況となっている。</a:t>
          </a:r>
          <a:endParaRPr lang="ja-JP" altLang="ja-JP" sz="1400">
            <a:effectLst/>
          </a:endParaRPr>
        </a:p>
        <a:p>
          <a:r>
            <a:rPr kumimoji="1" lang="ja-JP" altLang="ja-JP" sz="1100">
              <a:solidFill>
                <a:schemeClr val="dk1"/>
              </a:solidFill>
              <a:effectLst/>
              <a:latin typeface="+mn-lt"/>
              <a:ea typeface="+mn-ea"/>
              <a:cs typeface="+mn-cs"/>
            </a:rPr>
            <a:t>扶助費については、生活保護費、障がい者サービス給付費、民間保育所運営費などが主な要因である。</a:t>
          </a:r>
          <a:endParaRPr lang="ja-JP" altLang="ja-JP" sz="1400">
            <a:effectLst/>
          </a:endParaRPr>
        </a:p>
        <a:p>
          <a:r>
            <a:rPr kumimoji="1" lang="ja-JP" altLang="en-US" sz="1100">
              <a:solidFill>
                <a:schemeClr val="dk1"/>
              </a:solidFill>
              <a:effectLst/>
              <a:latin typeface="+mn-lt"/>
              <a:ea typeface="+mn-ea"/>
              <a:cs typeface="+mn-cs"/>
            </a:rPr>
            <a:t>物件費</a:t>
          </a:r>
          <a:r>
            <a:rPr kumimoji="1" lang="ja-JP" altLang="ja-JP" sz="1100">
              <a:solidFill>
                <a:schemeClr val="dk1"/>
              </a:solidFill>
              <a:effectLst/>
              <a:latin typeface="+mn-lt"/>
              <a:ea typeface="+mn-ea"/>
              <a:cs typeface="+mn-cs"/>
            </a:rPr>
            <a:t>については、</a:t>
          </a:r>
          <a:r>
            <a:rPr kumimoji="1" lang="ja-JP" altLang="en-US" sz="1100">
              <a:solidFill>
                <a:schemeClr val="dk1"/>
              </a:solidFill>
              <a:effectLst/>
              <a:latin typeface="+mn-lt"/>
              <a:ea typeface="+mn-ea"/>
              <a:cs typeface="+mn-cs"/>
            </a:rPr>
            <a:t>共通基盤整備運用事業や税務系システム整備運用事業</a:t>
          </a:r>
          <a:r>
            <a:rPr kumimoji="1" lang="ja-JP" altLang="ja-JP" sz="1100">
              <a:solidFill>
                <a:schemeClr val="dk1"/>
              </a:solidFill>
              <a:effectLst/>
              <a:latin typeface="+mn-lt"/>
              <a:ea typeface="+mn-ea"/>
              <a:cs typeface="+mn-cs"/>
            </a:rPr>
            <a:t>の事業費などが主な要因である。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東京都町田市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430,831
422,759
71.55
184,675,921
173,875,066
7,846,310
83,069,953
90,637,099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166218</xdr:rowOff>
    </xdr:from>
    <xdr:to>
      <xdr:col>24</xdr:col>
      <xdr:colOff>63500</xdr:colOff>
      <xdr:row>39</xdr:row>
      <xdr:rowOff>17628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68131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146067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5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152502</xdr:rowOff>
    </xdr:from>
    <xdr:to>
      <xdr:col>19</xdr:col>
      <xdr:colOff>177800</xdr:colOff>
      <xdr:row>39</xdr:row>
      <xdr:rowOff>17628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66760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79925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9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62891</xdr:rowOff>
    </xdr:from>
    <xdr:to>
      <xdr:col>15</xdr:col>
      <xdr:colOff>50800</xdr:colOff>
      <xdr:row>38</xdr:row>
      <xdr:rowOff>152502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577991"/>
          <a:ext cx="889000" cy="8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135077</xdr:rowOff>
    </xdr:from>
    <xdr:to>
      <xdr:col>15</xdr:col>
      <xdr:colOff>101600</xdr:colOff>
      <xdr:row>36</xdr:row>
      <xdr:rowOff>65227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81754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62891</xdr:rowOff>
    </xdr:from>
    <xdr:to>
      <xdr:col>10</xdr:col>
      <xdr:colOff>114300</xdr:colOff>
      <xdr:row>38</xdr:row>
      <xdr:rowOff>89408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577991"/>
          <a:ext cx="88900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125933</xdr:rowOff>
    </xdr:from>
    <xdr:to>
      <xdr:col>10</xdr:col>
      <xdr:colOff>165100</xdr:colOff>
      <xdr:row>36</xdr:row>
      <xdr:rowOff>56083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72610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0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119532</xdr:rowOff>
    </xdr:from>
    <xdr:to>
      <xdr:col>6</xdr:col>
      <xdr:colOff>38100</xdr:colOff>
      <xdr:row>36</xdr:row>
      <xdr:rowOff>49682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66209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9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115418</xdr:rowOff>
    </xdr:from>
    <xdr:to>
      <xdr:col>24</xdr:col>
      <xdr:colOff>114300</xdr:colOff>
      <xdr:row>39</xdr:row>
      <xdr:rowOff>45568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63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30345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54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138278</xdr:rowOff>
    </xdr:from>
    <xdr:to>
      <xdr:col>20</xdr:col>
      <xdr:colOff>38100</xdr:colOff>
      <xdr:row>39</xdr:row>
      <xdr:rowOff>68428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65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59555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74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101702</xdr:rowOff>
    </xdr:from>
    <xdr:to>
      <xdr:col>15</xdr:col>
      <xdr:colOff>101600</xdr:colOff>
      <xdr:row>39</xdr:row>
      <xdr:rowOff>31852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61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22979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709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12091</xdr:rowOff>
    </xdr:from>
    <xdr:to>
      <xdr:col>10</xdr:col>
      <xdr:colOff>165100</xdr:colOff>
      <xdr:row>38</xdr:row>
      <xdr:rowOff>113691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5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104818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61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38608</xdr:rowOff>
    </xdr:from>
    <xdr:to>
      <xdr:col>6</xdr:col>
      <xdr:colOff>38100</xdr:colOff>
      <xdr:row>38</xdr:row>
      <xdr:rowOff>140208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55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131335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6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97115</xdr:rowOff>
    </xdr:from>
    <xdr:to>
      <xdr:col>24</xdr:col>
      <xdr:colOff>62865</xdr:colOff>
      <xdr:row>58</xdr:row>
      <xdr:rowOff>34664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5415"/>
          <a:ext cx="1270" cy="62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38491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34664</xdr:rowOff>
    </xdr:from>
    <xdr:to>
      <xdr:col>24</xdr:col>
      <xdr:colOff>152400</xdr:colOff>
      <xdr:row>58</xdr:row>
      <xdr:rowOff>34664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43792</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97115</xdr:rowOff>
    </xdr:from>
    <xdr:to>
      <xdr:col>24</xdr:col>
      <xdr:colOff>152400</xdr:colOff>
      <xdr:row>54</xdr:row>
      <xdr:rowOff>97115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5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63260</xdr:rowOff>
    </xdr:from>
    <xdr:to>
      <xdr:col>24</xdr:col>
      <xdr:colOff>63500</xdr:colOff>
      <xdr:row>57</xdr:row>
      <xdr:rowOff>24551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64460"/>
          <a:ext cx="838200" cy="13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42911</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64484</xdr:rowOff>
    </xdr:from>
    <xdr:to>
      <xdr:col>24</xdr:col>
      <xdr:colOff>114300</xdr:colOff>
      <xdr:row>56</xdr:row>
      <xdr:rowOff>166084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76606</xdr:rowOff>
    </xdr:from>
    <xdr:to>
      <xdr:col>19</xdr:col>
      <xdr:colOff>177800</xdr:colOff>
      <xdr:row>57</xdr:row>
      <xdr:rowOff>24551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649106"/>
          <a:ext cx="889000" cy="1148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46783</xdr:rowOff>
    </xdr:from>
    <xdr:to>
      <xdr:col>20</xdr:col>
      <xdr:colOff>38100</xdr:colOff>
      <xdr:row>56</xdr:row>
      <xdr:rowOff>148383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164910</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76606</xdr:rowOff>
    </xdr:from>
    <xdr:to>
      <xdr:col>15</xdr:col>
      <xdr:colOff>50800</xdr:colOff>
      <xdr:row>57</xdr:row>
      <xdr:rowOff>83345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649106"/>
          <a:ext cx="889000" cy="120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58954</xdr:rowOff>
    </xdr:from>
    <xdr:to>
      <xdr:col>15</xdr:col>
      <xdr:colOff>101600</xdr:colOff>
      <xdr:row>50</xdr:row>
      <xdr:rowOff>160554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151681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163779</xdr:rowOff>
    </xdr:from>
    <xdr:to>
      <xdr:col>10</xdr:col>
      <xdr:colOff>114300</xdr:colOff>
      <xdr:row>57</xdr:row>
      <xdr:rowOff>83345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64979"/>
          <a:ext cx="889000" cy="9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137407</xdr:rowOff>
    </xdr:from>
    <xdr:to>
      <xdr:col>10</xdr:col>
      <xdr:colOff>165100</xdr:colOff>
      <xdr:row>57</xdr:row>
      <xdr:rowOff>67557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84084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163826</xdr:rowOff>
    </xdr:from>
    <xdr:to>
      <xdr:col>6</xdr:col>
      <xdr:colOff>38100</xdr:colOff>
      <xdr:row>57</xdr:row>
      <xdr:rowOff>93976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85103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5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12460</xdr:rowOff>
    </xdr:from>
    <xdr:to>
      <xdr:col>24</xdr:col>
      <xdr:colOff>114300</xdr:colOff>
      <xdr:row>56</xdr:row>
      <xdr:rowOff>114060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35337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6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145201</xdr:rowOff>
    </xdr:from>
    <xdr:to>
      <xdr:col>20</xdr:col>
      <xdr:colOff>38100</xdr:colOff>
      <xdr:row>57</xdr:row>
      <xdr:rowOff>75351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4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66478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3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25806</xdr:rowOff>
    </xdr:from>
    <xdr:to>
      <xdr:col>15</xdr:col>
      <xdr:colOff>101600</xdr:colOff>
      <xdr:row>50</xdr:row>
      <xdr:rowOff>127406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59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143933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373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32545</xdr:rowOff>
    </xdr:from>
    <xdr:to>
      <xdr:col>10</xdr:col>
      <xdr:colOff>165100</xdr:colOff>
      <xdr:row>57</xdr:row>
      <xdr:rowOff>134145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0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125272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9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112979</xdr:rowOff>
    </xdr:from>
    <xdr:to>
      <xdr:col>6</xdr:col>
      <xdr:colOff>38100</xdr:colOff>
      <xdr:row>57</xdr:row>
      <xdr:rowOff>43129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1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59656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48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9223</xdr:rowOff>
    </xdr:from>
    <xdr:to>
      <xdr:col>24</xdr:col>
      <xdr:colOff>63500</xdr:colOff>
      <xdr:row>74</xdr:row>
      <xdr:rowOff>49425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696523"/>
          <a:ext cx="838200" cy="40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9223</xdr:rowOff>
    </xdr:from>
    <xdr:to>
      <xdr:col>19</xdr:col>
      <xdr:colOff>177800</xdr:colOff>
      <xdr:row>75</xdr:row>
      <xdr:rowOff>99771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696523"/>
          <a:ext cx="889000" cy="261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99771</xdr:rowOff>
    </xdr:from>
    <xdr:to>
      <xdr:col>15</xdr:col>
      <xdr:colOff>50800</xdr:colOff>
      <xdr:row>75</xdr:row>
      <xdr:rowOff>147517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58521"/>
          <a:ext cx="889000" cy="47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136963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6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147517</xdr:rowOff>
    </xdr:from>
    <xdr:to>
      <xdr:col>10</xdr:col>
      <xdr:colOff>114300</xdr:colOff>
      <xdr:row>76</xdr:row>
      <xdr:rowOff>48085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06267"/>
          <a:ext cx="889000" cy="7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133716</xdr:rowOff>
    </xdr:from>
    <xdr:to>
      <xdr:col>10</xdr:col>
      <xdr:colOff>165100</xdr:colOff>
      <xdr:row>77</xdr:row>
      <xdr:rowOff>63866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6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54993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56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32034</xdr:rowOff>
    </xdr:from>
    <xdr:to>
      <xdr:col>6</xdr:col>
      <xdr:colOff>38100</xdr:colOff>
      <xdr:row>77</xdr:row>
      <xdr:rowOff>133634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3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124761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2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170075</xdr:rowOff>
    </xdr:from>
    <xdr:to>
      <xdr:col>24</xdr:col>
      <xdr:colOff>114300</xdr:colOff>
      <xdr:row>74</xdr:row>
      <xdr:rowOff>100225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8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21502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37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129873</xdr:rowOff>
    </xdr:from>
    <xdr:to>
      <xdr:col>20</xdr:col>
      <xdr:colOff>38100</xdr:colOff>
      <xdr:row>74</xdr:row>
      <xdr:rowOff>60023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76550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2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48971</xdr:rowOff>
    </xdr:from>
    <xdr:to>
      <xdr:col>15</xdr:col>
      <xdr:colOff>101600</xdr:colOff>
      <xdr:row>75</xdr:row>
      <xdr:rowOff>150571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0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167098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82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96716</xdr:rowOff>
    </xdr:from>
    <xdr:to>
      <xdr:col>10</xdr:col>
      <xdr:colOff>165100</xdr:colOff>
      <xdr:row>76</xdr:row>
      <xdr:rowOff>26867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554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43393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3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168735</xdr:rowOff>
    </xdr:from>
    <xdr:to>
      <xdr:col>6</xdr:col>
      <xdr:colOff>38100</xdr:colOff>
      <xdr:row>76</xdr:row>
      <xdr:rowOff>98885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2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115413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0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18351</xdr:rowOff>
    </xdr:from>
    <xdr:to>
      <xdr:col>24</xdr:col>
      <xdr:colOff>63500</xdr:colOff>
      <xdr:row>96</xdr:row>
      <xdr:rowOff>146101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5963201"/>
          <a:ext cx="838200" cy="64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93851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81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18351</xdr:rowOff>
    </xdr:from>
    <xdr:to>
      <xdr:col>19</xdr:col>
      <xdr:colOff>177800</xdr:colOff>
      <xdr:row>95</xdr:row>
      <xdr:rowOff>113792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5963201"/>
          <a:ext cx="889000" cy="43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6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113792</xdr:rowOff>
    </xdr:from>
    <xdr:to>
      <xdr:col>15</xdr:col>
      <xdr:colOff>50800</xdr:colOff>
      <xdr:row>97</xdr:row>
      <xdr:rowOff>114269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401542"/>
          <a:ext cx="889000" cy="343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30560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83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114269</xdr:rowOff>
    </xdr:from>
    <xdr:to>
      <xdr:col>10</xdr:col>
      <xdr:colOff>114300</xdr:colOff>
      <xdr:row>97</xdr:row>
      <xdr:rowOff>131032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44919"/>
          <a:ext cx="889000" cy="1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131324</xdr:rowOff>
    </xdr:from>
    <xdr:to>
      <xdr:col>10</xdr:col>
      <xdr:colOff>165100</xdr:colOff>
      <xdr:row>98</xdr:row>
      <xdr:rowOff>61474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52601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85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153803</xdr:rowOff>
    </xdr:from>
    <xdr:to>
      <xdr:col>6</xdr:col>
      <xdr:colOff>38100</xdr:colOff>
      <xdr:row>98</xdr:row>
      <xdr:rowOff>83953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75080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87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95301</xdr:rowOff>
    </xdr:from>
    <xdr:to>
      <xdr:col>24</xdr:col>
      <xdr:colOff>114300</xdr:colOff>
      <xdr:row>97</xdr:row>
      <xdr:rowOff>25451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5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73728</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53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139001</xdr:rowOff>
    </xdr:from>
    <xdr:to>
      <xdr:col>20</xdr:col>
      <xdr:colOff>38100</xdr:colOff>
      <xdr:row>93</xdr:row>
      <xdr:rowOff>69151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591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85678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568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62992</xdr:rowOff>
    </xdr:from>
    <xdr:to>
      <xdr:col>15</xdr:col>
      <xdr:colOff>101600</xdr:colOff>
      <xdr:row>95</xdr:row>
      <xdr:rowOff>164592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5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9669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12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63469</xdr:rowOff>
    </xdr:from>
    <xdr:to>
      <xdr:col>10</xdr:col>
      <xdr:colOff>165100</xdr:colOff>
      <xdr:row>97</xdr:row>
      <xdr:rowOff>165069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9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10146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46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80232</xdr:rowOff>
    </xdr:from>
    <xdr:to>
      <xdr:col>6</xdr:col>
      <xdr:colOff>38100</xdr:colOff>
      <xdr:row>98</xdr:row>
      <xdr:rowOff>10382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1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26909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486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113411</xdr:rowOff>
    </xdr:from>
    <xdr:to>
      <xdr:col>55</xdr:col>
      <xdr:colOff>0</xdr:colOff>
      <xdr:row>37</xdr:row>
      <xdr:rowOff>153797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457061"/>
          <a:ext cx="8382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49293</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21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88646</xdr:rowOff>
    </xdr:from>
    <xdr:to>
      <xdr:col>50</xdr:col>
      <xdr:colOff>114300</xdr:colOff>
      <xdr:row>37</xdr:row>
      <xdr:rowOff>113411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432296"/>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138447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87122</xdr:rowOff>
    </xdr:from>
    <xdr:to>
      <xdr:col>45</xdr:col>
      <xdr:colOff>177800</xdr:colOff>
      <xdr:row>37</xdr:row>
      <xdr:rowOff>88646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43077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145305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87122</xdr:rowOff>
    </xdr:from>
    <xdr:to>
      <xdr:col>41</xdr:col>
      <xdr:colOff>50800</xdr:colOff>
      <xdr:row>37</xdr:row>
      <xdr:rowOff>87884</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43077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159766</xdr:rowOff>
    </xdr:from>
    <xdr:to>
      <xdr:col>41</xdr:col>
      <xdr:colOff>101600</xdr:colOff>
      <xdr:row>37</xdr:row>
      <xdr:rowOff>89916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106443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0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31750</xdr:rowOff>
    </xdr:from>
    <xdr:to>
      <xdr:col>36</xdr:col>
      <xdr:colOff>165100</xdr:colOff>
      <xdr:row>36</xdr:row>
      <xdr:rowOff>133350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149877</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102997</xdr:rowOff>
    </xdr:from>
    <xdr:to>
      <xdr:col>55</xdr:col>
      <xdr:colOff>50800</xdr:colOff>
      <xdr:row>38</xdr:row>
      <xdr:rowOff>33147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4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81424</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4250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62611</xdr:rowOff>
    </xdr:from>
    <xdr:to>
      <xdr:col>50</xdr:col>
      <xdr:colOff>165100</xdr:colOff>
      <xdr:row>37</xdr:row>
      <xdr:rowOff>164211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155338</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498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37846</xdr:rowOff>
    </xdr:from>
    <xdr:to>
      <xdr:col>46</xdr:col>
      <xdr:colOff>38100</xdr:colOff>
      <xdr:row>37</xdr:row>
      <xdr:rowOff>139446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38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130573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474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36322</xdr:rowOff>
    </xdr:from>
    <xdr:to>
      <xdr:col>41</xdr:col>
      <xdr:colOff>101600</xdr:colOff>
      <xdr:row>37</xdr:row>
      <xdr:rowOff>137922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129049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472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37084</xdr:rowOff>
    </xdr:from>
    <xdr:to>
      <xdr:col>36</xdr:col>
      <xdr:colOff>165100</xdr:colOff>
      <xdr:row>37</xdr:row>
      <xdr:rowOff>138684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38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129811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4734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159874</xdr:rowOff>
    </xdr:from>
    <xdr:to>
      <xdr:col>55</xdr:col>
      <xdr:colOff>0</xdr:colOff>
      <xdr:row>57</xdr:row>
      <xdr:rowOff>160560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32524"/>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151416</xdr:rowOff>
    </xdr:from>
    <xdr:to>
      <xdr:col>50</xdr:col>
      <xdr:colOff>114300</xdr:colOff>
      <xdr:row>57</xdr:row>
      <xdr:rowOff>160560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2406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151416</xdr:rowOff>
    </xdr:from>
    <xdr:to>
      <xdr:col>45</xdr:col>
      <xdr:colOff>177800</xdr:colOff>
      <xdr:row>57</xdr:row>
      <xdr:rowOff>151759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24066"/>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151759</xdr:rowOff>
    </xdr:from>
    <xdr:to>
      <xdr:col>41</xdr:col>
      <xdr:colOff>50800</xdr:colOff>
      <xdr:row>57</xdr:row>
      <xdr:rowOff>166904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24409"/>
          <a:ext cx="889000" cy="1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166853</xdr:rowOff>
    </xdr:from>
    <xdr:to>
      <xdr:col>41</xdr:col>
      <xdr:colOff>101600</xdr:colOff>
      <xdr:row>57</xdr:row>
      <xdr:rowOff>97003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113530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54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1975</xdr:rowOff>
    </xdr:from>
    <xdr:to>
      <xdr:col>36</xdr:col>
      <xdr:colOff>165100</xdr:colOff>
      <xdr:row>57</xdr:row>
      <xdr:rowOff>103575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7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120102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549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109074</xdr:rowOff>
    </xdr:from>
    <xdr:to>
      <xdr:col>55</xdr:col>
      <xdr:colOff>50800</xdr:colOff>
      <xdr:row>58</xdr:row>
      <xdr:rowOff>39224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8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24001</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96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109760</xdr:rowOff>
    </xdr:from>
    <xdr:to>
      <xdr:col>50</xdr:col>
      <xdr:colOff>165100</xdr:colOff>
      <xdr:row>58</xdr:row>
      <xdr:rowOff>39910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31037</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9975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100616</xdr:rowOff>
    </xdr:from>
    <xdr:to>
      <xdr:col>46</xdr:col>
      <xdr:colOff>38100</xdr:colOff>
      <xdr:row>58</xdr:row>
      <xdr:rowOff>30766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7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21893</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965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100959</xdr:rowOff>
    </xdr:from>
    <xdr:to>
      <xdr:col>41</xdr:col>
      <xdr:colOff>101600</xdr:colOff>
      <xdr:row>58</xdr:row>
      <xdr:rowOff>31109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7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22236</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9966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116104</xdr:rowOff>
    </xdr:from>
    <xdr:to>
      <xdr:col>36</xdr:col>
      <xdr:colOff>165100</xdr:colOff>
      <xdr:row>58</xdr:row>
      <xdr:rowOff>46254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8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37381</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981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20416</xdr:rowOff>
    </xdr:from>
    <xdr:to>
      <xdr:col>55</xdr:col>
      <xdr:colOff>0</xdr:colOff>
      <xdr:row>77</xdr:row>
      <xdr:rowOff>96586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222066"/>
          <a:ext cx="838200" cy="7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130156</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88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64674</xdr:rowOff>
    </xdr:from>
    <xdr:to>
      <xdr:col>50</xdr:col>
      <xdr:colOff>114300</xdr:colOff>
      <xdr:row>77</xdr:row>
      <xdr:rowOff>96586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094874"/>
          <a:ext cx="889000" cy="20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57066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64674</xdr:rowOff>
    </xdr:from>
    <xdr:to>
      <xdr:col>45</xdr:col>
      <xdr:colOff>177800</xdr:colOff>
      <xdr:row>77</xdr:row>
      <xdr:rowOff>123698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094874"/>
          <a:ext cx="889000" cy="230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123517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123698</xdr:rowOff>
    </xdr:from>
    <xdr:to>
      <xdr:col>41</xdr:col>
      <xdr:colOff>50800</xdr:colOff>
      <xdr:row>78</xdr:row>
      <xdr:rowOff>36144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325348"/>
          <a:ext cx="889000" cy="8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6787</xdr:rowOff>
    </xdr:from>
    <xdr:to>
      <xdr:col>41</xdr:col>
      <xdr:colOff>101600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43042</xdr:rowOff>
    </xdr:from>
    <xdr:to>
      <xdr:col>36</xdr:col>
      <xdr:colOff>165100</xdr:colOff>
      <xdr:row>77</xdr:row>
      <xdr:rowOff>144642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161169</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141066</xdr:rowOff>
    </xdr:from>
    <xdr:to>
      <xdr:col>55</xdr:col>
      <xdr:colOff>50800</xdr:colOff>
      <xdr:row>77</xdr:row>
      <xdr:rowOff>71216</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17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119493</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49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45786</xdr:rowOff>
    </xdr:from>
    <xdr:to>
      <xdr:col>50</xdr:col>
      <xdr:colOff>165100</xdr:colOff>
      <xdr:row>77</xdr:row>
      <xdr:rowOff>147386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24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138513</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340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13874</xdr:rowOff>
    </xdr:from>
    <xdr:to>
      <xdr:col>46</xdr:col>
      <xdr:colOff>38100</xdr:colOff>
      <xdr:row>76</xdr:row>
      <xdr:rowOff>115474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04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132001</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281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72898</xdr:rowOff>
    </xdr:from>
    <xdr:to>
      <xdr:col>41</xdr:col>
      <xdr:colOff>101600</xdr:colOff>
      <xdr:row>78</xdr:row>
      <xdr:rowOff>3048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27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165625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36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156794</xdr:rowOff>
    </xdr:from>
    <xdr:to>
      <xdr:col>36</xdr:col>
      <xdr:colOff>165100</xdr:colOff>
      <xdr:row>78</xdr:row>
      <xdr:rowOff>86944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78071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5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40260</xdr:rowOff>
    </xdr:from>
    <xdr:to>
      <xdr:col>55</xdr:col>
      <xdr:colOff>0</xdr:colOff>
      <xdr:row>97</xdr:row>
      <xdr:rowOff>75006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639300" y="16670910"/>
          <a:ext cx="838200" cy="3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161650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277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40260</xdr:rowOff>
    </xdr:from>
    <xdr:to>
      <xdr:col>50</xdr:col>
      <xdr:colOff>114300</xdr:colOff>
      <xdr:row>98</xdr:row>
      <xdr:rowOff>34620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670910"/>
          <a:ext cx="889000" cy="165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145877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77482</xdr:rowOff>
    </xdr:from>
    <xdr:to>
      <xdr:col>45</xdr:col>
      <xdr:colOff>177800</xdr:colOff>
      <xdr:row>98</xdr:row>
      <xdr:rowOff>34620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536682"/>
          <a:ext cx="889000" cy="30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121704</xdr:rowOff>
    </xdr:from>
    <xdr:to>
      <xdr:col>46</xdr:col>
      <xdr:colOff>38100</xdr:colOff>
      <xdr:row>96</xdr:row>
      <xdr:rowOff>51854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0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68381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18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77482</xdr:rowOff>
    </xdr:from>
    <xdr:to>
      <xdr:col>41</xdr:col>
      <xdr:colOff>50800</xdr:colOff>
      <xdr:row>96</xdr:row>
      <xdr:rowOff>142787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536682"/>
          <a:ext cx="889000" cy="6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14415</xdr:rowOff>
    </xdr:from>
    <xdr:to>
      <xdr:col>41</xdr:col>
      <xdr:colOff>101600</xdr:colOff>
      <xdr:row>96</xdr:row>
      <xdr:rowOff>116015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7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132542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4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6262</xdr:rowOff>
    </xdr:from>
    <xdr:to>
      <xdr:col>36</xdr:col>
      <xdr:colOff>165100</xdr:colOff>
      <xdr:row>96</xdr:row>
      <xdr:rowOff>107862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6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124389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4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24206</xdr:rowOff>
    </xdr:from>
    <xdr:to>
      <xdr:col>55</xdr:col>
      <xdr:colOff>50800</xdr:colOff>
      <xdr:row>97</xdr:row>
      <xdr:rowOff>125806</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65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2633</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63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160910</xdr:rowOff>
    </xdr:from>
    <xdr:to>
      <xdr:col>50</xdr:col>
      <xdr:colOff>165100</xdr:colOff>
      <xdr:row>97</xdr:row>
      <xdr:rowOff>91060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2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82187</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71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155270</xdr:rowOff>
    </xdr:from>
    <xdr:to>
      <xdr:col>46</xdr:col>
      <xdr:colOff>38100</xdr:colOff>
      <xdr:row>98</xdr:row>
      <xdr:rowOff>85420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78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76547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87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26682</xdr:rowOff>
    </xdr:from>
    <xdr:to>
      <xdr:col>41</xdr:col>
      <xdr:colOff>101600</xdr:colOff>
      <xdr:row>96</xdr:row>
      <xdr:rowOff>128282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48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119409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57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91987</xdr:rowOff>
    </xdr:from>
    <xdr:to>
      <xdr:col>36</xdr:col>
      <xdr:colOff>165100</xdr:colOff>
      <xdr:row>97</xdr:row>
      <xdr:rowOff>22137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55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13264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64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71991</xdr:rowOff>
    </xdr:from>
    <xdr:to>
      <xdr:col>85</xdr:col>
      <xdr:colOff>127000</xdr:colOff>
      <xdr:row>38</xdr:row>
      <xdr:rowOff>80590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87091"/>
          <a:ext cx="838200" cy="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22678</xdr:rowOff>
    </xdr:from>
    <xdr:to>
      <xdr:col>81</xdr:col>
      <xdr:colOff>50800</xdr:colOff>
      <xdr:row>38</xdr:row>
      <xdr:rowOff>80590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53777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162016</xdr:rowOff>
    </xdr:from>
    <xdr:to>
      <xdr:col>76</xdr:col>
      <xdr:colOff>114300</xdr:colOff>
      <xdr:row>38</xdr:row>
      <xdr:rowOff>22678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505666"/>
          <a:ext cx="88900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36230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03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162016</xdr:rowOff>
    </xdr:from>
    <xdr:to>
      <xdr:col>71</xdr:col>
      <xdr:colOff>177800</xdr:colOff>
      <xdr:row>37</xdr:row>
      <xdr:rowOff>168656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05666"/>
          <a:ext cx="889000" cy="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92710</xdr:rowOff>
    </xdr:from>
    <xdr:to>
      <xdr:col>72</xdr:col>
      <xdr:colOff>38100</xdr:colOff>
      <xdr:row>37</xdr:row>
      <xdr:rowOff>22860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39387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4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161616</xdr:rowOff>
    </xdr:from>
    <xdr:to>
      <xdr:col>67</xdr:col>
      <xdr:colOff>101600</xdr:colOff>
      <xdr:row>37</xdr:row>
      <xdr:rowOff>91766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3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108293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21191</xdr:rowOff>
    </xdr:from>
    <xdr:to>
      <xdr:col>85</xdr:col>
      <xdr:colOff>177800</xdr:colOff>
      <xdr:row>38</xdr:row>
      <xdr:rowOff>122791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53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107568</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5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29790</xdr:rowOff>
    </xdr:from>
    <xdr:to>
      <xdr:col>81</xdr:col>
      <xdr:colOff>101600</xdr:colOff>
      <xdr:row>38</xdr:row>
      <xdr:rowOff>131390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4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122517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3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143328</xdr:rowOff>
    </xdr:from>
    <xdr:to>
      <xdr:col>76</xdr:col>
      <xdr:colOff>165100</xdr:colOff>
      <xdr:row>38</xdr:row>
      <xdr:rowOff>73478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8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64605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79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111216</xdr:rowOff>
    </xdr:from>
    <xdr:to>
      <xdr:col>72</xdr:col>
      <xdr:colOff>38100</xdr:colOff>
      <xdr:row>38</xdr:row>
      <xdr:rowOff>41366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54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32493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47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117856</xdr:rowOff>
    </xdr:from>
    <xdr:to>
      <xdr:col>67</xdr:col>
      <xdr:colOff>101600</xdr:colOff>
      <xdr:row>38</xdr:row>
      <xdr:rowOff>48006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6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39133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5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130537</xdr:rowOff>
    </xdr:from>
    <xdr:to>
      <xdr:col>85</xdr:col>
      <xdr:colOff>127000</xdr:colOff>
      <xdr:row>56</xdr:row>
      <xdr:rowOff>109468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388837"/>
          <a:ext cx="838200" cy="3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39254</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69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130537</xdr:rowOff>
    </xdr:from>
    <xdr:to>
      <xdr:col>81</xdr:col>
      <xdr:colOff>50800</xdr:colOff>
      <xdr:row>54</xdr:row>
      <xdr:rowOff>149892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388837"/>
          <a:ext cx="889000" cy="1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67498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6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149892</xdr:rowOff>
    </xdr:from>
    <xdr:to>
      <xdr:col>76</xdr:col>
      <xdr:colOff>114300</xdr:colOff>
      <xdr:row>56</xdr:row>
      <xdr:rowOff>60337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408192"/>
          <a:ext cx="889000" cy="25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153842</xdr:rowOff>
    </xdr:from>
    <xdr:to>
      <xdr:col>76</xdr:col>
      <xdr:colOff>165100</xdr:colOff>
      <xdr:row>56</xdr:row>
      <xdr:rowOff>83992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75119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60337</xdr:rowOff>
    </xdr:from>
    <xdr:to>
      <xdr:col>71</xdr:col>
      <xdr:colOff>177800</xdr:colOff>
      <xdr:row>56</xdr:row>
      <xdr:rowOff>131585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661537"/>
          <a:ext cx="889000" cy="71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119952</xdr:rowOff>
    </xdr:from>
    <xdr:to>
      <xdr:col>72</xdr:col>
      <xdr:colOff>38100</xdr:colOff>
      <xdr:row>57</xdr:row>
      <xdr:rowOff>50102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41229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1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3784</xdr:rowOff>
    </xdr:from>
    <xdr:to>
      <xdr:col>67</xdr:col>
      <xdr:colOff>101600</xdr:colOff>
      <xdr:row>57</xdr:row>
      <xdr:rowOff>105384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96511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6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58668</xdr:rowOff>
    </xdr:from>
    <xdr:to>
      <xdr:col>85</xdr:col>
      <xdr:colOff>177800</xdr:colOff>
      <xdr:row>56</xdr:row>
      <xdr:rowOff>160268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659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37095</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3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79737</xdr:rowOff>
    </xdr:from>
    <xdr:to>
      <xdr:col>81</xdr:col>
      <xdr:colOff>101600</xdr:colOff>
      <xdr:row>55</xdr:row>
      <xdr:rowOff>9887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33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26414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11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99092</xdr:rowOff>
    </xdr:from>
    <xdr:to>
      <xdr:col>76</xdr:col>
      <xdr:colOff>165100</xdr:colOff>
      <xdr:row>55</xdr:row>
      <xdr:rowOff>29242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35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45769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13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9537</xdr:rowOff>
    </xdr:from>
    <xdr:to>
      <xdr:col>72</xdr:col>
      <xdr:colOff>38100</xdr:colOff>
      <xdr:row>56</xdr:row>
      <xdr:rowOff>111137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1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127664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38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80785</xdr:rowOff>
    </xdr:from>
    <xdr:to>
      <xdr:col>67</xdr:col>
      <xdr:colOff>101600</xdr:colOff>
      <xdr:row>57</xdr:row>
      <xdr:rowOff>10935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8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27462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45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164737</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194937"/>
          <a:ext cx="889000" cy="44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164737</xdr:rowOff>
    </xdr:from>
    <xdr:to>
      <xdr:col>76</xdr:col>
      <xdr:colOff>114300</xdr:colOff>
      <xdr:row>77</xdr:row>
      <xdr:rowOff>108676</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3703300" y="13194937"/>
          <a:ext cx="889000" cy="11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162923</xdr:rowOff>
    </xdr:from>
    <xdr:to>
      <xdr:col>76</xdr:col>
      <xdr:colOff>165100</xdr:colOff>
      <xdr:row>77</xdr:row>
      <xdr:rowOff>93073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19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84200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3285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108676</xdr:rowOff>
    </xdr:from>
    <xdr:to>
      <xdr:col>71</xdr:col>
      <xdr:colOff>177800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310326"/>
          <a:ext cx="889000" cy="33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100330</xdr:rowOff>
    </xdr:from>
    <xdr:to>
      <xdr:col>72</xdr:col>
      <xdr:colOff>38100</xdr:colOff>
      <xdr:row>78</xdr:row>
      <xdr:rowOff>30480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0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21607</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3394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160201</xdr:rowOff>
    </xdr:from>
    <xdr:to>
      <xdr:col>67</xdr:col>
      <xdr:colOff>101600</xdr:colOff>
      <xdr:row>78</xdr:row>
      <xdr:rowOff>90351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106878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137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113937</xdr:rowOff>
    </xdr:from>
    <xdr:to>
      <xdr:col>76</xdr:col>
      <xdr:colOff>165100</xdr:colOff>
      <xdr:row>77</xdr:row>
      <xdr:rowOff>44087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14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60614</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3017" y="1291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57876</xdr:rowOff>
    </xdr:from>
    <xdr:to>
      <xdr:col>72</xdr:col>
      <xdr:colOff>38100</xdr:colOff>
      <xdr:row>77</xdr:row>
      <xdr:rowOff>159476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25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4553</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14017" y="13034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68929</xdr:rowOff>
    </xdr:from>
    <xdr:to>
      <xdr:col>85</xdr:col>
      <xdr:colOff>127000</xdr:colOff>
      <xdr:row>97</xdr:row>
      <xdr:rowOff>74873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699579"/>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48603</xdr:rowOff>
    </xdr:from>
    <xdr:to>
      <xdr:col>81</xdr:col>
      <xdr:colOff>50800</xdr:colOff>
      <xdr:row>97</xdr:row>
      <xdr:rowOff>68929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679253"/>
          <a:ext cx="889000" cy="20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48603</xdr:rowOff>
    </xdr:from>
    <xdr:to>
      <xdr:col>76</xdr:col>
      <xdr:colOff>114300</xdr:colOff>
      <xdr:row>97</xdr:row>
      <xdr:rowOff>79693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679253"/>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79693</xdr:rowOff>
    </xdr:from>
    <xdr:to>
      <xdr:col>71</xdr:col>
      <xdr:colOff>177800</xdr:colOff>
      <xdr:row>97</xdr:row>
      <xdr:rowOff>94571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710343"/>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159804</xdr:rowOff>
    </xdr:from>
    <xdr:to>
      <xdr:col>72</xdr:col>
      <xdr:colOff>38100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106481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165405</xdr:rowOff>
    </xdr:from>
    <xdr:to>
      <xdr:col>67</xdr:col>
      <xdr:colOff>101600</xdr:colOff>
      <xdr:row>96</xdr:row>
      <xdr:rowOff>95555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112082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24073</xdr:rowOff>
    </xdr:from>
    <xdr:to>
      <xdr:col>85</xdr:col>
      <xdr:colOff>177800</xdr:colOff>
      <xdr:row>97</xdr:row>
      <xdr:rowOff>125673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5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2500</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63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18129</xdr:rowOff>
    </xdr:from>
    <xdr:to>
      <xdr:col>81</xdr:col>
      <xdr:colOff>101600</xdr:colOff>
      <xdr:row>97</xdr:row>
      <xdr:rowOff>119729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4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110856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74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169253</xdr:rowOff>
    </xdr:from>
    <xdr:to>
      <xdr:col>76</xdr:col>
      <xdr:colOff>165100</xdr:colOff>
      <xdr:row>97</xdr:row>
      <xdr:rowOff>99403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62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90530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72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28893</xdr:rowOff>
    </xdr:from>
    <xdr:to>
      <xdr:col>72</xdr:col>
      <xdr:colOff>38100</xdr:colOff>
      <xdr:row>97</xdr:row>
      <xdr:rowOff>130493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65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121620</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75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43771</xdr:rowOff>
    </xdr:from>
    <xdr:to>
      <xdr:col>67</xdr:col>
      <xdr:colOff>101600</xdr:colOff>
      <xdr:row>97</xdr:row>
      <xdr:rowOff>145371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67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136498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76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115875</xdr:rowOff>
    </xdr:from>
    <xdr:to>
      <xdr:col>102</xdr:col>
      <xdr:colOff>165100</xdr:colOff>
      <xdr:row>38</xdr:row>
      <xdr:rowOff>46025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62552</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34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140564</xdr:rowOff>
    </xdr:from>
    <xdr:to>
      <xdr:col>98</xdr:col>
      <xdr:colOff>38100</xdr:colOff>
      <xdr:row>38</xdr:row>
      <xdr:rowOff>70714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48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87241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259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民生費について、住民一人当たり</a:t>
          </a:r>
          <a:r>
            <a:rPr kumimoji="1" lang="en-US" altLang="ja-JP" sz="1100">
              <a:solidFill>
                <a:schemeClr val="dk1"/>
              </a:solidFill>
              <a:effectLst/>
              <a:latin typeface="+mn-lt"/>
              <a:ea typeface="+mn-ea"/>
              <a:cs typeface="+mn-cs"/>
            </a:rPr>
            <a:t>203,293</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前年と比較し</a:t>
          </a:r>
          <a:r>
            <a:rPr kumimoji="1" lang="en-US" altLang="ja-JP" sz="1100">
              <a:solidFill>
                <a:schemeClr val="dk1"/>
              </a:solidFill>
              <a:effectLst/>
              <a:latin typeface="+mn-lt"/>
              <a:ea typeface="+mn-ea"/>
              <a:cs typeface="+mn-cs"/>
            </a:rPr>
            <a:t>5,766</a:t>
          </a:r>
          <a:r>
            <a:rPr kumimoji="1" lang="ja-JP" altLang="en-US" sz="1100">
              <a:solidFill>
                <a:schemeClr val="dk1"/>
              </a:solidFill>
              <a:effectLst/>
              <a:latin typeface="+mn-lt"/>
              <a:ea typeface="+mn-ea"/>
              <a:cs typeface="+mn-cs"/>
            </a:rPr>
            <a:t>円低くなったものの、依然として</a:t>
          </a:r>
          <a:r>
            <a:rPr kumimoji="1" lang="ja-JP" altLang="ja-JP" sz="1100">
              <a:solidFill>
                <a:schemeClr val="dk1"/>
              </a:solidFill>
              <a:effectLst/>
              <a:latin typeface="+mn-lt"/>
              <a:ea typeface="+mn-ea"/>
              <a:cs typeface="+mn-cs"/>
            </a:rPr>
            <a:t>類似団体平均値と比較して</a:t>
          </a:r>
          <a:r>
            <a:rPr kumimoji="1" lang="en-US" altLang="ja-JP" sz="1100">
              <a:solidFill>
                <a:schemeClr val="dk1"/>
              </a:solidFill>
              <a:effectLst/>
              <a:latin typeface="+mn-lt"/>
              <a:ea typeface="+mn-ea"/>
              <a:cs typeface="+mn-cs"/>
            </a:rPr>
            <a:t>16,034</a:t>
          </a:r>
          <a:r>
            <a:rPr kumimoji="1" lang="ja-JP" altLang="ja-JP" sz="1100">
              <a:solidFill>
                <a:schemeClr val="dk1"/>
              </a:solidFill>
              <a:effectLst/>
              <a:latin typeface="+mn-lt"/>
              <a:ea typeface="+mn-ea"/>
              <a:cs typeface="+mn-cs"/>
            </a:rPr>
            <a:t>円高くなっている。</a:t>
          </a:r>
          <a:endParaRPr lang="ja-JP" altLang="ja-JP" sz="1400">
            <a:effectLst/>
          </a:endParaRPr>
        </a:p>
        <a:p>
          <a:r>
            <a:rPr kumimoji="1" lang="ja-JP" altLang="ja-JP" sz="1100">
              <a:solidFill>
                <a:schemeClr val="dk1"/>
              </a:solidFill>
              <a:effectLst/>
              <a:latin typeface="+mn-lt"/>
              <a:ea typeface="+mn-ea"/>
              <a:cs typeface="+mn-cs"/>
            </a:rPr>
            <a:t>さらに、</a:t>
          </a:r>
          <a:r>
            <a:rPr kumimoji="1" lang="ja-JP" altLang="en-US" sz="1100">
              <a:solidFill>
                <a:schemeClr val="dk1"/>
              </a:solidFill>
              <a:effectLst/>
              <a:latin typeface="+mn-lt"/>
              <a:ea typeface="+mn-ea"/>
              <a:cs typeface="+mn-cs"/>
            </a:rPr>
            <a:t>土木費</a:t>
          </a:r>
          <a:r>
            <a:rPr kumimoji="1" lang="ja-JP" altLang="ja-JP" sz="1100">
              <a:solidFill>
                <a:schemeClr val="dk1"/>
              </a:solidFill>
              <a:effectLst/>
              <a:latin typeface="+mn-lt"/>
              <a:ea typeface="+mn-ea"/>
              <a:cs typeface="+mn-cs"/>
            </a:rPr>
            <a:t>について、住民一人当たり</a:t>
          </a:r>
          <a:r>
            <a:rPr kumimoji="1" lang="en-US" altLang="ja-JP" sz="1100">
              <a:solidFill>
                <a:schemeClr val="dk1"/>
              </a:solidFill>
              <a:effectLst/>
              <a:latin typeface="+mn-lt"/>
              <a:ea typeface="+mn-ea"/>
              <a:cs typeface="+mn-cs"/>
            </a:rPr>
            <a:t>28,198</a:t>
          </a:r>
          <a:r>
            <a:rPr kumimoji="1" lang="ja-JP" altLang="ja-JP" sz="1100">
              <a:solidFill>
                <a:schemeClr val="dk1"/>
              </a:solidFill>
              <a:effectLst/>
              <a:latin typeface="+mn-lt"/>
              <a:ea typeface="+mn-ea"/>
              <a:cs typeface="+mn-cs"/>
            </a:rPr>
            <a:t>円となっており、類似団体平均値と比較して</a:t>
          </a:r>
          <a:r>
            <a:rPr kumimoji="1" lang="en-US" altLang="ja-JP" sz="1100">
              <a:solidFill>
                <a:schemeClr val="dk1"/>
              </a:solidFill>
              <a:effectLst/>
              <a:latin typeface="+mn-lt"/>
              <a:ea typeface="+mn-ea"/>
              <a:cs typeface="+mn-cs"/>
            </a:rPr>
            <a:t>5,993</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低く</a:t>
          </a:r>
          <a:r>
            <a:rPr kumimoji="1" lang="ja-JP" altLang="ja-JP" sz="1100">
              <a:solidFill>
                <a:schemeClr val="dk1"/>
              </a:solidFill>
              <a:effectLst/>
              <a:latin typeface="+mn-lt"/>
              <a:ea typeface="+mn-ea"/>
              <a:cs typeface="+mn-cs"/>
            </a:rPr>
            <a:t>なっている。</a:t>
          </a:r>
          <a:endParaRPr lang="ja-JP" altLang="ja-JP" sz="1400">
            <a:effectLst/>
          </a:endParaRPr>
        </a:p>
        <a:p>
          <a:r>
            <a:rPr kumimoji="1" lang="ja-JP" altLang="ja-JP" sz="1100">
              <a:solidFill>
                <a:schemeClr val="dk1"/>
              </a:solidFill>
              <a:effectLst/>
              <a:latin typeface="+mn-lt"/>
              <a:ea typeface="+mn-ea"/>
              <a:cs typeface="+mn-cs"/>
            </a:rPr>
            <a:t>民生費については、</a:t>
          </a:r>
          <a:r>
            <a:rPr kumimoji="1" lang="ja-JP" altLang="en-US" sz="1100">
              <a:solidFill>
                <a:schemeClr val="dk1"/>
              </a:solidFill>
              <a:effectLst/>
              <a:latin typeface="+mn-lt"/>
              <a:ea typeface="+mn-ea"/>
              <a:cs typeface="+mn-cs"/>
            </a:rPr>
            <a:t>民間保育所整備支援事業や民間保育所運営支援事業</a:t>
          </a:r>
          <a:r>
            <a:rPr kumimoji="1" lang="ja-JP" altLang="ja-JP" sz="1100">
              <a:solidFill>
                <a:schemeClr val="dk1"/>
              </a:solidFill>
              <a:effectLst/>
              <a:latin typeface="+mn-lt"/>
              <a:ea typeface="+mn-ea"/>
              <a:cs typeface="+mn-cs"/>
            </a:rPr>
            <a:t>などの</a:t>
          </a:r>
          <a:r>
            <a:rPr kumimoji="1" lang="ja-JP" altLang="en-US" sz="1100">
              <a:solidFill>
                <a:schemeClr val="dk1"/>
              </a:solidFill>
              <a:effectLst/>
              <a:latin typeface="+mn-lt"/>
              <a:ea typeface="+mn-ea"/>
              <a:cs typeface="+mn-cs"/>
            </a:rPr>
            <a:t>補助費等</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したことなどによる。</a:t>
          </a:r>
          <a:endParaRPr lang="ja-JP" altLang="ja-JP" sz="1400">
            <a:effectLst/>
          </a:endParaRPr>
        </a:p>
        <a:p>
          <a:r>
            <a:rPr kumimoji="1" lang="ja-JP" altLang="en-US" sz="1100">
              <a:solidFill>
                <a:schemeClr val="dk1"/>
              </a:solidFill>
              <a:effectLst/>
              <a:latin typeface="+mn-lt"/>
              <a:ea typeface="+mn-ea"/>
              <a:cs typeface="+mn-cs"/>
            </a:rPr>
            <a:t>土木</a:t>
          </a:r>
          <a:r>
            <a:rPr kumimoji="1" lang="ja-JP" altLang="ja-JP" sz="1100">
              <a:solidFill>
                <a:schemeClr val="dk1"/>
              </a:solidFill>
              <a:effectLst/>
              <a:latin typeface="+mn-lt"/>
              <a:ea typeface="+mn-ea"/>
              <a:cs typeface="+mn-cs"/>
            </a:rPr>
            <a:t>費については、</a:t>
          </a:r>
          <a:r>
            <a:rPr kumimoji="1" lang="ja-JP" altLang="en-US" sz="1100">
              <a:solidFill>
                <a:schemeClr val="dk1"/>
              </a:solidFill>
              <a:effectLst/>
              <a:latin typeface="+mn-lt"/>
              <a:ea typeface="+mn-ea"/>
              <a:cs typeface="+mn-cs"/>
            </a:rPr>
            <a:t>鶴川駅北口広場整備事業</a:t>
          </a:r>
          <a:r>
            <a:rPr kumimoji="1" lang="ja-JP" altLang="ja-JP" sz="1100">
              <a:solidFill>
                <a:schemeClr val="dk1"/>
              </a:solidFill>
              <a:effectLst/>
              <a:latin typeface="+mn-lt"/>
              <a:ea typeface="+mn-ea"/>
              <a:cs typeface="+mn-cs"/>
            </a:rPr>
            <a:t>などの普通建設事業費が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したことなどによる。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決算状況は歳入歳出ともに前年度を下回り、実質単年度収支は黒字であった。また、実質収支比率は</a:t>
          </a:r>
          <a:r>
            <a:rPr kumimoji="1" lang="en-US" altLang="ja-JP" sz="1100">
              <a:solidFill>
                <a:schemeClr val="dk1"/>
              </a:solidFill>
              <a:effectLst/>
              <a:latin typeface="+mn-lt"/>
              <a:ea typeface="+mn-ea"/>
              <a:cs typeface="+mn-cs"/>
            </a:rPr>
            <a:t>9.5</a:t>
          </a:r>
          <a:r>
            <a:rPr kumimoji="1" lang="ja-JP" altLang="ja-JP" sz="1100">
              <a:solidFill>
                <a:schemeClr val="dk1"/>
              </a:solidFill>
              <a:effectLst/>
              <a:latin typeface="+mn-lt"/>
              <a:ea typeface="+mn-ea"/>
              <a:cs typeface="+mn-cs"/>
            </a:rPr>
            <a:t>％となり、前年度の</a:t>
          </a:r>
          <a:r>
            <a:rPr kumimoji="1" lang="en-US" altLang="ja-JP" sz="1100">
              <a:solidFill>
                <a:schemeClr val="dk1"/>
              </a:solidFill>
              <a:effectLst/>
              <a:latin typeface="+mn-lt"/>
              <a:ea typeface="+mn-ea"/>
              <a:cs typeface="+mn-cs"/>
            </a:rPr>
            <a:t>9.7</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下がった</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東京都町田市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年度は、公営企業以外の全会計における実質収支の合計は</a:t>
          </a:r>
          <a:r>
            <a:rPr kumimoji="1" lang="en-US" altLang="ja-JP" sz="1100">
              <a:solidFill>
                <a:schemeClr val="dk1"/>
              </a:solidFill>
              <a:effectLst/>
              <a:latin typeface="+mn-lt"/>
              <a:ea typeface="+mn-ea"/>
              <a:cs typeface="+mn-cs"/>
            </a:rPr>
            <a:t>96</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千万円の黒字となった。また、各公営企業会計の資金剰余額の合計は</a:t>
          </a:r>
          <a:r>
            <a:rPr kumimoji="1" lang="en-US" altLang="ja-JP" sz="1100">
              <a:solidFill>
                <a:schemeClr val="dk1"/>
              </a:solidFill>
              <a:effectLst/>
              <a:latin typeface="+mn-lt"/>
              <a:ea typeface="+mn-ea"/>
              <a:cs typeface="+mn-cs"/>
            </a:rPr>
            <a:t>57</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千万円となっており、連結実質赤字額は生じていない。</a:t>
          </a:r>
          <a:endParaRPr lang="ja-JP" altLang="ja-JP" sz="1400">
            <a:effectLst/>
          </a:endParaRPr>
        </a:p>
        <a:p>
          <a:r>
            <a:rPr kumimoji="1" lang="ja-JP" altLang="ja-JP" sz="1100">
              <a:solidFill>
                <a:schemeClr val="dk1"/>
              </a:solidFill>
              <a:effectLst/>
              <a:latin typeface="+mn-lt"/>
              <a:ea typeface="+mn-ea"/>
              <a:cs typeface="+mn-cs"/>
            </a:rPr>
            <a:t>特別会計については、一般会計に準じた予算執行を図るとともに、独立採算性の原則のもと、社会経済状況の変化に十分留意し、中・長期の収支を見通した上で、これまで以上に積極的な財源確保と合理的かつ効率的な事業運営と経営基盤の強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82</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83</v>
      </c>
      <c r="C2" s="176"/>
      <c r="D2" s="177"/>
    </row>
    <row r="3" spans="1:119" ht="18.75" customHeight="1" thickBot="1" x14ac:dyDescent="0.25">
      <c r="A3" s="175"/>
      <c r="B3" s="393" t="s">
        <v>84</v>
      </c>
      <c r="C3" s="394"/>
      <c r="D3" s="394"/>
      <c r="E3" s="395"/>
      <c r="F3" s="395"/>
      <c r="G3" s="395"/>
      <c r="H3" s="395"/>
      <c r="I3" s="395"/>
      <c r="J3" s="395"/>
      <c r="K3" s="395"/>
      <c r="L3" s="395" t="s">
        <v>85</v>
      </c>
      <c r="M3" s="395"/>
      <c r="N3" s="395"/>
      <c r="O3" s="395"/>
      <c r="P3" s="395"/>
      <c r="Q3" s="395"/>
      <c r="R3" s="402"/>
      <c r="S3" s="402"/>
      <c r="T3" s="402"/>
      <c r="U3" s="402"/>
      <c r="V3" s="403"/>
      <c r="W3" s="377" t="s">
        <v>86</v>
      </c>
      <c r="X3" s="378"/>
      <c r="Y3" s="378"/>
      <c r="Z3" s="378"/>
      <c r="AA3" s="378"/>
      <c r="AB3" s="394"/>
      <c r="AC3" s="402" t="s">
        <v>87</v>
      </c>
      <c r="AD3" s="378"/>
      <c r="AE3" s="378"/>
      <c r="AF3" s="378"/>
      <c r="AG3" s="378"/>
      <c r="AH3" s="378"/>
      <c r="AI3" s="378"/>
      <c r="AJ3" s="378"/>
      <c r="AK3" s="378"/>
      <c r="AL3" s="379"/>
      <c r="AM3" s="377" t="s">
        <v>88</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89</v>
      </c>
      <c r="BO3" s="378"/>
      <c r="BP3" s="378"/>
      <c r="BQ3" s="378"/>
      <c r="BR3" s="378"/>
      <c r="BS3" s="378"/>
      <c r="BT3" s="378"/>
      <c r="BU3" s="379"/>
      <c r="BV3" s="377" t="s">
        <v>90</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91</v>
      </c>
      <c r="CU3" s="378"/>
      <c r="CV3" s="378"/>
      <c r="CW3" s="378"/>
      <c r="CX3" s="378"/>
      <c r="CY3" s="378"/>
      <c r="CZ3" s="378"/>
      <c r="DA3" s="379"/>
      <c r="DB3" s="377" t="s">
        <v>92</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93</v>
      </c>
      <c r="AZ4" s="381"/>
      <c r="BA4" s="381"/>
      <c r="BB4" s="381"/>
      <c r="BC4" s="381"/>
      <c r="BD4" s="381"/>
      <c r="BE4" s="381"/>
      <c r="BF4" s="381"/>
      <c r="BG4" s="381"/>
      <c r="BH4" s="381"/>
      <c r="BI4" s="381"/>
      <c r="BJ4" s="381"/>
      <c r="BK4" s="381"/>
      <c r="BL4" s="381"/>
      <c r="BM4" s="382"/>
      <c r="BN4" s="383">
        <v>184675921</v>
      </c>
      <c r="BO4" s="384"/>
      <c r="BP4" s="384"/>
      <c r="BQ4" s="384"/>
      <c r="BR4" s="384"/>
      <c r="BS4" s="384"/>
      <c r="BT4" s="384"/>
      <c r="BU4" s="385"/>
      <c r="BV4" s="383">
        <v>200807500</v>
      </c>
      <c r="BW4" s="384"/>
      <c r="BX4" s="384"/>
      <c r="BY4" s="384"/>
      <c r="BZ4" s="384"/>
      <c r="CA4" s="384"/>
      <c r="CB4" s="384"/>
      <c r="CC4" s="385"/>
      <c r="CD4" s="386" t="s">
        <v>94</v>
      </c>
      <c r="CE4" s="387"/>
      <c r="CF4" s="387"/>
      <c r="CG4" s="387"/>
      <c r="CH4" s="387"/>
      <c r="CI4" s="387"/>
      <c r="CJ4" s="387"/>
      <c r="CK4" s="387"/>
      <c r="CL4" s="387"/>
      <c r="CM4" s="387"/>
      <c r="CN4" s="387"/>
      <c r="CO4" s="387"/>
      <c r="CP4" s="387"/>
      <c r="CQ4" s="387"/>
      <c r="CR4" s="387"/>
      <c r="CS4" s="388"/>
      <c r="CT4" s="389">
        <v>9.4</v>
      </c>
      <c r="CU4" s="390"/>
      <c r="CV4" s="390"/>
      <c r="CW4" s="390"/>
      <c r="CX4" s="390"/>
      <c r="CY4" s="390"/>
      <c r="CZ4" s="390"/>
      <c r="DA4" s="391"/>
      <c r="DB4" s="389">
        <v>9.6999999999999993</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95</v>
      </c>
      <c r="AN5" s="450"/>
      <c r="AO5" s="450"/>
      <c r="AP5" s="450"/>
      <c r="AQ5" s="450"/>
      <c r="AR5" s="450"/>
      <c r="AS5" s="450"/>
      <c r="AT5" s="451"/>
      <c r="AU5" s="452" t="s">
        <v>96</v>
      </c>
      <c r="AV5" s="453"/>
      <c r="AW5" s="453"/>
      <c r="AX5" s="453"/>
      <c r="AY5" s="454" t="s">
        <v>97</v>
      </c>
      <c r="AZ5" s="455"/>
      <c r="BA5" s="455"/>
      <c r="BB5" s="455"/>
      <c r="BC5" s="455"/>
      <c r="BD5" s="455"/>
      <c r="BE5" s="455"/>
      <c r="BF5" s="455"/>
      <c r="BG5" s="455"/>
      <c r="BH5" s="455"/>
      <c r="BI5" s="455"/>
      <c r="BJ5" s="455"/>
      <c r="BK5" s="455"/>
      <c r="BL5" s="455"/>
      <c r="BM5" s="456"/>
      <c r="BN5" s="420">
        <v>173875066</v>
      </c>
      <c r="BO5" s="421"/>
      <c r="BP5" s="421"/>
      <c r="BQ5" s="421"/>
      <c r="BR5" s="421"/>
      <c r="BS5" s="421"/>
      <c r="BT5" s="421"/>
      <c r="BU5" s="422"/>
      <c r="BV5" s="420">
        <v>191617973</v>
      </c>
      <c r="BW5" s="421"/>
      <c r="BX5" s="421"/>
      <c r="BY5" s="421"/>
      <c r="BZ5" s="421"/>
      <c r="CA5" s="421"/>
      <c r="CB5" s="421"/>
      <c r="CC5" s="422"/>
      <c r="CD5" s="423" t="s">
        <v>98</v>
      </c>
      <c r="CE5" s="424"/>
      <c r="CF5" s="424"/>
      <c r="CG5" s="424"/>
      <c r="CH5" s="424"/>
      <c r="CI5" s="424"/>
      <c r="CJ5" s="424"/>
      <c r="CK5" s="424"/>
      <c r="CL5" s="424"/>
      <c r="CM5" s="424"/>
      <c r="CN5" s="424"/>
      <c r="CO5" s="424"/>
      <c r="CP5" s="424"/>
      <c r="CQ5" s="424"/>
      <c r="CR5" s="424"/>
      <c r="CS5" s="425"/>
      <c r="CT5" s="417">
        <v>91.2</v>
      </c>
      <c r="CU5" s="418"/>
      <c r="CV5" s="418"/>
      <c r="CW5" s="418"/>
      <c r="CX5" s="418"/>
      <c r="CY5" s="418"/>
      <c r="CZ5" s="418"/>
      <c r="DA5" s="419"/>
      <c r="DB5" s="417">
        <v>86.7</v>
      </c>
      <c r="DC5" s="418"/>
      <c r="DD5" s="418"/>
      <c r="DE5" s="418"/>
      <c r="DF5" s="418"/>
      <c r="DG5" s="418"/>
      <c r="DH5" s="418"/>
      <c r="DI5" s="419"/>
    </row>
    <row r="6" spans="1:119" ht="18.75" customHeight="1" x14ac:dyDescent="0.2">
      <c r="A6" s="175"/>
      <c r="B6" s="426" t="s">
        <v>99</v>
      </c>
      <c r="C6" s="427"/>
      <c r="D6" s="427"/>
      <c r="E6" s="428"/>
      <c r="F6" s="428"/>
      <c r="G6" s="428"/>
      <c r="H6" s="428"/>
      <c r="I6" s="428"/>
      <c r="J6" s="428"/>
      <c r="K6" s="428"/>
      <c r="L6" s="428" t="s">
        <v>100</v>
      </c>
      <c r="M6" s="428"/>
      <c r="N6" s="428"/>
      <c r="O6" s="428"/>
      <c r="P6" s="428"/>
      <c r="Q6" s="428"/>
      <c r="R6" s="432"/>
      <c r="S6" s="432"/>
      <c r="T6" s="432"/>
      <c r="U6" s="432"/>
      <c r="V6" s="433"/>
      <c r="W6" s="436" t="s">
        <v>101</v>
      </c>
      <c r="X6" s="437"/>
      <c r="Y6" s="437"/>
      <c r="Z6" s="437"/>
      <c r="AA6" s="437"/>
      <c r="AB6" s="427"/>
      <c r="AC6" s="440" t="s">
        <v>102</v>
      </c>
      <c r="AD6" s="441"/>
      <c r="AE6" s="441"/>
      <c r="AF6" s="441"/>
      <c r="AG6" s="441"/>
      <c r="AH6" s="441"/>
      <c r="AI6" s="441"/>
      <c r="AJ6" s="441"/>
      <c r="AK6" s="441"/>
      <c r="AL6" s="442"/>
      <c r="AM6" s="449" t="s">
        <v>103</v>
      </c>
      <c r="AN6" s="450"/>
      <c r="AO6" s="450"/>
      <c r="AP6" s="450"/>
      <c r="AQ6" s="450"/>
      <c r="AR6" s="450"/>
      <c r="AS6" s="450"/>
      <c r="AT6" s="451"/>
      <c r="AU6" s="452" t="s">
        <v>104</v>
      </c>
      <c r="AV6" s="453"/>
      <c r="AW6" s="453"/>
      <c r="AX6" s="453"/>
      <c r="AY6" s="454" t="s">
        <v>105</v>
      </c>
      <c r="AZ6" s="455"/>
      <c r="BA6" s="455"/>
      <c r="BB6" s="455"/>
      <c r="BC6" s="455"/>
      <c r="BD6" s="455"/>
      <c r="BE6" s="455"/>
      <c r="BF6" s="455"/>
      <c r="BG6" s="455"/>
      <c r="BH6" s="455"/>
      <c r="BI6" s="455"/>
      <c r="BJ6" s="455"/>
      <c r="BK6" s="455"/>
      <c r="BL6" s="455"/>
      <c r="BM6" s="456"/>
      <c r="BN6" s="420">
        <v>10800855</v>
      </c>
      <c r="BO6" s="421"/>
      <c r="BP6" s="421"/>
      <c r="BQ6" s="421"/>
      <c r="BR6" s="421"/>
      <c r="BS6" s="421"/>
      <c r="BT6" s="421"/>
      <c r="BU6" s="422"/>
      <c r="BV6" s="420">
        <v>9189527</v>
      </c>
      <c r="BW6" s="421"/>
      <c r="BX6" s="421"/>
      <c r="BY6" s="421"/>
      <c r="BZ6" s="421"/>
      <c r="CA6" s="421"/>
      <c r="CB6" s="421"/>
      <c r="CC6" s="422"/>
      <c r="CD6" s="423" t="s">
        <v>106</v>
      </c>
      <c r="CE6" s="424"/>
      <c r="CF6" s="424"/>
      <c r="CG6" s="424"/>
      <c r="CH6" s="424"/>
      <c r="CI6" s="424"/>
      <c r="CJ6" s="424"/>
      <c r="CK6" s="424"/>
      <c r="CL6" s="424"/>
      <c r="CM6" s="424"/>
      <c r="CN6" s="424"/>
      <c r="CO6" s="424"/>
      <c r="CP6" s="424"/>
      <c r="CQ6" s="424"/>
      <c r="CR6" s="424"/>
      <c r="CS6" s="425"/>
      <c r="CT6" s="457">
        <v>92.3</v>
      </c>
      <c r="CU6" s="458"/>
      <c r="CV6" s="458"/>
      <c r="CW6" s="458"/>
      <c r="CX6" s="458"/>
      <c r="CY6" s="458"/>
      <c r="CZ6" s="458"/>
      <c r="DA6" s="459"/>
      <c r="DB6" s="457">
        <v>90.4</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107</v>
      </c>
      <c r="AN7" s="450"/>
      <c r="AO7" s="450"/>
      <c r="AP7" s="450"/>
      <c r="AQ7" s="450"/>
      <c r="AR7" s="450"/>
      <c r="AS7" s="450"/>
      <c r="AT7" s="451"/>
      <c r="AU7" s="452" t="s">
        <v>108</v>
      </c>
      <c r="AV7" s="453"/>
      <c r="AW7" s="453"/>
      <c r="AX7" s="453"/>
      <c r="AY7" s="454" t="s">
        <v>109</v>
      </c>
      <c r="AZ7" s="455"/>
      <c r="BA7" s="455"/>
      <c r="BB7" s="455"/>
      <c r="BC7" s="455"/>
      <c r="BD7" s="455"/>
      <c r="BE7" s="455"/>
      <c r="BF7" s="455"/>
      <c r="BG7" s="455"/>
      <c r="BH7" s="455"/>
      <c r="BI7" s="455"/>
      <c r="BJ7" s="455"/>
      <c r="BK7" s="455"/>
      <c r="BL7" s="455"/>
      <c r="BM7" s="456"/>
      <c r="BN7" s="420">
        <v>2954545</v>
      </c>
      <c r="BO7" s="421"/>
      <c r="BP7" s="421"/>
      <c r="BQ7" s="421"/>
      <c r="BR7" s="421"/>
      <c r="BS7" s="421"/>
      <c r="BT7" s="421"/>
      <c r="BU7" s="422"/>
      <c r="BV7" s="420">
        <v>1045389</v>
      </c>
      <c r="BW7" s="421"/>
      <c r="BX7" s="421"/>
      <c r="BY7" s="421"/>
      <c r="BZ7" s="421"/>
      <c r="CA7" s="421"/>
      <c r="CB7" s="421"/>
      <c r="CC7" s="422"/>
      <c r="CD7" s="423" t="s">
        <v>110</v>
      </c>
      <c r="CE7" s="424"/>
      <c r="CF7" s="424"/>
      <c r="CG7" s="424"/>
      <c r="CH7" s="424"/>
      <c r="CI7" s="424"/>
      <c r="CJ7" s="424"/>
      <c r="CK7" s="424"/>
      <c r="CL7" s="424"/>
      <c r="CM7" s="424"/>
      <c r="CN7" s="424"/>
      <c r="CO7" s="424"/>
      <c r="CP7" s="424"/>
      <c r="CQ7" s="424"/>
      <c r="CR7" s="424"/>
      <c r="CS7" s="425"/>
      <c r="CT7" s="420">
        <v>83069953</v>
      </c>
      <c r="CU7" s="421"/>
      <c r="CV7" s="421"/>
      <c r="CW7" s="421"/>
      <c r="CX7" s="421"/>
      <c r="CY7" s="421"/>
      <c r="CZ7" s="421"/>
      <c r="DA7" s="422"/>
      <c r="DB7" s="420">
        <v>83594498</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111</v>
      </c>
      <c r="AN8" s="450"/>
      <c r="AO8" s="450"/>
      <c r="AP8" s="450"/>
      <c r="AQ8" s="450"/>
      <c r="AR8" s="450"/>
      <c r="AS8" s="450"/>
      <c r="AT8" s="451"/>
      <c r="AU8" s="452" t="s">
        <v>112</v>
      </c>
      <c r="AV8" s="453"/>
      <c r="AW8" s="453"/>
      <c r="AX8" s="453"/>
      <c r="AY8" s="454" t="s">
        <v>113</v>
      </c>
      <c r="AZ8" s="455"/>
      <c r="BA8" s="455"/>
      <c r="BB8" s="455"/>
      <c r="BC8" s="455"/>
      <c r="BD8" s="455"/>
      <c r="BE8" s="455"/>
      <c r="BF8" s="455"/>
      <c r="BG8" s="455"/>
      <c r="BH8" s="455"/>
      <c r="BI8" s="455"/>
      <c r="BJ8" s="455"/>
      <c r="BK8" s="455"/>
      <c r="BL8" s="455"/>
      <c r="BM8" s="456"/>
      <c r="BN8" s="420">
        <v>7846310</v>
      </c>
      <c r="BO8" s="421"/>
      <c r="BP8" s="421"/>
      <c r="BQ8" s="421"/>
      <c r="BR8" s="421"/>
      <c r="BS8" s="421"/>
      <c r="BT8" s="421"/>
      <c r="BU8" s="422"/>
      <c r="BV8" s="420">
        <v>8144138</v>
      </c>
      <c r="BW8" s="421"/>
      <c r="BX8" s="421"/>
      <c r="BY8" s="421"/>
      <c r="BZ8" s="421"/>
      <c r="CA8" s="421"/>
      <c r="CB8" s="421"/>
      <c r="CC8" s="422"/>
      <c r="CD8" s="423" t="s">
        <v>114</v>
      </c>
      <c r="CE8" s="424"/>
      <c r="CF8" s="424"/>
      <c r="CG8" s="424"/>
      <c r="CH8" s="424"/>
      <c r="CI8" s="424"/>
      <c r="CJ8" s="424"/>
      <c r="CK8" s="424"/>
      <c r="CL8" s="424"/>
      <c r="CM8" s="424"/>
      <c r="CN8" s="424"/>
      <c r="CO8" s="424"/>
      <c r="CP8" s="424"/>
      <c r="CQ8" s="424"/>
      <c r="CR8" s="424"/>
      <c r="CS8" s="425"/>
      <c r="CT8" s="460">
        <v>0.94</v>
      </c>
      <c r="CU8" s="461"/>
      <c r="CV8" s="461"/>
      <c r="CW8" s="461"/>
      <c r="CX8" s="461"/>
      <c r="CY8" s="461"/>
      <c r="CZ8" s="461"/>
      <c r="DA8" s="462"/>
      <c r="DB8" s="460">
        <v>0.95</v>
      </c>
      <c r="DC8" s="461"/>
      <c r="DD8" s="461"/>
      <c r="DE8" s="461"/>
      <c r="DF8" s="461"/>
      <c r="DG8" s="461"/>
      <c r="DH8" s="461"/>
      <c r="DI8" s="462"/>
    </row>
    <row r="9" spans="1:119" ht="18.75" customHeight="1" thickBot="1" x14ac:dyDescent="0.25">
      <c r="A9" s="175"/>
      <c r="B9" s="414" t="s">
        <v>115</v>
      </c>
      <c r="C9" s="415"/>
      <c r="D9" s="415"/>
      <c r="E9" s="415"/>
      <c r="F9" s="415"/>
      <c r="G9" s="415"/>
      <c r="H9" s="415"/>
      <c r="I9" s="415"/>
      <c r="J9" s="415"/>
      <c r="K9" s="463"/>
      <c r="L9" s="464" t="s">
        <v>116</v>
      </c>
      <c r="M9" s="465"/>
      <c r="N9" s="465"/>
      <c r="O9" s="465"/>
      <c r="P9" s="465"/>
      <c r="Q9" s="466"/>
      <c r="R9" s="467">
        <v>431083</v>
      </c>
      <c r="S9" s="468"/>
      <c r="T9" s="468"/>
      <c r="U9" s="468"/>
      <c r="V9" s="469"/>
      <c r="W9" s="377" t="s">
        <v>117</v>
      </c>
      <c r="X9" s="378"/>
      <c r="Y9" s="378"/>
      <c r="Z9" s="378"/>
      <c r="AA9" s="378"/>
      <c r="AB9" s="378"/>
      <c r="AC9" s="378"/>
      <c r="AD9" s="378"/>
      <c r="AE9" s="378"/>
      <c r="AF9" s="378"/>
      <c r="AG9" s="378"/>
      <c r="AH9" s="378"/>
      <c r="AI9" s="378"/>
      <c r="AJ9" s="378"/>
      <c r="AK9" s="378"/>
      <c r="AL9" s="379"/>
      <c r="AM9" s="449" t="s">
        <v>118</v>
      </c>
      <c r="AN9" s="450"/>
      <c r="AO9" s="450"/>
      <c r="AP9" s="450"/>
      <c r="AQ9" s="450"/>
      <c r="AR9" s="450"/>
      <c r="AS9" s="450"/>
      <c r="AT9" s="451"/>
      <c r="AU9" s="452" t="s">
        <v>119</v>
      </c>
      <c r="AV9" s="453"/>
      <c r="AW9" s="453"/>
      <c r="AX9" s="453"/>
      <c r="AY9" s="454" t="s">
        <v>120</v>
      </c>
      <c r="AZ9" s="455"/>
      <c r="BA9" s="455"/>
      <c r="BB9" s="455"/>
      <c r="BC9" s="455"/>
      <c r="BD9" s="455"/>
      <c r="BE9" s="455"/>
      <c r="BF9" s="455"/>
      <c r="BG9" s="455"/>
      <c r="BH9" s="455"/>
      <c r="BI9" s="455"/>
      <c r="BJ9" s="455"/>
      <c r="BK9" s="455"/>
      <c r="BL9" s="455"/>
      <c r="BM9" s="456"/>
      <c r="BN9" s="420">
        <v>-297828</v>
      </c>
      <c r="BO9" s="421"/>
      <c r="BP9" s="421"/>
      <c r="BQ9" s="421"/>
      <c r="BR9" s="421"/>
      <c r="BS9" s="421"/>
      <c r="BT9" s="421"/>
      <c r="BU9" s="422"/>
      <c r="BV9" s="420">
        <v>3991294</v>
      </c>
      <c r="BW9" s="421"/>
      <c r="BX9" s="421"/>
      <c r="BY9" s="421"/>
      <c r="BZ9" s="421"/>
      <c r="CA9" s="421"/>
      <c r="CB9" s="421"/>
      <c r="CC9" s="422"/>
      <c r="CD9" s="423" t="s">
        <v>121</v>
      </c>
      <c r="CE9" s="424"/>
      <c r="CF9" s="424"/>
      <c r="CG9" s="424"/>
      <c r="CH9" s="424"/>
      <c r="CI9" s="424"/>
      <c r="CJ9" s="424"/>
      <c r="CK9" s="424"/>
      <c r="CL9" s="424"/>
      <c r="CM9" s="424"/>
      <c r="CN9" s="424"/>
      <c r="CO9" s="424"/>
      <c r="CP9" s="424"/>
      <c r="CQ9" s="424"/>
      <c r="CR9" s="424"/>
      <c r="CS9" s="425"/>
      <c r="CT9" s="417">
        <v>6.4</v>
      </c>
      <c r="CU9" s="418"/>
      <c r="CV9" s="418"/>
      <c r="CW9" s="418"/>
      <c r="CX9" s="418"/>
      <c r="CY9" s="418"/>
      <c r="CZ9" s="418"/>
      <c r="DA9" s="419"/>
      <c r="DB9" s="417">
        <v>6.8</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122</v>
      </c>
      <c r="M10" s="450"/>
      <c r="N10" s="450"/>
      <c r="O10" s="450"/>
      <c r="P10" s="450"/>
      <c r="Q10" s="451"/>
      <c r="R10" s="471">
        <v>432353</v>
      </c>
      <c r="S10" s="472"/>
      <c r="T10" s="472"/>
      <c r="U10" s="472"/>
      <c r="V10" s="473"/>
      <c r="W10" s="408"/>
      <c r="X10" s="409"/>
      <c r="Y10" s="409"/>
      <c r="Z10" s="409"/>
      <c r="AA10" s="409"/>
      <c r="AB10" s="409"/>
      <c r="AC10" s="409"/>
      <c r="AD10" s="409"/>
      <c r="AE10" s="409"/>
      <c r="AF10" s="409"/>
      <c r="AG10" s="409"/>
      <c r="AH10" s="409"/>
      <c r="AI10" s="409"/>
      <c r="AJ10" s="409"/>
      <c r="AK10" s="409"/>
      <c r="AL10" s="412"/>
      <c r="AM10" s="449" t="s">
        <v>123</v>
      </c>
      <c r="AN10" s="450"/>
      <c r="AO10" s="450"/>
      <c r="AP10" s="450"/>
      <c r="AQ10" s="450"/>
      <c r="AR10" s="450"/>
      <c r="AS10" s="450"/>
      <c r="AT10" s="451"/>
      <c r="AU10" s="452" t="s">
        <v>112</v>
      </c>
      <c r="AV10" s="453"/>
      <c r="AW10" s="453"/>
      <c r="AX10" s="453"/>
      <c r="AY10" s="454" t="s">
        <v>124</v>
      </c>
      <c r="AZ10" s="455"/>
      <c r="BA10" s="455"/>
      <c r="BB10" s="455"/>
      <c r="BC10" s="455"/>
      <c r="BD10" s="455"/>
      <c r="BE10" s="455"/>
      <c r="BF10" s="455"/>
      <c r="BG10" s="455"/>
      <c r="BH10" s="455"/>
      <c r="BI10" s="455"/>
      <c r="BJ10" s="455"/>
      <c r="BK10" s="455"/>
      <c r="BL10" s="455"/>
      <c r="BM10" s="456"/>
      <c r="BN10" s="420">
        <v>6370733</v>
      </c>
      <c r="BO10" s="421"/>
      <c r="BP10" s="421"/>
      <c r="BQ10" s="421"/>
      <c r="BR10" s="421"/>
      <c r="BS10" s="421"/>
      <c r="BT10" s="421"/>
      <c r="BU10" s="422"/>
      <c r="BV10" s="420">
        <v>2961171</v>
      </c>
      <c r="BW10" s="421"/>
      <c r="BX10" s="421"/>
      <c r="BY10" s="421"/>
      <c r="BZ10" s="421"/>
      <c r="CA10" s="421"/>
      <c r="CB10" s="421"/>
      <c r="CC10" s="422"/>
      <c r="CD10" s="181" t="s">
        <v>125</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126</v>
      </c>
      <c r="M11" s="475"/>
      <c r="N11" s="475"/>
      <c r="O11" s="475"/>
      <c r="P11" s="475"/>
      <c r="Q11" s="476"/>
      <c r="R11" s="477" t="s">
        <v>127</v>
      </c>
      <c r="S11" s="478"/>
      <c r="T11" s="478"/>
      <c r="U11" s="478"/>
      <c r="V11" s="479"/>
      <c r="W11" s="408"/>
      <c r="X11" s="409"/>
      <c r="Y11" s="409"/>
      <c r="Z11" s="409"/>
      <c r="AA11" s="409"/>
      <c r="AB11" s="409"/>
      <c r="AC11" s="409"/>
      <c r="AD11" s="409"/>
      <c r="AE11" s="409"/>
      <c r="AF11" s="409"/>
      <c r="AG11" s="409"/>
      <c r="AH11" s="409"/>
      <c r="AI11" s="409"/>
      <c r="AJ11" s="409"/>
      <c r="AK11" s="409"/>
      <c r="AL11" s="412"/>
      <c r="AM11" s="449" t="s">
        <v>128</v>
      </c>
      <c r="AN11" s="450"/>
      <c r="AO11" s="450"/>
      <c r="AP11" s="450"/>
      <c r="AQ11" s="450"/>
      <c r="AR11" s="450"/>
      <c r="AS11" s="450"/>
      <c r="AT11" s="451"/>
      <c r="AU11" s="452" t="s">
        <v>129</v>
      </c>
      <c r="AV11" s="453"/>
      <c r="AW11" s="453"/>
      <c r="AX11" s="453"/>
      <c r="AY11" s="454" t="s">
        <v>130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131</v>
      </c>
      <c r="CE11" s="424"/>
      <c r="CF11" s="424"/>
      <c r="CG11" s="424"/>
      <c r="CH11" s="424"/>
      <c r="CI11" s="424"/>
      <c r="CJ11" s="424"/>
      <c r="CK11" s="424"/>
      <c r="CL11" s="424"/>
      <c r="CM11" s="424"/>
      <c r="CN11" s="424"/>
      <c r="CO11" s="424"/>
      <c r="CP11" s="424"/>
      <c r="CQ11" s="424"/>
      <c r="CR11" s="424"/>
      <c r="CS11" s="425"/>
      <c r="CT11" s="460" t="s">
        <v>132</v>
      </c>
      <c r="CU11" s="461"/>
      <c r="CV11" s="461"/>
      <c r="CW11" s="461"/>
      <c r="CX11" s="461"/>
      <c r="CY11" s="461"/>
      <c r="CZ11" s="461"/>
      <c r="DA11" s="462"/>
      <c r="DB11" s="460" t="s">
        <v>132</v>
      </c>
      <c r="DC11" s="461"/>
      <c r="DD11" s="461"/>
      <c r="DE11" s="461"/>
      <c r="DF11" s="461"/>
      <c r="DG11" s="461"/>
      <c r="DH11" s="461"/>
      <c r="DI11" s="462"/>
    </row>
    <row r="12" spans="1:119" ht="18.75" customHeight="1" x14ac:dyDescent="0.2">
      <c r="A12" s="175"/>
      <c r="B12" s="480" t="s">
        <v>133</v>
      </c>
      <c r="C12" s="481"/>
      <c r="D12" s="481"/>
      <c r="E12" s="481"/>
      <c r="F12" s="481"/>
      <c r="G12" s="481"/>
      <c r="H12" s="481"/>
      <c r="I12" s="481"/>
      <c r="J12" s="481"/>
      <c r="K12" s="482"/>
      <c r="L12" s="489" t="s">
        <v>134</v>
      </c>
      <c r="M12" s="490"/>
      <c r="N12" s="490"/>
      <c r="O12" s="490"/>
      <c r="P12" s="490"/>
      <c r="Q12" s="491"/>
      <c r="R12" s="492">
        <v>430831</v>
      </c>
      <c r="S12" s="493"/>
      <c r="T12" s="493"/>
      <c r="U12" s="493"/>
      <c r="V12" s="494"/>
      <c r="W12" s="495" t="s">
        <v>1</v>
      </c>
      <c r="X12" s="453"/>
      <c r="Y12" s="453"/>
      <c r="Z12" s="453"/>
      <c r="AA12" s="453"/>
      <c r="AB12" s="496"/>
      <c r="AC12" s="497" t="s">
        <v>135</v>
      </c>
      <c r="AD12" s="498"/>
      <c r="AE12" s="498"/>
      <c r="AF12" s="498"/>
      <c r="AG12" s="499"/>
      <c r="AH12" s="497" t="s">
        <v>136</v>
      </c>
      <c r="AI12" s="498"/>
      <c r="AJ12" s="498"/>
      <c r="AK12" s="498"/>
      <c r="AL12" s="500"/>
      <c r="AM12" s="449" t="s">
        <v>137</v>
      </c>
      <c r="AN12" s="450"/>
      <c r="AO12" s="450"/>
      <c r="AP12" s="450"/>
      <c r="AQ12" s="450"/>
      <c r="AR12" s="450"/>
      <c r="AS12" s="450"/>
      <c r="AT12" s="451"/>
      <c r="AU12" s="452" t="s">
        <v>138</v>
      </c>
      <c r="AV12" s="453"/>
      <c r="AW12" s="453"/>
      <c r="AX12" s="453"/>
      <c r="AY12" s="454" t="s">
        <v>139</v>
      </c>
      <c r="AZ12" s="455"/>
      <c r="BA12" s="455"/>
      <c r="BB12" s="455"/>
      <c r="BC12" s="455"/>
      <c r="BD12" s="455"/>
      <c r="BE12" s="455"/>
      <c r="BF12" s="455"/>
      <c r="BG12" s="455"/>
      <c r="BH12" s="455"/>
      <c r="BI12" s="455"/>
      <c r="BJ12" s="455"/>
      <c r="BK12" s="455"/>
      <c r="BL12" s="455"/>
      <c r="BM12" s="456"/>
      <c r="BN12" s="420">
        <v>5063482</v>
      </c>
      <c r="BO12" s="421"/>
      <c r="BP12" s="421"/>
      <c r="BQ12" s="421"/>
      <c r="BR12" s="421"/>
      <c r="BS12" s="421"/>
      <c r="BT12" s="421"/>
      <c r="BU12" s="422"/>
      <c r="BV12" s="420">
        <v>2692093</v>
      </c>
      <c r="BW12" s="421"/>
      <c r="BX12" s="421"/>
      <c r="BY12" s="421"/>
      <c r="BZ12" s="421"/>
      <c r="CA12" s="421"/>
      <c r="CB12" s="421"/>
      <c r="CC12" s="422"/>
      <c r="CD12" s="423" t="s">
        <v>140</v>
      </c>
      <c r="CE12" s="424"/>
      <c r="CF12" s="424"/>
      <c r="CG12" s="424"/>
      <c r="CH12" s="424"/>
      <c r="CI12" s="424"/>
      <c r="CJ12" s="424"/>
      <c r="CK12" s="424"/>
      <c r="CL12" s="424"/>
      <c r="CM12" s="424"/>
      <c r="CN12" s="424"/>
      <c r="CO12" s="424"/>
      <c r="CP12" s="424"/>
      <c r="CQ12" s="424"/>
      <c r="CR12" s="424"/>
      <c r="CS12" s="425"/>
      <c r="CT12" s="460" t="s">
        <v>132</v>
      </c>
      <c r="CU12" s="461"/>
      <c r="CV12" s="461"/>
      <c r="CW12" s="461"/>
      <c r="CX12" s="461"/>
      <c r="CY12" s="461"/>
      <c r="CZ12" s="461"/>
      <c r="DA12" s="462"/>
      <c r="DB12" s="460" t="s">
        <v>141</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142</v>
      </c>
      <c r="N13" s="512"/>
      <c r="O13" s="512"/>
      <c r="P13" s="512"/>
      <c r="Q13" s="513"/>
      <c r="R13" s="504">
        <v>422759</v>
      </c>
      <c r="S13" s="505"/>
      <c r="T13" s="505"/>
      <c r="U13" s="505"/>
      <c r="V13" s="506"/>
      <c r="W13" s="436" t="s">
        <v>143</v>
      </c>
      <c r="X13" s="437"/>
      <c r="Y13" s="437"/>
      <c r="Z13" s="437"/>
      <c r="AA13" s="437"/>
      <c r="AB13" s="427"/>
      <c r="AC13" s="471">
        <v>1337</v>
      </c>
      <c r="AD13" s="472"/>
      <c r="AE13" s="472"/>
      <c r="AF13" s="472"/>
      <c r="AG13" s="514"/>
      <c r="AH13" s="471">
        <v>1301</v>
      </c>
      <c r="AI13" s="472"/>
      <c r="AJ13" s="472"/>
      <c r="AK13" s="472"/>
      <c r="AL13" s="473"/>
      <c r="AM13" s="449" t="s">
        <v>144</v>
      </c>
      <c r="AN13" s="450"/>
      <c r="AO13" s="450"/>
      <c r="AP13" s="450"/>
      <c r="AQ13" s="450"/>
      <c r="AR13" s="450"/>
      <c r="AS13" s="450"/>
      <c r="AT13" s="451"/>
      <c r="AU13" s="452" t="s">
        <v>145</v>
      </c>
      <c r="AV13" s="453"/>
      <c r="AW13" s="453"/>
      <c r="AX13" s="453"/>
      <c r="AY13" s="454" t="s">
        <v>146</v>
      </c>
      <c r="AZ13" s="455"/>
      <c r="BA13" s="455"/>
      <c r="BB13" s="455"/>
      <c r="BC13" s="455"/>
      <c r="BD13" s="455"/>
      <c r="BE13" s="455"/>
      <c r="BF13" s="455"/>
      <c r="BG13" s="455"/>
      <c r="BH13" s="455"/>
      <c r="BI13" s="455"/>
      <c r="BJ13" s="455"/>
      <c r="BK13" s="455"/>
      <c r="BL13" s="455"/>
      <c r="BM13" s="456"/>
      <c r="BN13" s="420">
        <v>1009423</v>
      </c>
      <c r="BO13" s="421"/>
      <c r="BP13" s="421"/>
      <c r="BQ13" s="421"/>
      <c r="BR13" s="421"/>
      <c r="BS13" s="421"/>
      <c r="BT13" s="421"/>
      <c r="BU13" s="422"/>
      <c r="BV13" s="420">
        <v>4260372</v>
      </c>
      <c r="BW13" s="421"/>
      <c r="BX13" s="421"/>
      <c r="BY13" s="421"/>
      <c r="BZ13" s="421"/>
      <c r="CA13" s="421"/>
      <c r="CB13" s="421"/>
      <c r="CC13" s="422"/>
      <c r="CD13" s="423" t="s">
        <v>147</v>
      </c>
      <c r="CE13" s="424"/>
      <c r="CF13" s="424"/>
      <c r="CG13" s="424"/>
      <c r="CH13" s="424"/>
      <c r="CI13" s="424"/>
      <c r="CJ13" s="424"/>
      <c r="CK13" s="424"/>
      <c r="CL13" s="424"/>
      <c r="CM13" s="424"/>
      <c r="CN13" s="424"/>
      <c r="CO13" s="424"/>
      <c r="CP13" s="424"/>
      <c r="CQ13" s="424"/>
      <c r="CR13" s="424"/>
      <c r="CS13" s="425"/>
      <c r="CT13" s="417">
        <v>1</v>
      </c>
      <c r="CU13" s="418"/>
      <c r="CV13" s="418"/>
      <c r="CW13" s="418"/>
      <c r="CX13" s="418"/>
      <c r="CY13" s="418"/>
      <c r="CZ13" s="418"/>
      <c r="DA13" s="419"/>
      <c r="DB13" s="417">
        <v>0.9</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148</v>
      </c>
      <c r="M14" s="502"/>
      <c r="N14" s="502"/>
      <c r="O14" s="502"/>
      <c r="P14" s="502"/>
      <c r="Q14" s="503"/>
      <c r="R14" s="504">
        <v>430385</v>
      </c>
      <c r="S14" s="505"/>
      <c r="T14" s="505"/>
      <c r="U14" s="505"/>
      <c r="V14" s="506"/>
      <c r="W14" s="410"/>
      <c r="X14" s="411"/>
      <c r="Y14" s="411"/>
      <c r="Z14" s="411"/>
      <c r="AA14" s="411"/>
      <c r="AB14" s="400"/>
      <c r="AC14" s="507">
        <v>0.8</v>
      </c>
      <c r="AD14" s="508"/>
      <c r="AE14" s="508"/>
      <c r="AF14" s="508"/>
      <c r="AG14" s="509"/>
      <c r="AH14" s="507">
        <v>0.8</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149</v>
      </c>
      <c r="CE14" s="516"/>
      <c r="CF14" s="516"/>
      <c r="CG14" s="516"/>
      <c r="CH14" s="516"/>
      <c r="CI14" s="516"/>
      <c r="CJ14" s="516"/>
      <c r="CK14" s="516"/>
      <c r="CL14" s="516"/>
      <c r="CM14" s="516"/>
      <c r="CN14" s="516"/>
      <c r="CO14" s="516"/>
      <c r="CP14" s="516"/>
      <c r="CQ14" s="516"/>
      <c r="CR14" s="516"/>
      <c r="CS14" s="517"/>
      <c r="CT14" s="518" t="s">
        <v>141</v>
      </c>
      <c r="CU14" s="519"/>
      <c r="CV14" s="519"/>
      <c r="CW14" s="519"/>
      <c r="CX14" s="519"/>
      <c r="CY14" s="519"/>
      <c r="CZ14" s="519"/>
      <c r="DA14" s="520"/>
      <c r="DB14" s="518" t="s">
        <v>150</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151</v>
      </c>
      <c r="N15" s="512"/>
      <c r="O15" s="512"/>
      <c r="P15" s="512"/>
      <c r="Q15" s="513"/>
      <c r="R15" s="504">
        <v>423126</v>
      </c>
      <c r="S15" s="505"/>
      <c r="T15" s="505"/>
      <c r="U15" s="505"/>
      <c r="V15" s="506"/>
      <c r="W15" s="436" t="s">
        <v>152</v>
      </c>
      <c r="X15" s="437"/>
      <c r="Y15" s="437"/>
      <c r="Z15" s="437"/>
      <c r="AA15" s="437"/>
      <c r="AB15" s="427"/>
      <c r="AC15" s="471">
        <v>30154</v>
      </c>
      <c r="AD15" s="472"/>
      <c r="AE15" s="472"/>
      <c r="AF15" s="472"/>
      <c r="AG15" s="514"/>
      <c r="AH15" s="471">
        <v>30831</v>
      </c>
      <c r="AI15" s="472"/>
      <c r="AJ15" s="472"/>
      <c r="AK15" s="472"/>
      <c r="AL15" s="473"/>
      <c r="AM15" s="449"/>
      <c r="AN15" s="450"/>
      <c r="AO15" s="450"/>
      <c r="AP15" s="450"/>
      <c r="AQ15" s="450"/>
      <c r="AR15" s="450"/>
      <c r="AS15" s="450"/>
      <c r="AT15" s="451"/>
      <c r="AU15" s="452"/>
      <c r="AV15" s="453"/>
      <c r="AW15" s="453"/>
      <c r="AX15" s="453"/>
      <c r="AY15" s="380" t="s">
        <v>153</v>
      </c>
      <c r="AZ15" s="381"/>
      <c r="BA15" s="381"/>
      <c r="BB15" s="381"/>
      <c r="BC15" s="381"/>
      <c r="BD15" s="381"/>
      <c r="BE15" s="381"/>
      <c r="BF15" s="381"/>
      <c r="BG15" s="381"/>
      <c r="BH15" s="381"/>
      <c r="BI15" s="381"/>
      <c r="BJ15" s="381"/>
      <c r="BK15" s="381"/>
      <c r="BL15" s="381"/>
      <c r="BM15" s="382"/>
      <c r="BN15" s="383">
        <v>60454575</v>
      </c>
      <c r="BO15" s="384"/>
      <c r="BP15" s="384"/>
      <c r="BQ15" s="384"/>
      <c r="BR15" s="384"/>
      <c r="BS15" s="384"/>
      <c r="BT15" s="384"/>
      <c r="BU15" s="385"/>
      <c r="BV15" s="383">
        <v>58011029</v>
      </c>
      <c r="BW15" s="384"/>
      <c r="BX15" s="384"/>
      <c r="BY15" s="384"/>
      <c r="BZ15" s="384"/>
      <c r="CA15" s="384"/>
      <c r="CB15" s="384"/>
      <c r="CC15" s="385"/>
      <c r="CD15" s="521" t="s">
        <v>154</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155</v>
      </c>
      <c r="M16" s="524"/>
      <c r="N16" s="524"/>
      <c r="O16" s="524"/>
      <c r="P16" s="524"/>
      <c r="Q16" s="525"/>
      <c r="R16" s="526" t="s">
        <v>156</v>
      </c>
      <c r="S16" s="527"/>
      <c r="T16" s="527"/>
      <c r="U16" s="527"/>
      <c r="V16" s="528"/>
      <c r="W16" s="410"/>
      <c r="X16" s="411"/>
      <c r="Y16" s="411"/>
      <c r="Z16" s="411"/>
      <c r="AA16" s="411"/>
      <c r="AB16" s="400"/>
      <c r="AC16" s="507">
        <v>17.2</v>
      </c>
      <c r="AD16" s="508"/>
      <c r="AE16" s="508"/>
      <c r="AF16" s="508"/>
      <c r="AG16" s="509"/>
      <c r="AH16" s="507">
        <v>19</v>
      </c>
      <c r="AI16" s="508"/>
      <c r="AJ16" s="508"/>
      <c r="AK16" s="508"/>
      <c r="AL16" s="510"/>
      <c r="AM16" s="449"/>
      <c r="AN16" s="450"/>
      <c r="AO16" s="450"/>
      <c r="AP16" s="450"/>
      <c r="AQ16" s="450"/>
      <c r="AR16" s="450"/>
      <c r="AS16" s="450"/>
      <c r="AT16" s="451"/>
      <c r="AU16" s="452"/>
      <c r="AV16" s="453"/>
      <c r="AW16" s="453"/>
      <c r="AX16" s="453"/>
      <c r="AY16" s="454" t="s">
        <v>157</v>
      </c>
      <c r="AZ16" s="455"/>
      <c r="BA16" s="455"/>
      <c r="BB16" s="455"/>
      <c r="BC16" s="455"/>
      <c r="BD16" s="455"/>
      <c r="BE16" s="455"/>
      <c r="BF16" s="455"/>
      <c r="BG16" s="455"/>
      <c r="BH16" s="455"/>
      <c r="BI16" s="455"/>
      <c r="BJ16" s="455"/>
      <c r="BK16" s="455"/>
      <c r="BL16" s="455"/>
      <c r="BM16" s="456"/>
      <c r="BN16" s="420">
        <v>64857817</v>
      </c>
      <c r="BO16" s="421"/>
      <c r="BP16" s="421"/>
      <c r="BQ16" s="421"/>
      <c r="BR16" s="421"/>
      <c r="BS16" s="421"/>
      <c r="BT16" s="421"/>
      <c r="BU16" s="422"/>
      <c r="BV16" s="420">
        <v>62413350</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158</v>
      </c>
      <c r="N17" s="532"/>
      <c r="O17" s="532"/>
      <c r="P17" s="532"/>
      <c r="Q17" s="533"/>
      <c r="R17" s="526" t="s">
        <v>159</v>
      </c>
      <c r="S17" s="527"/>
      <c r="T17" s="527"/>
      <c r="U17" s="527"/>
      <c r="V17" s="528"/>
      <c r="W17" s="436" t="s">
        <v>160</v>
      </c>
      <c r="X17" s="437"/>
      <c r="Y17" s="437"/>
      <c r="Z17" s="437"/>
      <c r="AA17" s="437"/>
      <c r="AB17" s="427"/>
      <c r="AC17" s="471">
        <v>144237</v>
      </c>
      <c r="AD17" s="472"/>
      <c r="AE17" s="472"/>
      <c r="AF17" s="472"/>
      <c r="AG17" s="514"/>
      <c r="AH17" s="471">
        <v>129828</v>
      </c>
      <c r="AI17" s="472"/>
      <c r="AJ17" s="472"/>
      <c r="AK17" s="472"/>
      <c r="AL17" s="473"/>
      <c r="AM17" s="449"/>
      <c r="AN17" s="450"/>
      <c r="AO17" s="450"/>
      <c r="AP17" s="450"/>
      <c r="AQ17" s="450"/>
      <c r="AR17" s="450"/>
      <c r="AS17" s="450"/>
      <c r="AT17" s="451"/>
      <c r="AU17" s="452"/>
      <c r="AV17" s="453"/>
      <c r="AW17" s="453"/>
      <c r="AX17" s="453"/>
      <c r="AY17" s="454" t="s">
        <v>161</v>
      </c>
      <c r="AZ17" s="455"/>
      <c r="BA17" s="455"/>
      <c r="BB17" s="455"/>
      <c r="BC17" s="455"/>
      <c r="BD17" s="455"/>
      <c r="BE17" s="455"/>
      <c r="BF17" s="455"/>
      <c r="BG17" s="455"/>
      <c r="BH17" s="455"/>
      <c r="BI17" s="455"/>
      <c r="BJ17" s="455"/>
      <c r="BK17" s="455"/>
      <c r="BL17" s="455"/>
      <c r="BM17" s="456"/>
      <c r="BN17" s="420">
        <v>77581330</v>
      </c>
      <c r="BO17" s="421"/>
      <c r="BP17" s="421"/>
      <c r="BQ17" s="421"/>
      <c r="BR17" s="421"/>
      <c r="BS17" s="421"/>
      <c r="BT17" s="421"/>
      <c r="BU17" s="422"/>
      <c r="BV17" s="420">
        <v>74311967</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162</v>
      </c>
      <c r="C18" s="463"/>
      <c r="D18" s="463"/>
      <c r="E18" s="543"/>
      <c r="F18" s="543"/>
      <c r="G18" s="543"/>
      <c r="H18" s="543"/>
      <c r="I18" s="543"/>
      <c r="J18" s="543"/>
      <c r="K18" s="543"/>
      <c r="L18" s="544">
        <v>71.55</v>
      </c>
      <c r="M18" s="544"/>
      <c r="N18" s="544"/>
      <c r="O18" s="544"/>
      <c r="P18" s="544"/>
      <c r="Q18" s="544"/>
      <c r="R18" s="545"/>
      <c r="S18" s="545"/>
      <c r="T18" s="545"/>
      <c r="U18" s="545"/>
      <c r="V18" s="546"/>
      <c r="W18" s="438"/>
      <c r="X18" s="439"/>
      <c r="Y18" s="439"/>
      <c r="Z18" s="439"/>
      <c r="AA18" s="439"/>
      <c r="AB18" s="430"/>
      <c r="AC18" s="547">
        <v>82.1</v>
      </c>
      <c r="AD18" s="548"/>
      <c r="AE18" s="548"/>
      <c r="AF18" s="548"/>
      <c r="AG18" s="549"/>
      <c r="AH18" s="547">
        <v>80.2</v>
      </c>
      <c r="AI18" s="548"/>
      <c r="AJ18" s="548"/>
      <c r="AK18" s="548"/>
      <c r="AL18" s="550"/>
      <c r="AM18" s="449"/>
      <c r="AN18" s="450"/>
      <c r="AO18" s="450"/>
      <c r="AP18" s="450"/>
      <c r="AQ18" s="450"/>
      <c r="AR18" s="450"/>
      <c r="AS18" s="450"/>
      <c r="AT18" s="451"/>
      <c r="AU18" s="452"/>
      <c r="AV18" s="453"/>
      <c r="AW18" s="453"/>
      <c r="AX18" s="453"/>
      <c r="AY18" s="454" t="s">
        <v>163</v>
      </c>
      <c r="AZ18" s="455"/>
      <c r="BA18" s="455"/>
      <c r="BB18" s="455"/>
      <c r="BC18" s="455"/>
      <c r="BD18" s="455"/>
      <c r="BE18" s="455"/>
      <c r="BF18" s="455"/>
      <c r="BG18" s="455"/>
      <c r="BH18" s="455"/>
      <c r="BI18" s="455"/>
      <c r="BJ18" s="455"/>
      <c r="BK18" s="455"/>
      <c r="BL18" s="455"/>
      <c r="BM18" s="456"/>
      <c r="BN18" s="420">
        <v>77950723</v>
      </c>
      <c r="BO18" s="421"/>
      <c r="BP18" s="421"/>
      <c r="BQ18" s="421"/>
      <c r="BR18" s="421"/>
      <c r="BS18" s="421"/>
      <c r="BT18" s="421"/>
      <c r="BU18" s="422"/>
      <c r="BV18" s="420">
        <v>74744310</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164</v>
      </c>
      <c r="C19" s="463"/>
      <c r="D19" s="463"/>
      <c r="E19" s="543"/>
      <c r="F19" s="543"/>
      <c r="G19" s="543"/>
      <c r="H19" s="543"/>
      <c r="I19" s="543"/>
      <c r="J19" s="543"/>
      <c r="K19" s="543"/>
      <c r="L19" s="551">
        <v>6025</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165</v>
      </c>
      <c r="AZ19" s="455"/>
      <c r="BA19" s="455"/>
      <c r="BB19" s="455"/>
      <c r="BC19" s="455"/>
      <c r="BD19" s="455"/>
      <c r="BE19" s="455"/>
      <c r="BF19" s="455"/>
      <c r="BG19" s="455"/>
      <c r="BH19" s="455"/>
      <c r="BI19" s="455"/>
      <c r="BJ19" s="455"/>
      <c r="BK19" s="455"/>
      <c r="BL19" s="455"/>
      <c r="BM19" s="456"/>
      <c r="BN19" s="420">
        <v>110767786</v>
      </c>
      <c r="BO19" s="421"/>
      <c r="BP19" s="421"/>
      <c r="BQ19" s="421"/>
      <c r="BR19" s="421"/>
      <c r="BS19" s="421"/>
      <c r="BT19" s="421"/>
      <c r="BU19" s="422"/>
      <c r="BV19" s="420">
        <v>105731932</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166</v>
      </c>
      <c r="C20" s="463"/>
      <c r="D20" s="463"/>
      <c r="E20" s="543"/>
      <c r="F20" s="543"/>
      <c r="G20" s="543"/>
      <c r="H20" s="543"/>
      <c r="I20" s="543"/>
      <c r="J20" s="543"/>
      <c r="K20" s="543"/>
      <c r="L20" s="551">
        <v>192015</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167</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168</v>
      </c>
      <c r="C22" s="564"/>
      <c r="D22" s="565"/>
      <c r="E22" s="432" t="s">
        <v>1</v>
      </c>
      <c r="F22" s="437"/>
      <c r="G22" s="437"/>
      <c r="H22" s="437"/>
      <c r="I22" s="437"/>
      <c r="J22" s="437"/>
      <c r="K22" s="427"/>
      <c r="L22" s="432" t="s">
        <v>169</v>
      </c>
      <c r="M22" s="437"/>
      <c r="N22" s="437"/>
      <c r="O22" s="437"/>
      <c r="P22" s="427"/>
      <c r="Q22" s="595" t="s">
        <v>170</v>
      </c>
      <c r="R22" s="596"/>
      <c r="S22" s="596"/>
      <c r="T22" s="596"/>
      <c r="U22" s="596"/>
      <c r="V22" s="597"/>
      <c r="W22" s="563" t="s">
        <v>171</v>
      </c>
      <c r="X22" s="564"/>
      <c r="Y22" s="565"/>
      <c r="Z22" s="432" t="s">
        <v>1</v>
      </c>
      <c r="AA22" s="437"/>
      <c r="AB22" s="437"/>
      <c r="AC22" s="437"/>
      <c r="AD22" s="437"/>
      <c r="AE22" s="437"/>
      <c r="AF22" s="437"/>
      <c r="AG22" s="427"/>
      <c r="AH22" s="601" t="s">
        <v>172</v>
      </c>
      <c r="AI22" s="437"/>
      <c r="AJ22" s="437"/>
      <c r="AK22" s="437"/>
      <c r="AL22" s="427"/>
      <c r="AM22" s="601" t="s">
        <v>173</v>
      </c>
      <c r="AN22" s="602"/>
      <c r="AO22" s="602"/>
      <c r="AP22" s="602"/>
      <c r="AQ22" s="602"/>
      <c r="AR22" s="603"/>
      <c r="AS22" s="595" t="s">
        <v>170</v>
      </c>
      <c r="AT22" s="596"/>
      <c r="AU22" s="596"/>
      <c r="AV22" s="596"/>
      <c r="AW22" s="596"/>
      <c r="AX22" s="607"/>
      <c r="AY22" s="380" t="s">
        <v>174</v>
      </c>
      <c r="AZ22" s="381"/>
      <c r="BA22" s="381"/>
      <c r="BB22" s="381"/>
      <c r="BC22" s="381"/>
      <c r="BD22" s="381"/>
      <c r="BE22" s="381"/>
      <c r="BF22" s="381"/>
      <c r="BG22" s="381"/>
      <c r="BH22" s="381"/>
      <c r="BI22" s="381"/>
      <c r="BJ22" s="381"/>
      <c r="BK22" s="381"/>
      <c r="BL22" s="381"/>
      <c r="BM22" s="382"/>
      <c r="BN22" s="383">
        <v>90637099</v>
      </c>
      <c r="BO22" s="384"/>
      <c r="BP22" s="384"/>
      <c r="BQ22" s="384"/>
      <c r="BR22" s="384"/>
      <c r="BS22" s="384"/>
      <c r="BT22" s="384"/>
      <c r="BU22" s="385"/>
      <c r="BV22" s="383">
        <v>93791889</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175</v>
      </c>
      <c r="AZ23" s="455"/>
      <c r="BA23" s="455"/>
      <c r="BB23" s="455"/>
      <c r="BC23" s="455"/>
      <c r="BD23" s="455"/>
      <c r="BE23" s="455"/>
      <c r="BF23" s="455"/>
      <c r="BG23" s="455"/>
      <c r="BH23" s="455"/>
      <c r="BI23" s="455"/>
      <c r="BJ23" s="455"/>
      <c r="BK23" s="455"/>
      <c r="BL23" s="455"/>
      <c r="BM23" s="456"/>
      <c r="BN23" s="420">
        <v>59854118</v>
      </c>
      <c r="BO23" s="421"/>
      <c r="BP23" s="421"/>
      <c r="BQ23" s="421"/>
      <c r="BR23" s="421"/>
      <c r="BS23" s="421"/>
      <c r="BT23" s="421"/>
      <c r="BU23" s="422"/>
      <c r="BV23" s="420">
        <v>62713064</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176</v>
      </c>
      <c r="F24" s="450"/>
      <c r="G24" s="450"/>
      <c r="H24" s="450"/>
      <c r="I24" s="450"/>
      <c r="J24" s="450"/>
      <c r="K24" s="451"/>
      <c r="L24" s="471">
        <v>1</v>
      </c>
      <c r="M24" s="472"/>
      <c r="N24" s="472"/>
      <c r="O24" s="472"/>
      <c r="P24" s="514"/>
      <c r="Q24" s="471">
        <v>10600</v>
      </c>
      <c r="R24" s="472"/>
      <c r="S24" s="472"/>
      <c r="T24" s="472"/>
      <c r="U24" s="472"/>
      <c r="V24" s="514"/>
      <c r="W24" s="566"/>
      <c r="X24" s="567"/>
      <c r="Y24" s="568"/>
      <c r="Z24" s="470" t="s">
        <v>177</v>
      </c>
      <c r="AA24" s="450"/>
      <c r="AB24" s="450"/>
      <c r="AC24" s="450"/>
      <c r="AD24" s="450"/>
      <c r="AE24" s="450"/>
      <c r="AF24" s="450"/>
      <c r="AG24" s="451"/>
      <c r="AH24" s="471">
        <v>2066</v>
      </c>
      <c r="AI24" s="472"/>
      <c r="AJ24" s="472"/>
      <c r="AK24" s="472"/>
      <c r="AL24" s="514"/>
      <c r="AM24" s="471">
        <v>6574012</v>
      </c>
      <c r="AN24" s="472"/>
      <c r="AO24" s="472"/>
      <c r="AP24" s="472"/>
      <c r="AQ24" s="472"/>
      <c r="AR24" s="514"/>
      <c r="AS24" s="471">
        <v>3182</v>
      </c>
      <c r="AT24" s="472"/>
      <c r="AU24" s="472"/>
      <c r="AV24" s="472"/>
      <c r="AW24" s="472"/>
      <c r="AX24" s="473"/>
      <c r="AY24" s="536" t="s">
        <v>178</v>
      </c>
      <c r="AZ24" s="537"/>
      <c r="BA24" s="537"/>
      <c r="BB24" s="537"/>
      <c r="BC24" s="537"/>
      <c r="BD24" s="537"/>
      <c r="BE24" s="537"/>
      <c r="BF24" s="537"/>
      <c r="BG24" s="537"/>
      <c r="BH24" s="537"/>
      <c r="BI24" s="537"/>
      <c r="BJ24" s="537"/>
      <c r="BK24" s="537"/>
      <c r="BL24" s="537"/>
      <c r="BM24" s="538"/>
      <c r="BN24" s="420">
        <v>59185651</v>
      </c>
      <c r="BO24" s="421"/>
      <c r="BP24" s="421"/>
      <c r="BQ24" s="421"/>
      <c r="BR24" s="421"/>
      <c r="BS24" s="421"/>
      <c r="BT24" s="421"/>
      <c r="BU24" s="422"/>
      <c r="BV24" s="420">
        <v>61349711</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179</v>
      </c>
      <c r="F25" s="450"/>
      <c r="G25" s="450"/>
      <c r="H25" s="450"/>
      <c r="I25" s="450"/>
      <c r="J25" s="450"/>
      <c r="K25" s="451"/>
      <c r="L25" s="471">
        <v>2</v>
      </c>
      <c r="M25" s="472"/>
      <c r="N25" s="472"/>
      <c r="O25" s="472"/>
      <c r="P25" s="514"/>
      <c r="Q25" s="471">
        <v>9000</v>
      </c>
      <c r="R25" s="472"/>
      <c r="S25" s="472"/>
      <c r="T25" s="472"/>
      <c r="U25" s="472"/>
      <c r="V25" s="514"/>
      <c r="W25" s="566"/>
      <c r="X25" s="567"/>
      <c r="Y25" s="568"/>
      <c r="Z25" s="470" t="s">
        <v>180</v>
      </c>
      <c r="AA25" s="450"/>
      <c r="AB25" s="450"/>
      <c r="AC25" s="450"/>
      <c r="AD25" s="450"/>
      <c r="AE25" s="450"/>
      <c r="AF25" s="450"/>
      <c r="AG25" s="451"/>
      <c r="AH25" s="471" t="s">
        <v>141</v>
      </c>
      <c r="AI25" s="472"/>
      <c r="AJ25" s="472"/>
      <c r="AK25" s="472"/>
      <c r="AL25" s="514"/>
      <c r="AM25" s="471" t="s">
        <v>141</v>
      </c>
      <c r="AN25" s="472"/>
      <c r="AO25" s="472"/>
      <c r="AP25" s="472"/>
      <c r="AQ25" s="472"/>
      <c r="AR25" s="514"/>
      <c r="AS25" s="471" t="s">
        <v>141</v>
      </c>
      <c r="AT25" s="472"/>
      <c r="AU25" s="472"/>
      <c r="AV25" s="472"/>
      <c r="AW25" s="472"/>
      <c r="AX25" s="473"/>
      <c r="AY25" s="380" t="s">
        <v>181</v>
      </c>
      <c r="AZ25" s="381"/>
      <c r="BA25" s="381"/>
      <c r="BB25" s="381"/>
      <c r="BC25" s="381"/>
      <c r="BD25" s="381"/>
      <c r="BE25" s="381"/>
      <c r="BF25" s="381"/>
      <c r="BG25" s="381"/>
      <c r="BH25" s="381"/>
      <c r="BI25" s="381"/>
      <c r="BJ25" s="381"/>
      <c r="BK25" s="381"/>
      <c r="BL25" s="381"/>
      <c r="BM25" s="382"/>
      <c r="BN25" s="383">
        <v>47609071</v>
      </c>
      <c r="BO25" s="384"/>
      <c r="BP25" s="384"/>
      <c r="BQ25" s="384"/>
      <c r="BR25" s="384"/>
      <c r="BS25" s="384"/>
      <c r="BT25" s="384"/>
      <c r="BU25" s="385"/>
      <c r="BV25" s="383">
        <v>33373026</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182</v>
      </c>
      <c r="F26" s="450"/>
      <c r="G26" s="450"/>
      <c r="H26" s="450"/>
      <c r="I26" s="450"/>
      <c r="J26" s="450"/>
      <c r="K26" s="451"/>
      <c r="L26" s="471">
        <v>1</v>
      </c>
      <c r="M26" s="472"/>
      <c r="N26" s="472"/>
      <c r="O26" s="472"/>
      <c r="P26" s="514"/>
      <c r="Q26" s="471">
        <v>8200</v>
      </c>
      <c r="R26" s="472"/>
      <c r="S26" s="472"/>
      <c r="T26" s="472"/>
      <c r="U26" s="472"/>
      <c r="V26" s="514"/>
      <c r="W26" s="566"/>
      <c r="X26" s="567"/>
      <c r="Y26" s="568"/>
      <c r="Z26" s="470" t="s">
        <v>183</v>
      </c>
      <c r="AA26" s="572"/>
      <c r="AB26" s="572"/>
      <c r="AC26" s="572"/>
      <c r="AD26" s="572"/>
      <c r="AE26" s="572"/>
      <c r="AF26" s="572"/>
      <c r="AG26" s="573"/>
      <c r="AH26" s="471">
        <v>184</v>
      </c>
      <c r="AI26" s="472"/>
      <c r="AJ26" s="472"/>
      <c r="AK26" s="472"/>
      <c r="AL26" s="514"/>
      <c r="AM26" s="471">
        <v>593768</v>
      </c>
      <c r="AN26" s="472"/>
      <c r="AO26" s="472"/>
      <c r="AP26" s="472"/>
      <c r="AQ26" s="472"/>
      <c r="AR26" s="514"/>
      <c r="AS26" s="471">
        <v>3227</v>
      </c>
      <c r="AT26" s="472"/>
      <c r="AU26" s="472"/>
      <c r="AV26" s="472"/>
      <c r="AW26" s="472"/>
      <c r="AX26" s="473"/>
      <c r="AY26" s="423" t="s">
        <v>184</v>
      </c>
      <c r="AZ26" s="424"/>
      <c r="BA26" s="424"/>
      <c r="BB26" s="424"/>
      <c r="BC26" s="424"/>
      <c r="BD26" s="424"/>
      <c r="BE26" s="424"/>
      <c r="BF26" s="424"/>
      <c r="BG26" s="424"/>
      <c r="BH26" s="424"/>
      <c r="BI26" s="424"/>
      <c r="BJ26" s="424"/>
      <c r="BK26" s="424"/>
      <c r="BL26" s="424"/>
      <c r="BM26" s="425"/>
      <c r="BN26" s="420">
        <v>50000</v>
      </c>
      <c r="BO26" s="421"/>
      <c r="BP26" s="421"/>
      <c r="BQ26" s="421"/>
      <c r="BR26" s="421"/>
      <c r="BS26" s="421"/>
      <c r="BT26" s="421"/>
      <c r="BU26" s="422"/>
      <c r="BV26" s="420">
        <v>30000</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185</v>
      </c>
      <c r="F27" s="450"/>
      <c r="G27" s="450"/>
      <c r="H27" s="450"/>
      <c r="I27" s="450"/>
      <c r="J27" s="450"/>
      <c r="K27" s="451"/>
      <c r="L27" s="471">
        <v>1</v>
      </c>
      <c r="M27" s="472"/>
      <c r="N27" s="472"/>
      <c r="O27" s="472"/>
      <c r="P27" s="514"/>
      <c r="Q27" s="471">
        <v>6400</v>
      </c>
      <c r="R27" s="472"/>
      <c r="S27" s="472"/>
      <c r="T27" s="472"/>
      <c r="U27" s="472"/>
      <c r="V27" s="514"/>
      <c r="W27" s="566"/>
      <c r="X27" s="567"/>
      <c r="Y27" s="568"/>
      <c r="Z27" s="470" t="s">
        <v>186</v>
      </c>
      <c r="AA27" s="450"/>
      <c r="AB27" s="450"/>
      <c r="AC27" s="450"/>
      <c r="AD27" s="450"/>
      <c r="AE27" s="450"/>
      <c r="AF27" s="450"/>
      <c r="AG27" s="451"/>
      <c r="AH27" s="471">
        <v>6</v>
      </c>
      <c r="AI27" s="472"/>
      <c r="AJ27" s="472"/>
      <c r="AK27" s="472"/>
      <c r="AL27" s="514"/>
      <c r="AM27" s="471">
        <v>25812</v>
      </c>
      <c r="AN27" s="472"/>
      <c r="AO27" s="472"/>
      <c r="AP27" s="472"/>
      <c r="AQ27" s="472"/>
      <c r="AR27" s="514"/>
      <c r="AS27" s="471">
        <v>4302</v>
      </c>
      <c r="AT27" s="472"/>
      <c r="AU27" s="472"/>
      <c r="AV27" s="472"/>
      <c r="AW27" s="472"/>
      <c r="AX27" s="473"/>
      <c r="AY27" s="515" t="s">
        <v>187</v>
      </c>
      <c r="AZ27" s="516"/>
      <c r="BA27" s="516"/>
      <c r="BB27" s="516"/>
      <c r="BC27" s="516"/>
      <c r="BD27" s="516"/>
      <c r="BE27" s="516"/>
      <c r="BF27" s="516"/>
      <c r="BG27" s="516"/>
      <c r="BH27" s="516"/>
      <c r="BI27" s="516"/>
      <c r="BJ27" s="516"/>
      <c r="BK27" s="516"/>
      <c r="BL27" s="516"/>
      <c r="BM27" s="517"/>
      <c r="BN27" s="539">
        <v>500000</v>
      </c>
      <c r="BO27" s="540"/>
      <c r="BP27" s="540"/>
      <c r="BQ27" s="540"/>
      <c r="BR27" s="540"/>
      <c r="BS27" s="540"/>
      <c r="BT27" s="540"/>
      <c r="BU27" s="541"/>
      <c r="BV27" s="539">
        <v>500000</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188</v>
      </c>
      <c r="F28" s="450"/>
      <c r="G28" s="450"/>
      <c r="H28" s="450"/>
      <c r="I28" s="450"/>
      <c r="J28" s="450"/>
      <c r="K28" s="451"/>
      <c r="L28" s="471">
        <v>1</v>
      </c>
      <c r="M28" s="472"/>
      <c r="N28" s="472"/>
      <c r="O28" s="472"/>
      <c r="P28" s="514"/>
      <c r="Q28" s="471">
        <v>5800</v>
      </c>
      <c r="R28" s="472"/>
      <c r="S28" s="472"/>
      <c r="T28" s="472"/>
      <c r="U28" s="472"/>
      <c r="V28" s="514"/>
      <c r="W28" s="566"/>
      <c r="X28" s="567"/>
      <c r="Y28" s="568"/>
      <c r="Z28" s="470" t="s">
        <v>189</v>
      </c>
      <c r="AA28" s="450"/>
      <c r="AB28" s="450"/>
      <c r="AC28" s="450"/>
      <c r="AD28" s="450"/>
      <c r="AE28" s="450"/>
      <c r="AF28" s="450"/>
      <c r="AG28" s="451"/>
      <c r="AH28" s="471" t="s">
        <v>141</v>
      </c>
      <c r="AI28" s="472"/>
      <c r="AJ28" s="472"/>
      <c r="AK28" s="472"/>
      <c r="AL28" s="514"/>
      <c r="AM28" s="471" t="s">
        <v>141</v>
      </c>
      <c r="AN28" s="472"/>
      <c r="AO28" s="472"/>
      <c r="AP28" s="472"/>
      <c r="AQ28" s="472"/>
      <c r="AR28" s="514"/>
      <c r="AS28" s="471" t="s">
        <v>141</v>
      </c>
      <c r="AT28" s="472"/>
      <c r="AU28" s="472"/>
      <c r="AV28" s="472"/>
      <c r="AW28" s="472"/>
      <c r="AX28" s="473"/>
      <c r="AY28" s="574" t="s">
        <v>190</v>
      </c>
      <c r="AZ28" s="575"/>
      <c r="BA28" s="575"/>
      <c r="BB28" s="576"/>
      <c r="BC28" s="380" t="s">
        <v>50</v>
      </c>
      <c r="BD28" s="381"/>
      <c r="BE28" s="381"/>
      <c r="BF28" s="381"/>
      <c r="BG28" s="381"/>
      <c r="BH28" s="381"/>
      <c r="BI28" s="381"/>
      <c r="BJ28" s="381"/>
      <c r="BK28" s="381"/>
      <c r="BL28" s="381"/>
      <c r="BM28" s="382"/>
      <c r="BN28" s="383">
        <v>10592388</v>
      </c>
      <c r="BO28" s="384"/>
      <c r="BP28" s="384"/>
      <c r="BQ28" s="384"/>
      <c r="BR28" s="384"/>
      <c r="BS28" s="384"/>
      <c r="BT28" s="384"/>
      <c r="BU28" s="385"/>
      <c r="BV28" s="383">
        <v>9285137</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191</v>
      </c>
      <c r="F29" s="450"/>
      <c r="G29" s="450"/>
      <c r="H29" s="450"/>
      <c r="I29" s="450"/>
      <c r="J29" s="450"/>
      <c r="K29" s="451"/>
      <c r="L29" s="471">
        <v>34</v>
      </c>
      <c r="M29" s="472"/>
      <c r="N29" s="472"/>
      <c r="O29" s="472"/>
      <c r="P29" s="514"/>
      <c r="Q29" s="471">
        <v>5500</v>
      </c>
      <c r="R29" s="472"/>
      <c r="S29" s="472"/>
      <c r="T29" s="472"/>
      <c r="U29" s="472"/>
      <c r="V29" s="514"/>
      <c r="W29" s="569"/>
      <c r="X29" s="570"/>
      <c r="Y29" s="571"/>
      <c r="Z29" s="470" t="s">
        <v>192</v>
      </c>
      <c r="AA29" s="450"/>
      <c r="AB29" s="450"/>
      <c r="AC29" s="450"/>
      <c r="AD29" s="450"/>
      <c r="AE29" s="450"/>
      <c r="AF29" s="450"/>
      <c r="AG29" s="451"/>
      <c r="AH29" s="471">
        <v>2072</v>
      </c>
      <c r="AI29" s="472"/>
      <c r="AJ29" s="472"/>
      <c r="AK29" s="472"/>
      <c r="AL29" s="514"/>
      <c r="AM29" s="471">
        <v>6599824</v>
      </c>
      <c r="AN29" s="472"/>
      <c r="AO29" s="472"/>
      <c r="AP29" s="472"/>
      <c r="AQ29" s="472"/>
      <c r="AR29" s="514"/>
      <c r="AS29" s="471">
        <v>3185</v>
      </c>
      <c r="AT29" s="472"/>
      <c r="AU29" s="472"/>
      <c r="AV29" s="472"/>
      <c r="AW29" s="472"/>
      <c r="AX29" s="473"/>
      <c r="AY29" s="577"/>
      <c r="AZ29" s="578"/>
      <c r="BA29" s="578"/>
      <c r="BB29" s="579"/>
      <c r="BC29" s="454" t="s">
        <v>193</v>
      </c>
      <c r="BD29" s="455"/>
      <c r="BE29" s="455"/>
      <c r="BF29" s="455"/>
      <c r="BG29" s="455"/>
      <c r="BH29" s="455"/>
      <c r="BI29" s="455"/>
      <c r="BJ29" s="455"/>
      <c r="BK29" s="455"/>
      <c r="BL29" s="455"/>
      <c r="BM29" s="456"/>
      <c r="BN29" s="420" t="s">
        <v>141</v>
      </c>
      <c r="BO29" s="421"/>
      <c r="BP29" s="421"/>
      <c r="BQ29" s="421"/>
      <c r="BR29" s="421"/>
      <c r="BS29" s="421"/>
      <c r="BT29" s="421"/>
      <c r="BU29" s="422"/>
      <c r="BV29" s="420" t="s">
        <v>194</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195</v>
      </c>
      <c r="X30" s="588"/>
      <c r="Y30" s="588"/>
      <c r="Z30" s="588"/>
      <c r="AA30" s="588"/>
      <c r="AB30" s="588"/>
      <c r="AC30" s="588"/>
      <c r="AD30" s="588"/>
      <c r="AE30" s="588"/>
      <c r="AF30" s="588"/>
      <c r="AG30" s="589"/>
      <c r="AH30" s="547">
        <v>99.4</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16139102</v>
      </c>
      <c r="BO30" s="540"/>
      <c r="BP30" s="540"/>
      <c r="BQ30" s="540"/>
      <c r="BR30" s="540"/>
      <c r="BS30" s="540"/>
      <c r="BT30" s="540"/>
      <c r="BU30" s="541"/>
      <c r="BV30" s="539">
        <v>13689871</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196</v>
      </c>
      <c r="D32" s="583"/>
      <c r="E32" s="583"/>
      <c r="F32" s="583"/>
      <c r="G32" s="583"/>
      <c r="H32" s="583"/>
      <c r="I32" s="583"/>
      <c r="J32" s="583"/>
      <c r="K32" s="583"/>
      <c r="L32" s="583"/>
      <c r="M32" s="583"/>
      <c r="N32" s="583"/>
      <c r="O32" s="583"/>
      <c r="P32" s="583"/>
      <c r="Q32" s="583"/>
      <c r="R32" s="583"/>
      <c r="S32" s="583"/>
      <c r="U32" s="424" t="s">
        <v>197</v>
      </c>
      <c r="V32" s="424"/>
      <c r="W32" s="424"/>
      <c r="X32" s="424"/>
      <c r="Y32" s="424"/>
      <c r="Z32" s="424"/>
      <c r="AA32" s="424"/>
      <c r="AB32" s="424"/>
      <c r="AC32" s="424"/>
      <c r="AD32" s="424"/>
      <c r="AE32" s="424"/>
      <c r="AF32" s="424"/>
      <c r="AG32" s="424"/>
      <c r="AH32" s="424"/>
      <c r="AI32" s="424"/>
      <c r="AJ32" s="424"/>
      <c r="AK32" s="424"/>
      <c r="AM32" s="424" t="s">
        <v>198</v>
      </c>
      <c r="AN32" s="424"/>
      <c r="AO32" s="424"/>
      <c r="AP32" s="424"/>
      <c r="AQ32" s="424"/>
      <c r="AR32" s="424"/>
      <c r="AS32" s="424"/>
      <c r="AT32" s="424"/>
      <c r="AU32" s="424"/>
      <c r="AV32" s="424"/>
      <c r="AW32" s="424"/>
      <c r="AX32" s="424"/>
      <c r="AY32" s="424"/>
      <c r="AZ32" s="424"/>
      <c r="BA32" s="424"/>
      <c r="BB32" s="424"/>
      <c r="BC32" s="424"/>
      <c r="BE32" s="424" t="s">
        <v>199</v>
      </c>
      <c r="BF32" s="424"/>
      <c r="BG32" s="424"/>
      <c r="BH32" s="424"/>
      <c r="BI32" s="424"/>
      <c r="BJ32" s="424"/>
      <c r="BK32" s="424"/>
      <c r="BL32" s="424"/>
      <c r="BM32" s="424"/>
      <c r="BN32" s="424"/>
      <c r="BO32" s="424"/>
      <c r="BP32" s="424"/>
      <c r="BQ32" s="424"/>
      <c r="BR32" s="424"/>
      <c r="BS32" s="424"/>
      <c r="BT32" s="424"/>
      <c r="BU32" s="424"/>
      <c r="BW32" s="424" t="s">
        <v>200</v>
      </c>
      <c r="BX32" s="424"/>
      <c r="BY32" s="424"/>
      <c r="BZ32" s="424"/>
      <c r="CA32" s="424"/>
      <c r="CB32" s="424"/>
      <c r="CC32" s="424"/>
      <c r="CD32" s="424"/>
      <c r="CE32" s="424"/>
      <c r="CF32" s="424"/>
      <c r="CG32" s="424"/>
      <c r="CH32" s="424"/>
      <c r="CI32" s="424"/>
      <c r="CJ32" s="424"/>
      <c r="CK32" s="424"/>
      <c r="CL32" s="424"/>
      <c r="CM32" s="424"/>
      <c r="CO32" s="424" t="s">
        <v>201</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202</v>
      </c>
      <c r="D33" s="444"/>
      <c r="E33" s="409" t="s">
        <v>203</v>
      </c>
      <c r="F33" s="409"/>
      <c r="G33" s="409"/>
      <c r="H33" s="409"/>
      <c r="I33" s="409"/>
      <c r="J33" s="409"/>
      <c r="K33" s="409"/>
      <c r="L33" s="409"/>
      <c r="M33" s="409"/>
      <c r="N33" s="409"/>
      <c r="O33" s="409"/>
      <c r="P33" s="409"/>
      <c r="Q33" s="409"/>
      <c r="R33" s="409"/>
      <c r="S33" s="409"/>
      <c r="T33" s="179"/>
      <c r="U33" s="444" t="s">
        <v>202</v>
      </c>
      <c r="V33" s="444"/>
      <c r="W33" s="409" t="s">
        <v>203</v>
      </c>
      <c r="X33" s="409"/>
      <c r="Y33" s="409"/>
      <c r="Z33" s="409"/>
      <c r="AA33" s="409"/>
      <c r="AB33" s="409"/>
      <c r="AC33" s="409"/>
      <c r="AD33" s="409"/>
      <c r="AE33" s="409"/>
      <c r="AF33" s="409"/>
      <c r="AG33" s="409"/>
      <c r="AH33" s="409"/>
      <c r="AI33" s="409"/>
      <c r="AJ33" s="409"/>
      <c r="AK33" s="409"/>
      <c r="AL33" s="179"/>
      <c r="AM33" s="444" t="s">
        <v>202</v>
      </c>
      <c r="AN33" s="444"/>
      <c r="AO33" s="409" t="s">
        <v>203</v>
      </c>
      <c r="AP33" s="409"/>
      <c r="AQ33" s="409"/>
      <c r="AR33" s="409"/>
      <c r="AS33" s="409"/>
      <c r="AT33" s="409"/>
      <c r="AU33" s="409"/>
      <c r="AV33" s="409"/>
      <c r="AW33" s="409"/>
      <c r="AX33" s="409"/>
      <c r="AY33" s="409"/>
      <c r="AZ33" s="409"/>
      <c r="BA33" s="409"/>
      <c r="BB33" s="409"/>
      <c r="BC33" s="409"/>
      <c r="BD33" s="185"/>
      <c r="BE33" s="409" t="s">
        <v>204</v>
      </c>
      <c r="BF33" s="409"/>
      <c r="BG33" s="409" t="s">
        <v>205</v>
      </c>
      <c r="BH33" s="409"/>
      <c r="BI33" s="409"/>
      <c r="BJ33" s="409"/>
      <c r="BK33" s="409"/>
      <c r="BL33" s="409"/>
      <c r="BM33" s="409"/>
      <c r="BN33" s="409"/>
      <c r="BO33" s="409"/>
      <c r="BP33" s="409"/>
      <c r="BQ33" s="409"/>
      <c r="BR33" s="409"/>
      <c r="BS33" s="409"/>
      <c r="BT33" s="409"/>
      <c r="BU33" s="409"/>
      <c r="BV33" s="185"/>
      <c r="BW33" s="444" t="s">
        <v>204</v>
      </c>
      <c r="BX33" s="444"/>
      <c r="BY33" s="409" t="s">
        <v>206</v>
      </c>
      <c r="BZ33" s="409"/>
      <c r="CA33" s="409"/>
      <c r="CB33" s="409"/>
      <c r="CC33" s="409"/>
      <c r="CD33" s="409"/>
      <c r="CE33" s="409"/>
      <c r="CF33" s="409"/>
      <c r="CG33" s="409"/>
      <c r="CH33" s="409"/>
      <c r="CI33" s="409"/>
      <c r="CJ33" s="409"/>
      <c r="CK33" s="409"/>
      <c r="CL33" s="409"/>
      <c r="CM33" s="409"/>
      <c r="CN33" s="179"/>
      <c r="CO33" s="444" t="s">
        <v>202</v>
      </c>
      <c r="CP33" s="444"/>
      <c r="CQ33" s="409" t="s">
        <v>207</v>
      </c>
      <c r="CR33" s="409"/>
      <c r="CS33" s="409"/>
      <c r="CT33" s="409"/>
      <c r="CU33" s="409"/>
      <c r="CV33" s="409"/>
      <c r="CW33" s="409"/>
      <c r="CX33" s="409"/>
      <c r="CY33" s="409"/>
      <c r="CZ33" s="409"/>
      <c r="DA33" s="409"/>
      <c r="DB33" s="409"/>
      <c r="DC33" s="409"/>
      <c r="DD33" s="409"/>
      <c r="DE33" s="409"/>
      <c r="DF33" s="179"/>
      <c r="DG33" s="609" t="s">
        <v>208</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3</v>
      </c>
      <c r="V34" s="610"/>
      <c r="W34" s="611" t="str">
        <f>IF('各会計、関係団体の財政状況及び健全化判断比率'!B28="","",'各会計、関係団体の財政状況及び健全化判断比率'!B28)</f>
        <v>町田市国民健康保険事業会計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IF('各会計、関係団体の財政状況及び健全化判断比率'!B31="","",'各会計、関係団体の財政状況及び健全化判断比率'!B31)</f>
        <v>町田市病院事業会計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東京都後期高齢者医療広域連合（一般会計）</v>
      </c>
      <c r="BZ34" s="611"/>
      <c r="CA34" s="611"/>
      <c r="CB34" s="611"/>
      <c r="CC34" s="611"/>
      <c r="CD34" s="611"/>
      <c r="CE34" s="611"/>
      <c r="CF34" s="611"/>
      <c r="CG34" s="611"/>
      <c r="CH34" s="611"/>
      <c r="CI34" s="611"/>
      <c r="CJ34" s="611"/>
      <c r="CK34" s="611"/>
      <c r="CL34" s="611"/>
      <c r="CM34" s="611"/>
      <c r="CN34" s="175"/>
      <c r="CO34" s="610">
        <f>IF(CQ34="","",MAX(C34:D43,U34:V43,AM34:AN43,BE34:BF43,BW34:BX43)+1)</f>
        <v>17</v>
      </c>
      <c r="CP34" s="610"/>
      <c r="CQ34" s="611" t="str">
        <f>IF('各会計、関係団体の財政状況及び健全化判断比率'!BS7="","",'各会計、関係団体の財政状況及び健全化判断比率'!BS7)</f>
        <v>町田市土地開発公社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80"/>
    </row>
    <row r="35" spans="1:113" ht="32.25" customHeight="1" x14ac:dyDescent="0.2">
      <c r="A35" s="175"/>
      <c r="B35" s="202"/>
      <c r="C35" s="610">
        <f>IF(E35="","",C34+1)</f>
        <v>2</v>
      </c>
      <c r="D35" s="610"/>
      <c r="E35" s="611" t="str">
        <f>IF('各会計、関係団体の財政状況及び健全化判断比率'!B8="","",'各会計、関係団体の財政状況及び健全化判断比率'!B8)</f>
        <v>鶴川駅南土地区画整理事業会計</v>
      </c>
      <c r="F35" s="611"/>
      <c r="G35" s="611"/>
      <c r="H35" s="611"/>
      <c r="I35" s="611"/>
      <c r="J35" s="611"/>
      <c r="K35" s="611"/>
      <c r="L35" s="611"/>
      <c r="M35" s="611"/>
      <c r="N35" s="611"/>
      <c r="O35" s="611"/>
      <c r="P35" s="611"/>
      <c r="Q35" s="611"/>
      <c r="R35" s="611"/>
      <c r="S35" s="611"/>
      <c r="T35" s="175"/>
      <c r="U35" s="610">
        <f>IF(W35="","",U34+1)</f>
        <v>4</v>
      </c>
      <c r="V35" s="610"/>
      <c r="W35" s="611" t="str">
        <f>IF('各会計、関係団体の財政状況及び健全化判断比率'!B29="","",'各会計、関係団体の財政状況及び健全化判断比率'!B29)</f>
        <v>町田市介護保険事業会計</v>
      </c>
      <c r="X35" s="611"/>
      <c r="Y35" s="611"/>
      <c r="Z35" s="611"/>
      <c r="AA35" s="611"/>
      <c r="AB35" s="611"/>
      <c r="AC35" s="611"/>
      <c r="AD35" s="611"/>
      <c r="AE35" s="611"/>
      <c r="AF35" s="611"/>
      <c r="AG35" s="611"/>
      <c r="AH35" s="611"/>
      <c r="AI35" s="611"/>
      <c r="AJ35" s="611"/>
      <c r="AK35" s="611"/>
      <c r="AL35" s="175"/>
      <c r="AM35" s="610">
        <f t="shared" ref="AM35:AM43" si="0">IF(AO35="","",AM34+1)</f>
        <v>7</v>
      </c>
      <c r="AN35" s="610"/>
      <c r="AO35" s="611" t="str">
        <f>IF('各会計、関係団体の財政状況及び健全化判断比率'!B32="","",'各会計、関係団体の財政状況及び健全化判断比率'!B32)</f>
        <v>町田市下水道事業会計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東京都後期高齢者医療広域連合
（後期高齢者医療特別会計）</v>
      </c>
      <c r="BZ35" s="611"/>
      <c r="CA35" s="611"/>
      <c r="CB35" s="611"/>
      <c r="CC35" s="611"/>
      <c r="CD35" s="611"/>
      <c r="CE35" s="611"/>
      <c r="CF35" s="611"/>
      <c r="CG35" s="611"/>
      <c r="CH35" s="611"/>
      <c r="CI35" s="611"/>
      <c r="CJ35" s="611"/>
      <c r="CK35" s="611"/>
      <c r="CL35" s="611"/>
      <c r="CM35" s="611"/>
      <c r="CN35" s="175"/>
      <c r="CO35" s="610">
        <f t="shared" ref="CO35:CO43" si="3">IF(CQ35="","",CO34+1)</f>
        <v>18</v>
      </c>
      <c r="CP35" s="610"/>
      <c r="CQ35" s="611" t="str">
        <f>IF('各会計、関係団体の財政状況及び健全化判断比率'!BS8="","",'各会計、関係団体の財政状況及び健全化判断比率'!BS8)</f>
        <v>町田まちづくり公社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5</v>
      </c>
      <c r="V36" s="610"/>
      <c r="W36" s="611" t="str">
        <f>IF('各会計、関係団体の財政状況及び健全化判断比率'!B30="","",'各会計、関係団体の財政状況及び健全化判断比率'!B30)</f>
        <v>町田市後期高齢者医療事業会計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東京たま広域資源循環組合</v>
      </c>
      <c r="BZ36" s="611"/>
      <c r="CA36" s="611"/>
      <c r="CB36" s="611"/>
      <c r="CC36" s="611"/>
      <c r="CD36" s="611"/>
      <c r="CE36" s="611"/>
      <c r="CF36" s="611"/>
      <c r="CG36" s="611"/>
      <c r="CH36" s="611"/>
      <c r="CI36" s="611"/>
      <c r="CJ36" s="611"/>
      <c r="CK36" s="611"/>
      <c r="CL36" s="611"/>
      <c r="CM36" s="611"/>
      <c r="CN36" s="175"/>
      <c r="CO36" s="610">
        <f t="shared" si="3"/>
        <v>19</v>
      </c>
      <c r="CP36" s="610"/>
      <c r="CQ36" s="611" t="str">
        <f>IF('各会計、関係団体の財政状況及び健全化判断比率'!BS9="","",'各会計、関係団体の財政状況及び健全化判断比率'!BS9)</f>
        <v>町田市勤労者福祉サービスセンター</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多摩ニュータウン環境組合</v>
      </c>
      <c r="BZ37" s="611"/>
      <c r="CA37" s="611"/>
      <c r="CB37" s="611"/>
      <c r="CC37" s="611"/>
      <c r="CD37" s="611"/>
      <c r="CE37" s="611"/>
      <c r="CF37" s="611"/>
      <c r="CG37" s="611"/>
      <c r="CH37" s="611"/>
      <c r="CI37" s="611"/>
      <c r="CJ37" s="611"/>
      <c r="CK37" s="611"/>
      <c r="CL37" s="611"/>
      <c r="CM37" s="611"/>
      <c r="CN37" s="175"/>
      <c r="CO37" s="610">
        <f t="shared" si="3"/>
        <v>20</v>
      </c>
      <c r="CP37" s="610"/>
      <c r="CQ37" s="611" t="str">
        <f>IF('各会計、関係団体の財政状況及び健全化判断比率'!BS10="","",'各会計、関係団体の財政状況及び健全化判断比率'!BS10)</f>
        <v>エルム・スリー管理</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南多摩斎場組合</v>
      </c>
      <c r="BZ38" s="611"/>
      <c r="CA38" s="611"/>
      <c r="CB38" s="611"/>
      <c r="CC38" s="611"/>
      <c r="CD38" s="611"/>
      <c r="CE38" s="611"/>
      <c r="CF38" s="611"/>
      <c r="CG38" s="611"/>
      <c r="CH38" s="611"/>
      <c r="CI38" s="611"/>
      <c r="CJ38" s="611"/>
      <c r="CK38" s="611"/>
      <c r="CL38" s="611"/>
      <c r="CM38" s="611"/>
      <c r="CN38" s="175"/>
      <c r="CO38" s="610">
        <f t="shared" si="3"/>
        <v>21</v>
      </c>
      <c r="CP38" s="610"/>
      <c r="CQ38" s="611" t="str">
        <f>IF('各会計、関係団体の財政状況及び健全化判断比率'!BS11="","",'各会計、関係団体の財政状況及び健全化判断比率'!BS11)</f>
        <v>町田センタービル</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東京市町村総合事務組合（一般会計）</v>
      </c>
      <c r="BZ39" s="611"/>
      <c r="CA39" s="611"/>
      <c r="CB39" s="611"/>
      <c r="CC39" s="611"/>
      <c r="CD39" s="611"/>
      <c r="CE39" s="611"/>
      <c r="CF39" s="611"/>
      <c r="CG39" s="611"/>
      <c r="CH39" s="611"/>
      <c r="CI39" s="611"/>
      <c r="CJ39" s="611"/>
      <c r="CK39" s="611"/>
      <c r="CL39" s="611"/>
      <c r="CM39" s="611"/>
      <c r="CN39" s="175"/>
      <c r="CO39" s="610">
        <f t="shared" si="3"/>
        <v>22</v>
      </c>
      <c r="CP39" s="610"/>
      <c r="CQ39" s="611" t="str">
        <f>IF('各会計、関係団体の財政状況及び健全化判断比率'!BS12="","",'各会計、関係団体の財政状況及び健全化判断比率'!BS12)</f>
        <v>町田市文化・国際交流財団</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14</v>
      </c>
      <c r="BX40" s="610"/>
      <c r="BY40" s="611" t="str">
        <f>IF('各会計、関係団体の財政状況及び健全化判断比率'!B74="","",'各会計、関係団体の財政状況及び健全化判断比率'!B74)</f>
        <v>東京市町村総合事務組合（交通災害共済事業特別会計）</v>
      </c>
      <c r="BZ40" s="611"/>
      <c r="CA40" s="611"/>
      <c r="CB40" s="611"/>
      <c r="CC40" s="611"/>
      <c r="CD40" s="611"/>
      <c r="CE40" s="611"/>
      <c r="CF40" s="611"/>
      <c r="CG40" s="611"/>
      <c r="CH40" s="611"/>
      <c r="CI40" s="611"/>
      <c r="CJ40" s="611"/>
      <c r="CK40" s="611"/>
      <c r="CL40" s="611"/>
      <c r="CM40" s="611"/>
      <c r="CN40" s="175"/>
      <c r="CO40" s="610">
        <f t="shared" si="3"/>
        <v>23</v>
      </c>
      <c r="CP40" s="610"/>
      <c r="CQ40" s="611" t="str">
        <f>IF('各会計、関係団体の財政状況及び健全化判断比率'!BS13="","",'各会計、関係団体の財政状況及び健全化判断比率'!BS13)</f>
        <v>町田市観光コンベンション協会</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15</v>
      </c>
      <c r="BX41" s="610"/>
      <c r="BY41" s="611" t="str">
        <f>IF('各会計、関係団体の財政状況及び健全化判断比率'!B75="","",'各会計、関係団体の財政状況及び健全化判断比率'!B75)</f>
        <v>東京都十一市競輪事業組合</v>
      </c>
      <c r="BZ41" s="611"/>
      <c r="CA41" s="611"/>
      <c r="CB41" s="611"/>
      <c r="CC41" s="611"/>
      <c r="CD41" s="611"/>
      <c r="CE41" s="611"/>
      <c r="CF41" s="611"/>
      <c r="CG41" s="611"/>
      <c r="CH41" s="611"/>
      <c r="CI41" s="611"/>
      <c r="CJ41" s="611"/>
      <c r="CK41" s="611"/>
      <c r="CL41" s="611"/>
      <c r="CM41" s="611"/>
      <c r="CN41" s="175"/>
      <c r="CO41" s="610">
        <f t="shared" si="3"/>
        <v>24</v>
      </c>
      <c r="CP41" s="610"/>
      <c r="CQ41" s="611" t="str">
        <f>IF('各会計、関係団体の財政状況及び健全化判断比率'!BS14="","",'各会計、関係団体の財政状況及び健全化判断比率'!BS14)</f>
        <v>まちだエコライフ推進公社</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16</v>
      </c>
      <c r="BX42" s="610"/>
      <c r="BY42" s="611" t="str">
        <f>IF('各会計、関係団体の財政状況及び健全化判断比率'!B76="","",'各会計、関係団体の財政状況及び健全化判断比率'!B76)</f>
        <v>東京都六市競艇事業組合</v>
      </c>
      <c r="BZ42" s="611"/>
      <c r="CA42" s="611"/>
      <c r="CB42" s="611"/>
      <c r="CC42" s="611"/>
      <c r="CD42" s="611"/>
      <c r="CE42" s="611"/>
      <c r="CF42" s="611"/>
      <c r="CG42" s="611"/>
      <c r="CH42" s="611"/>
      <c r="CI42" s="611"/>
      <c r="CJ42" s="611"/>
      <c r="CK42" s="611"/>
      <c r="CL42" s="611"/>
      <c r="CM42" s="611"/>
      <c r="CN42" s="175"/>
      <c r="CO42" s="610">
        <f t="shared" si="3"/>
        <v>25</v>
      </c>
      <c r="CP42" s="610"/>
      <c r="CQ42" s="611" t="str">
        <f>IF('各会計、関係団体の財政状況及び健全化判断比率'!BS15="","",'各会計、関係団体の財政状況及び健全化判断比率'!BS15)</f>
        <v>町田新産業創造センター</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f t="shared" si="3"/>
        <v>26</v>
      </c>
      <c r="CP43" s="610"/>
      <c r="CQ43" s="611" t="str">
        <f>IF('各会計、関係団体の財政状況及び健全化判断比率'!BS16="","",'各会計、関係団体の財政状況及び健全化判断比率'!BS16)</f>
        <v>町田市地域活動サポートオフィス</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209</v>
      </c>
      <c r="E46" s="613" t="s">
        <v>210</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211</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212</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213</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214</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215</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216</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217</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rpBivrxBo0p1L1uWj1kss4kQtqLh4QlcMonfB447r2p4Vse4UwrbZMHyP4ZRBDO5EEcdXguqgOJU68JPoRt/OA==" saltValue="fDgAFuyAiN+NBiTXqepCM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569</v>
      </c>
      <c r="G33" s="29" t="s">
        <v>570</v>
      </c>
      <c r="H33" s="29" t="s">
        <v>571</v>
      </c>
      <c r="I33" s="29" t="s">
        <v>572</v>
      </c>
      <c r="J33" s="30" t="s">
        <v>573</v>
      </c>
      <c r="K33" s="22"/>
      <c r="L33" s="22"/>
      <c r="M33" s="22"/>
      <c r="N33" s="22"/>
      <c r="O33" s="22"/>
      <c r="P33" s="22"/>
    </row>
    <row r="34" spans="1:16" ht="39" customHeight="1" x14ac:dyDescent="0.2">
      <c r="A34" s="22"/>
      <c r="B34" s="31"/>
      <c r="C34" s="1162" t="s">
        <v>575</v>
      </c>
      <c r="D34" s="1162"/>
      <c r="E34" s="1163"/>
      <c r="F34" s="32">
        <v>3.02</v>
      </c>
      <c r="G34" s="33">
        <v>5.68</v>
      </c>
      <c r="H34" s="33">
        <v>5.13</v>
      </c>
      <c r="I34" s="33">
        <v>9.73</v>
      </c>
      <c r="J34" s="34">
        <v>9.44</v>
      </c>
      <c r="K34" s="22"/>
      <c r="L34" s="22"/>
      <c r="M34" s="22"/>
      <c r="N34" s="22"/>
      <c r="O34" s="22"/>
      <c r="P34" s="22"/>
    </row>
    <row r="35" spans="1:16" ht="39" customHeight="1" x14ac:dyDescent="0.2">
      <c r="A35" s="22"/>
      <c r="B35" s="35"/>
      <c r="C35" s="1158" t="s">
        <v>576</v>
      </c>
      <c r="D35" s="1158"/>
      <c r="E35" s="1159"/>
      <c r="F35" s="36">
        <v>2.63</v>
      </c>
      <c r="G35" s="37">
        <v>2.44</v>
      </c>
      <c r="H35" s="37">
        <v>3.66</v>
      </c>
      <c r="I35" s="37">
        <v>5.28</v>
      </c>
      <c r="J35" s="38">
        <v>5.55</v>
      </c>
      <c r="K35" s="22"/>
      <c r="L35" s="22"/>
      <c r="M35" s="22"/>
      <c r="N35" s="22"/>
      <c r="O35" s="22"/>
      <c r="P35" s="22"/>
    </row>
    <row r="36" spans="1:16" ht="39" customHeight="1" x14ac:dyDescent="0.2">
      <c r="A36" s="22"/>
      <c r="B36" s="35"/>
      <c r="C36" s="1158" t="s">
        <v>577</v>
      </c>
      <c r="D36" s="1158"/>
      <c r="E36" s="1159"/>
      <c r="F36" s="36">
        <v>1.08</v>
      </c>
      <c r="G36" s="37">
        <v>0.94</v>
      </c>
      <c r="H36" s="37">
        <v>1.83</v>
      </c>
      <c r="I36" s="37">
        <v>1.63</v>
      </c>
      <c r="J36" s="38">
        <v>1.43</v>
      </c>
      <c r="K36" s="22"/>
      <c r="L36" s="22"/>
      <c r="M36" s="22"/>
      <c r="N36" s="22"/>
      <c r="O36" s="22"/>
      <c r="P36" s="22"/>
    </row>
    <row r="37" spans="1:16" ht="39" customHeight="1" x14ac:dyDescent="0.2">
      <c r="A37" s="22"/>
      <c r="B37" s="35"/>
      <c r="C37" s="1158" t="s">
        <v>578</v>
      </c>
      <c r="D37" s="1158"/>
      <c r="E37" s="1159"/>
      <c r="F37" s="36">
        <v>0.13</v>
      </c>
      <c r="G37" s="37">
        <v>0.7</v>
      </c>
      <c r="H37" s="37">
        <v>1.25</v>
      </c>
      <c r="I37" s="37">
        <v>1.66</v>
      </c>
      <c r="J37" s="38">
        <v>1.35</v>
      </c>
      <c r="K37" s="22"/>
      <c r="L37" s="22"/>
      <c r="M37" s="22"/>
      <c r="N37" s="22"/>
      <c r="O37" s="22"/>
      <c r="P37" s="22"/>
    </row>
    <row r="38" spans="1:16" ht="39" customHeight="1" x14ac:dyDescent="0.2">
      <c r="A38" s="22"/>
      <c r="B38" s="35"/>
      <c r="C38" s="1158" t="s">
        <v>579</v>
      </c>
      <c r="D38" s="1158"/>
      <c r="E38" s="1159"/>
      <c r="F38" s="36">
        <v>1.1000000000000001</v>
      </c>
      <c r="G38" s="37">
        <v>0.83</v>
      </c>
      <c r="H38" s="37">
        <v>0.91</v>
      </c>
      <c r="I38" s="37">
        <v>1.26</v>
      </c>
      <c r="J38" s="38">
        <v>0.59</v>
      </c>
      <c r="K38" s="22"/>
      <c r="L38" s="22"/>
      <c r="M38" s="22"/>
      <c r="N38" s="22"/>
      <c r="O38" s="22"/>
      <c r="P38" s="22"/>
    </row>
    <row r="39" spans="1:16" ht="39" customHeight="1" x14ac:dyDescent="0.2">
      <c r="A39" s="22"/>
      <c r="B39" s="35"/>
      <c r="C39" s="1158" t="s">
        <v>580</v>
      </c>
      <c r="D39" s="1158"/>
      <c r="E39" s="1159"/>
      <c r="F39" s="36">
        <v>0.09</v>
      </c>
      <c r="G39" s="37">
        <v>0.14000000000000001</v>
      </c>
      <c r="H39" s="37">
        <v>0</v>
      </c>
      <c r="I39" s="37">
        <v>0.12</v>
      </c>
      <c r="J39" s="38">
        <v>0.17</v>
      </c>
      <c r="K39" s="22"/>
      <c r="L39" s="22"/>
      <c r="M39" s="22"/>
      <c r="N39" s="22"/>
      <c r="O39" s="22"/>
      <c r="P39" s="22"/>
    </row>
    <row r="40" spans="1:16" ht="39" customHeight="1" x14ac:dyDescent="0.2">
      <c r="A40" s="22"/>
      <c r="B40" s="35"/>
      <c r="C40" s="1158" t="s">
        <v>581</v>
      </c>
      <c r="D40" s="1158"/>
      <c r="E40" s="1159"/>
      <c r="F40" s="36" t="s">
        <v>528</v>
      </c>
      <c r="G40" s="37" t="s">
        <v>528</v>
      </c>
      <c r="H40" s="37">
        <v>0</v>
      </c>
      <c r="I40" s="37">
        <v>0</v>
      </c>
      <c r="J40" s="38">
        <v>0</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582</v>
      </c>
      <c r="D42" s="1158"/>
      <c r="E42" s="1159"/>
      <c r="F42" s="36" t="s">
        <v>528</v>
      </c>
      <c r="G42" s="37" t="s">
        <v>528</v>
      </c>
      <c r="H42" s="37" t="s">
        <v>528</v>
      </c>
      <c r="I42" s="37" t="s">
        <v>528</v>
      </c>
      <c r="J42" s="38" t="s">
        <v>528</v>
      </c>
      <c r="K42" s="22"/>
      <c r="L42" s="22"/>
      <c r="M42" s="22"/>
      <c r="N42" s="22"/>
      <c r="O42" s="22"/>
      <c r="P42" s="22"/>
    </row>
    <row r="43" spans="1:16" ht="39" customHeight="1" thickBot="1" x14ac:dyDescent="0.25">
      <c r="A43" s="22"/>
      <c r="B43" s="40"/>
      <c r="C43" s="1160" t="s">
        <v>583</v>
      </c>
      <c r="D43" s="1160"/>
      <c r="E43" s="1161"/>
      <c r="F43" s="41" t="s">
        <v>528</v>
      </c>
      <c r="G43" s="42" t="s">
        <v>528</v>
      </c>
      <c r="H43" s="42" t="s">
        <v>528</v>
      </c>
      <c r="I43" s="42" t="s">
        <v>528</v>
      </c>
      <c r="J43" s="43" t="s">
        <v>528</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oHZ+Z9GxRWGxL+RCpnSH56h7P32inw7Z2VTVRbtWqyB0RMyTBtDaQ7IP0TdSAl+6u2Hfo06JQIdOqexeW6Pq1g==" saltValue="O3a0hFB+K2DmHrak38cG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569</v>
      </c>
      <c r="L44" s="54" t="s">
        <v>570</v>
      </c>
      <c r="M44" s="54" t="s">
        <v>571</v>
      </c>
      <c r="N44" s="54" t="s">
        <v>572</v>
      </c>
      <c r="O44" s="55" t="s">
        <v>573</v>
      </c>
      <c r="P44" s="46"/>
      <c r="Q44" s="46"/>
      <c r="R44" s="46"/>
      <c r="S44" s="46"/>
      <c r="T44" s="46"/>
      <c r="U44" s="46"/>
    </row>
    <row r="45" spans="1:21" ht="30.75" customHeight="1" x14ac:dyDescent="0.2">
      <c r="A45" s="46"/>
      <c r="B45" s="1164" t="s">
        <v>11</v>
      </c>
      <c r="C45" s="1165"/>
      <c r="D45" s="56"/>
      <c r="E45" s="1170" t="s">
        <v>12</v>
      </c>
      <c r="F45" s="1170"/>
      <c r="G45" s="1170"/>
      <c r="H45" s="1170"/>
      <c r="I45" s="1170"/>
      <c r="J45" s="1171"/>
      <c r="K45" s="57">
        <v>6627</v>
      </c>
      <c r="L45" s="58">
        <v>6964</v>
      </c>
      <c r="M45" s="58">
        <v>7647</v>
      </c>
      <c r="N45" s="58">
        <v>7201</v>
      </c>
      <c r="O45" s="59">
        <v>7074</v>
      </c>
      <c r="P45" s="46"/>
      <c r="Q45" s="46"/>
      <c r="R45" s="46"/>
      <c r="S45" s="46"/>
      <c r="T45" s="46"/>
      <c r="U45" s="46"/>
    </row>
    <row r="46" spans="1:21" ht="30.75" customHeight="1" x14ac:dyDescent="0.2">
      <c r="A46" s="46"/>
      <c r="B46" s="1166"/>
      <c r="C46" s="1167"/>
      <c r="D46" s="60"/>
      <c r="E46" s="1172" t="s">
        <v>13</v>
      </c>
      <c r="F46" s="1172"/>
      <c r="G46" s="1172"/>
      <c r="H46" s="1172"/>
      <c r="I46" s="1172"/>
      <c r="J46" s="1173"/>
      <c r="K46" s="61" t="s">
        <v>528</v>
      </c>
      <c r="L46" s="62" t="s">
        <v>528</v>
      </c>
      <c r="M46" s="62" t="s">
        <v>528</v>
      </c>
      <c r="N46" s="62" t="s">
        <v>528</v>
      </c>
      <c r="O46" s="63" t="s">
        <v>528</v>
      </c>
      <c r="P46" s="46"/>
      <c r="Q46" s="46"/>
      <c r="R46" s="46"/>
      <c r="S46" s="46"/>
      <c r="T46" s="46"/>
      <c r="U46" s="46"/>
    </row>
    <row r="47" spans="1:21" ht="30.75" customHeight="1" x14ac:dyDescent="0.2">
      <c r="A47" s="46"/>
      <c r="B47" s="1166"/>
      <c r="C47" s="1167"/>
      <c r="D47" s="60"/>
      <c r="E47" s="1172" t="s">
        <v>14</v>
      </c>
      <c r="F47" s="1172"/>
      <c r="G47" s="1172"/>
      <c r="H47" s="1172"/>
      <c r="I47" s="1172"/>
      <c r="J47" s="1173"/>
      <c r="K47" s="61" t="s">
        <v>528</v>
      </c>
      <c r="L47" s="62" t="s">
        <v>528</v>
      </c>
      <c r="M47" s="62" t="s">
        <v>528</v>
      </c>
      <c r="N47" s="62" t="s">
        <v>528</v>
      </c>
      <c r="O47" s="63" t="s">
        <v>528</v>
      </c>
      <c r="P47" s="46"/>
      <c r="Q47" s="46"/>
      <c r="R47" s="46"/>
      <c r="S47" s="46"/>
      <c r="T47" s="46"/>
      <c r="U47" s="46"/>
    </row>
    <row r="48" spans="1:21" ht="30.75" customHeight="1" x14ac:dyDescent="0.2">
      <c r="A48" s="46"/>
      <c r="B48" s="1166"/>
      <c r="C48" s="1167"/>
      <c r="D48" s="60"/>
      <c r="E48" s="1172" t="s">
        <v>15</v>
      </c>
      <c r="F48" s="1172"/>
      <c r="G48" s="1172"/>
      <c r="H48" s="1172"/>
      <c r="I48" s="1172"/>
      <c r="J48" s="1173"/>
      <c r="K48" s="61">
        <v>1171</v>
      </c>
      <c r="L48" s="62">
        <v>1283</v>
      </c>
      <c r="M48" s="62">
        <v>1133</v>
      </c>
      <c r="N48" s="62">
        <v>975</v>
      </c>
      <c r="O48" s="63">
        <v>1338</v>
      </c>
      <c r="P48" s="46"/>
      <c r="Q48" s="46"/>
      <c r="R48" s="46"/>
      <c r="S48" s="46"/>
      <c r="T48" s="46"/>
      <c r="U48" s="46"/>
    </row>
    <row r="49" spans="1:21" ht="30.75" customHeight="1" x14ac:dyDescent="0.2">
      <c r="A49" s="46"/>
      <c r="B49" s="1166"/>
      <c r="C49" s="1167"/>
      <c r="D49" s="60"/>
      <c r="E49" s="1172" t="s">
        <v>16</v>
      </c>
      <c r="F49" s="1172"/>
      <c r="G49" s="1172"/>
      <c r="H49" s="1172"/>
      <c r="I49" s="1172"/>
      <c r="J49" s="1173"/>
      <c r="K49" s="61">
        <v>148</v>
      </c>
      <c r="L49" s="62">
        <v>115</v>
      </c>
      <c r="M49" s="62">
        <v>38</v>
      </c>
      <c r="N49" s="62">
        <v>2</v>
      </c>
      <c r="O49" s="63">
        <v>3</v>
      </c>
      <c r="P49" s="46"/>
      <c r="Q49" s="46"/>
      <c r="R49" s="46"/>
      <c r="S49" s="46"/>
      <c r="T49" s="46"/>
      <c r="U49" s="46"/>
    </row>
    <row r="50" spans="1:21" ht="30.75" customHeight="1" x14ac:dyDescent="0.2">
      <c r="A50" s="46"/>
      <c r="B50" s="1166"/>
      <c r="C50" s="1167"/>
      <c r="D50" s="60"/>
      <c r="E50" s="1172" t="s">
        <v>17</v>
      </c>
      <c r="F50" s="1172"/>
      <c r="G50" s="1172"/>
      <c r="H50" s="1172"/>
      <c r="I50" s="1172"/>
      <c r="J50" s="1173"/>
      <c r="K50" s="61">
        <v>239</v>
      </c>
      <c r="L50" s="62">
        <v>238</v>
      </c>
      <c r="M50" s="62">
        <v>244</v>
      </c>
      <c r="N50" s="62">
        <v>217</v>
      </c>
      <c r="O50" s="63">
        <v>258</v>
      </c>
      <c r="P50" s="46"/>
      <c r="Q50" s="46"/>
      <c r="R50" s="46"/>
      <c r="S50" s="46"/>
      <c r="T50" s="46"/>
      <c r="U50" s="46"/>
    </row>
    <row r="51" spans="1:21" ht="30.75" customHeight="1" x14ac:dyDescent="0.2">
      <c r="A51" s="46"/>
      <c r="B51" s="1168"/>
      <c r="C51" s="1169"/>
      <c r="D51" s="64"/>
      <c r="E51" s="1172" t="s">
        <v>18</v>
      </c>
      <c r="F51" s="1172"/>
      <c r="G51" s="1172"/>
      <c r="H51" s="1172"/>
      <c r="I51" s="1172"/>
      <c r="J51" s="1173"/>
      <c r="K51" s="61" t="s">
        <v>528</v>
      </c>
      <c r="L51" s="62" t="s">
        <v>528</v>
      </c>
      <c r="M51" s="62" t="s">
        <v>528</v>
      </c>
      <c r="N51" s="62" t="s">
        <v>528</v>
      </c>
      <c r="O51" s="63" t="s">
        <v>528</v>
      </c>
      <c r="P51" s="46"/>
      <c r="Q51" s="46"/>
      <c r="R51" s="46"/>
      <c r="S51" s="46"/>
      <c r="T51" s="46"/>
      <c r="U51" s="46"/>
    </row>
    <row r="52" spans="1:21" ht="30.75" customHeight="1" x14ac:dyDescent="0.2">
      <c r="A52" s="46"/>
      <c r="B52" s="1174" t="s">
        <v>19</v>
      </c>
      <c r="C52" s="1175"/>
      <c r="D52" s="64"/>
      <c r="E52" s="1172" t="s">
        <v>20</v>
      </c>
      <c r="F52" s="1172"/>
      <c r="G52" s="1172"/>
      <c r="H52" s="1172"/>
      <c r="I52" s="1172"/>
      <c r="J52" s="1173"/>
      <c r="K52" s="61">
        <v>8195</v>
      </c>
      <c r="L52" s="62">
        <v>8412</v>
      </c>
      <c r="M52" s="62">
        <v>7924</v>
      </c>
      <c r="N52" s="62">
        <v>7558</v>
      </c>
      <c r="O52" s="63">
        <v>8294</v>
      </c>
      <c r="P52" s="46"/>
      <c r="Q52" s="46"/>
      <c r="R52" s="46"/>
      <c r="S52" s="46"/>
      <c r="T52" s="46"/>
      <c r="U52" s="46"/>
    </row>
    <row r="53" spans="1:21" ht="30.75" customHeight="1" thickBot="1" x14ac:dyDescent="0.25">
      <c r="A53" s="46"/>
      <c r="B53" s="1176" t="s">
        <v>21</v>
      </c>
      <c r="C53" s="1177"/>
      <c r="D53" s="65"/>
      <c r="E53" s="1178" t="s">
        <v>22</v>
      </c>
      <c r="F53" s="1178"/>
      <c r="G53" s="1178"/>
      <c r="H53" s="1178"/>
      <c r="I53" s="1178"/>
      <c r="J53" s="1179"/>
      <c r="K53" s="66">
        <v>-10</v>
      </c>
      <c r="L53" s="67">
        <v>188</v>
      </c>
      <c r="M53" s="67">
        <v>1138</v>
      </c>
      <c r="N53" s="67">
        <v>837</v>
      </c>
      <c r="O53" s="68">
        <v>379</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584</v>
      </c>
      <c r="P56" s="46"/>
      <c r="Q56" s="46"/>
      <c r="R56" s="46"/>
      <c r="S56" s="46"/>
      <c r="T56" s="46"/>
      <c r="U56" s="46"/>
    </row>
    <row r="57" spans="1:21" ht="31.5" customHeight="1" thickBot="1" x14ac:dyDescent="0.25">
      <c r="A57" s="46"/>
      <c r="B57" s="74"/>
      <c r="C57" s="75"/>
      <c r="D57" s="75"/>
      <c r="E57" s="76"/>
      <c r="F57" s="76"/>
      <c r="G57" s="76"/>
      <c r="H57" s="76"/>
      <c r="I57" s="76"/>
      <c r="J57" s="77" t="s">
        <v>2</v>
      </c>
      <c r="K57" s="78" t="s">
        <v>585</v>
      </c>
      <c r="L57" s="79" t="s">
        <v>586</v>
      </c>
      <c r="M57" s="79" t="s">
        <v>587</v>
      </c>
      <c r="N57" s="79" t="s">
        <v>588</v>
      </c>
      <c r="O57" s="80" t="s">
        <v>589</v>
      </c>
      <c r="P57" s="46"/>
      <c r="Q57" s="46"/>
      <c r="R57" s="46"/>
      <c r="S57" s="46"/>
      <c r="T57" s="46"/>
      <c r="U57" s="46"/>
    </row>
    <row r="58" spans="1:21" ht="31.5" customHeight="1" x14ac:dyDescent="0.2">
      <c r="B58" s="1180" t="s">
        <v>26</v>
      </c>
      <c r="C58" s="1181"/>
      <c r="D58" s="1186" t="s">
        <v>27</v>
      </c>
      <c r="E58" s="1187"/>
      <c r="F58" s="1187"/>
      <c r="G58" s="1187"/>
      <c r="H58" s="1187"/>
      <c r="I58" s="1187"/>
      <c r="J58" s="1188"/>
      <c r="K58" s="81"/>
      <c r="L58" s="82"/>
      <c r="M58" s="82"/>
      <c r="N58" s="82"/>
      <c r="O58" s="83"/>
    </row>
    <row r="59" spans="1:21" ht="31.5" customHeight="1" x14ac:dyDescent="0.2">
      <c r="B59" s="1182"/>
      <c r="C59" s="1183"/>
      <c r="D59" s="1189" t="s">
        <v>28</v>
      </c>
      <c r="E59" s="1190"/>
      <c r="F59" s="1190"/>
      <c r="G59" s="1190"/>
      <c r="H59" s="1190"/>
      <c r="I59" s="1190"/>
      <c r="J59" s="1191"/>
      <c r="K59" s="84"/>
      <c r="L59" s="85"/>
      <c r="M59" s="85"/>
      <c r="N59" s="85"/>
      <c r="O59" s="86"/>
    </row>
    <row r="60" spans="1:21" ht="31.5" customHeight="1" thickBot="1" x14ac:dyDescent="0.25">
      <c r="B60" s="1184"/>
      <c r="C60" s="1185"/>
      <c r="D60" s="1192" t="s">
        <v>29</v>
      </c>
      <c r="E60" s="1193"/>
      <c r="F60" s="1193"/>
      <c r="G60" s="1193"/>
      <c r="H60" s="1193"/>
      <c r="I60" s="1193"/>
      <c r="J60" s="1194"/>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0WA+i5ep96Zf8sGwUyVx/wVm4H8YDIjRjOxXAGto71icV1tlDOC/qImrMjax7vfnY4daSGkFQf0cZXzBGqFBXg==" saltValue="kU83R6jLt/dJqvkOfYU+t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569</v>
      </c>
      <c r="J40" s="101" t="s">
        <v>570</v>
      </c>
      <c r="K40" s="101" t="s">
        <v>571</v>
      </c>
      <c r="L40" s="101" t="s">
        <v>572</v>
      </c>
      <c r="M40" s="102" t="s">
        <v>573</v>
      </c>
    </row>
    <row r="41" spans="2:13" ht="27.75" customHeight="1" x14ac:dyDescent="0.2">
      <c r="B41" s="1195" t="s">
        <v>32</v>
      </c>
      <c r="C41" s="1196"/>
      <c r="D41" s="103"/>
      <c r="E41" s="1201" t="s">
        <v>33</v>
      </c>
      <c r="F41" s="1201"/>
      <c r="G41" s="1201"/>
      <c r="H41" s="1202"/>
      <c r="I41" s="342">
        <v>75563</v>
      </c>
      <c r="J41" s="343">
        <v>79990</v>
      </c>
      <c r="K41" s="343">
        <v>87483</v>
      </c>
      <c r="L41" s="343">
        <v>93810</v>
      </c>
      <c r="M41" s="344">
        <v>90649</v>
      </c>
    </row>
    <row r="42" spans="2:13" ht="27.75" customHeight="1" x14ac:dyDescent="0.2">
      <c r="B42" s="1197"/>
      <c r="C42" s="1198"/>
      <c r="D42" s="104"/>
      <c r="E42" s="1203" t="s">
        <v>34</v>
      </c>
      <c r="F42" s="1203"/>
      <c r="G42" s="1203"/>
      <c r="H42" s="1204"/>
      <c r="I42" s="345">
        <v>2284</v>
      </c>
      <c r="J42" s="346">
        <v>1954</v>
      </c>
      <c r="K42" s="346">
        <v>1867</v>
      </c>
      <c r="L42" s="346">
        <v>2049</v>
      </c>
      <c r="M42" s="347">
        <v>1776</v>
      </c>
    </row>
    <row r="43" spans="2:13" ht="27.75" customHeight="1" x14ac:dyDescent="0.2">
      <c r="B43" s="1197"/>
      <c r="C43" s="1198"/>
      <c r="D43" s="104"/>
      <c r="E43" s="1203" t="s">
        <v>35</v>
      </c>
      <c r="F43" s="1203"/>
      <c r="G43" s="1203"/>
      <c r="H43" s="1204"/>
      <c r="I43" s="345">
        <v>23388</v>
      </c>
      <c r="J43" s="346">
        <v>21375</v>
      </c>
      <c r="K43" s="346">
        <v>14424</v>
      </c>
      <c r="L43" s="346">
        <v>14111</v>
      </c>
      <c r="M43" s="347">
        <v>15204</v>
      </c>
    </row>
    <row r="44" spans="2:13" ht="27.75" customHeight="1" x14ac:dyDescent="0.2">
      <c r="B44" s="1197"/>
      <c r="C44" s="1198"/>
      <c r="D44" s="104"/>
      <c r="E44" s="1203" t="s">
        <v>36</v>
      </c>
      <c r="F44" s="1203"/>
      <c r="G44" s="1203"/>
      <c r="H44" s="1204"/>
      <c r="I44" s="345">
        <v>202</v>
      </c>
      <c r="J44" s="346">
        <v>74</v>
      </c>
      <c r="K44" s="346">
        <v>23</v>
      </c>
      <c r="L44" s="346">
        <v>20</v>
      </c>
      <c r="M44" s="347">
        <v>17</v>
      </c>
    </row>
    <row r="45" spans="2:13" ht="27.75" customHeight="1" x14ac:dyDescent="0.2">
      <c r="B45" s="1197"/>
      <c r="C45" s="1198"/>
      <c r="D45" s="104"/>
      <c r="E45" s="1203" t="s">
        <v>37</v>
      </c>
      <c r="F45" s="1203"/>
      <c r="G45" s="1203"/>
      <c r="H45" s="1204"/>
      <c r="I45" s="345">
        <v>13886</v>
      </c>
      <c r="J45" s="346">
        <v>13890</v>
      </c>
      <c r="K45" s="346">
        <v>14230</v>
      </c>
      <c r="L45" s="346">
        <v>14278</v>
      </c>
      <c r="M45" s="347">
        <v>14311</v>
      </c>
    </row>
    <row r="46" spans="2:13" ht="27.75" customHeight="1" x14ac:dyDescent="0.2">
      <c r="B46" s="1197"/>
      <c r="C46" s="1198"/>
      <c r="D46" s="105"/>
      <c r="E46" s="1203" t="s">
        <v>38</v>
      </c>
      <c r="F46" s="1203"/>
      <c r="G46" s="1203"/>
      <c r="H46" s="1204"/>
      <c r="I46" s="345" t="s">
        <v>528</v>
      </c>
      <c r="J46" s="346" t="s">
        <v>528</v>
      </c>
      <c r="K46" s="346" t="s">
        <v>528</v>
      </c>
      <c r="L46" s="346" t="s">
        <v>528</v>
      </c>
      <c r="M46" s="347" t="s">
        <v>528</v>
      </c>
    </row>
    <row r="47" spans="2:13" ht="27.75" customHeight="1" x14ac:dyDescent="0.2">
      <c r="B47" s="1197"/>
      <c r="C47" s="1198"/>
      <c r="D47" s="106"/>
      <c r="E47" s="1205" t="s">
        <v>39</v>
      </c>
      <c r="F47" s="1206"/>
      <c r="G47" s="1206"/>
      <c r="H47" s="1207"/>
      <c r="I47" s="345" t="s">
        <v>528</v>
      </c>
      <c r="J47" s="346" t="s">
        <v>528</v>
      </c>
      <c r="K47" s="346" t="s">
        <v>528</v>
      </c>
      <c r="L47" s="346" t="s">
        <v>528</v>
      </c>
      <c r="M47" s="347" t="s">
        <v>528</v>
      </c>
    </row>
    <row r="48" spans="2:13" ht="27.75" customHeight="1" x14ac:dyDescent="0.2">
      <c r="B48" s="1197"/>
      <c r="C48" s="1198"/>
      <c r="D48" s="104"/>
      <c r="E48" s="1203" t="s">
        <v>40</v>
      </c>
      <c r="F48" s="1203"/>
      <c r="G48" s="1203"/>
      <c r="H48" s="1204"/>
      <c r="I48" s="345" t="s">
        <v>528</v>
      </c>
      <c r="J48" s="346" t="s">
        <v>528</v>
      </c>
      <c r="K48" s="346" t="s">
        <v>528</v>
      </c>
      <c r="L48" s="346" t="s">
        <v>528</v>
      </c>
      <c r="M48" s="347" t="s">
        <v>528</v>
      </c>
    </row>
    <row r="49" spans="2:13" ht="27.75" customHeight="1" x14ac:dyDescent="0.2">
      <c r="B49" s="1199"/>
      <c r="C49" s="1200"/>
      <c r="D49" s="104"/>
      <c r="E49" s="1203" t="s">
        <v>41</v>
      </c>
      <c r="F49" s="1203"/>
      <c r="G49" s="1203"/>
      <c r="H49" s="1204"/>
      <c r="I49" s="345" t="s">
        <v>528</v>
      </c>
      <c r="J49" s="346" t="s">
        <v>528</v>
      </c>
      <c r="K49" s="346" t="s">
        <v>528</v>
      </c>
      <c r="L49" s="346" t="s">
        <v>528</v>
      </c>
      <c r="M49" s="347" t="s">
        <v>528</v>
      </c>
    </row>
    <row r="50" spans="2:13" ht="27.75" customHeight="1" x14ac:dyDescent="0.2">
      <c r="B50" s="1208" t="s">
        <v>42</v>
      </c>
      <c r="C50" s="1209"/>
      <c r="D50" s="107"/>
      <c r="E50" s="1203" t="s">
        <v>43</v>
      </c>
      <c r="F50" s="1203"/>
      <c r="G50" s="1203"/>
      <c r="H50" s="1204"/>
      <c r="I50" s="345">
        <v>24612</v>
      </c>
      <c r="J50" s="346">
        <v>22135</v>
      </c>
      <c r="K50" s="346">
        <v>24788</v>
      </c>
      <c r="L50" s="346">
        <v>26477</v>
      </c>
      <c r="M50" s="347">
        <v>30553</v>
      </c>
    </row>
    <row r="51" spans="2:13" ht="27.75" customHeight="1" x14ac:dyDescent="0.2">
      <c r="B51" s="1197"/>
      <c r="C51" s="1198"/>
      <c r="D51" s="104"/>
      <c r="E51" s="1203" t="s">
        <v>44</v>
      </c>
      <c r="F51" s="1203"/>
      <c r="G51" s="1203"/>
      <c r="H51" s="1204"/>
      <c r="I51" s="345">
        <v>18094</v>
      </c>
      <c r="J51" s="346">
        <v>19494</v>
      </c>
      <c r="K51" s="346">
        <v>20066</v>
      </c>
      <c r="L51" s="346">
        <v>29724</v>
      </c>
      <c r="M51" s="347">
        <v>33656</v>
      </c>
    </row>
    <row r="52" spans="2:13" ht="27.75" customHeight="1" x14ac:dyDescent="0.2">
      <c r="B52" s="1199"/>
      <c r="C52" s="1200"/>
      <c r="D52" s="104"/>
      <c r="E52" s="1203" t="s">
        <v>45</v>
      </c>
      <c r="F52" s="1203"/>
      <c r="G52" s="1203"/>
      <c r="H52" s="1204"/>
      <c r="I52" s="345">
        <v>77870</v>
      </c>
      <c r="J52" s="346">
        <v>77351</v>
      </c>
      <c r="K52" s="346">
        <v>78319</v>
      </c>
      <c r="L52" s="346">
        <v>79673</v>
      </c>
      <c r="M52" s="347">
        <v>76196</v>
      </c>
    </row>
    <row r="53" spans="2:13" ht="27.75" customHeight="1" thickBot="1" x14ac:dyDescent="0.25">
      <c r="B53" s="1210" t="s">
        <v>46</v>
      </c>
      <c r="C53" s="1211"/>
      <c r="D53" s="108"/>
      <c r="E53" s="1212" t="s">
        <v>47</v>
      </c>
      <c r="F53" s="1212"/>
      <c r="G53" s="1212"/>
      <c r="H53" s="1213"/>
      <c r="I53" s="348">
        <v>-5254</v>
      </c>
      <c r="J53" s="349">
        <v>-1696</v>
      </c>
      <c r="K53" s="349">
        <v>-5146</v>
      </c>
      <c r="L53" s="349">
        <v>-11607</v>
      </c>
      <c r="M53" s="350">
        <v>-18449</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B+/LGymWKD0RXD2W2dzK70MnEU4nunlB1Ezo4Gci0qJz3SPxz8ypLTYbWIqCevyYVtK43jO5/BqXzymB7RK06w==" saltValue="XEMJoRnn/CkdPbVw6kVtv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571</v>
      </c>
      <c r="G54" s="117" t="s">
        <v>572</v>
      </c>
      <c r="H54" s="118" t="s">
        <v>573</v>
      </c>
    </row>
    <row r="55" spans="2:8" ht="52.5" customHeight="1" x14ac:dyDescent="0.2">
      <c r="B55" s="119"/>
      <c r="C55" s="1222" t="s">
        <v>50</v>
      </c>
      <c r="D55" s="1222"/>
      <c r="E55" s="1223"/>
      <c r="F55" s="120">
        <v>9016</v>
      </c>
      <c r="G55" s="120">
        <v>9285</v>
      </c>
      <c r="H55" s="121">
        <v>10592</v>
      </c>
    </row>
    <row r="56" spans="2:8" ht="52.5" customHeight="1" x14ac:dyDescent="0.2">
      <c r="B56" s="122"/>
      <c r="C56" s="1224" t="s">
        <v>51</v>
      </c>
      <c r="D56" s="1224"/>
      <c r="E56" s="1225"/>
      <c r="F56" s="123" t="s">
        <v>528</v>
      </c>
      <c r="G56" s="123" t="s">
        <v>528</v>
      </c>
      <c r="H56" s="124" t="s">
        <v>528</v>
      </c>
    </row>
    <row r="57" spans="2:8" ht="53.25" customHeight="1" x14ac:dyDescent="0.2">
      <c r="B57" s="122"/>
      <c r="C57" s="1226" t="s">
        <v>52</v>
      </c>
      <c r="D57" s="1226"/>
      <c r="E57" s="1227"/>
      <c r="F57" s="125">
        <v>12729</v>
      </c>
      <c r="G57" s="125">
        <v>13690</v>
      </c>
      <c r="H57" s="126">
        <v>16139</v>
      </c>
    </row>
    <row r="58" spans="2:8" ht="45.75" customHeight="1" x14ac:dyDescent="0.2">
      <c r="B58" s="127"/>
      <c r="C58" s="1214" t="s">
        <v>612</v>
      </c>
      <c r="D58" s="1215"/>
      <c r="E58" s="1216"/>
      <c r="F58" s="128">
        <v>6566</v>
      </c>
      <c r="G58" s="128">
        <v>6755</v>
      </c>
      <c r="H58" s="129">
        <v>8421</v>
      </c>
    </row>
    <row r="59" spans="2:8" ht="45.75" customHeight="1" x14ac:dyDescent="0.2">
      <c r="B59" s="127"/>
      <c r="C59" s="1214" t="s">
        <v>613</v>
      </c>
      <c r="D59" s="1215"/>
      <c r="E59" s="1216"/>
      <c r="F59" s="128">
        <v>1580</v>
      </c>
      <c r="G59" s="128">
        <v>2317</v>
      </c>
      <c r="H59" s="129">
        <v>2896</v>
      </c>
    </row>
    <row r="60" spans="2:8" ht="45.75" customHeight="1" x14ac:dyDescent="0.2">
      <c r="B60" s="127"/>
      <c r="C60" s="1214" t="s">
        <v>614</v>
      </c>
      <c r="D60" s="1215"/>
      <c r="E60" s="1216"/>
      <c r="F60" s="128">
        <v>2065</v>
      </c>
      <c r="G60" s="128">
        <v>1991</v>
      </c>
      <c r="H60" s="129">
        <v>2027</v>
      </c>
    </row>
    <row r="61" spans="2:8" ht="45.75" customHeight="1" x14ac:dyDescent="0.2">
      <c r="B61" s="127"/>
      <c r="C61" s="1214" t="s">
        <v>616</v>
      </c>
      <c r="D61" s="1215"/>
      <c r="E61" s="1216"/>
      <c r="F61" s="128">
        <v>1492</v>
      </c>
      <c r="G61" s="128">
        <v>1432</v>
      </c>
      <c r="H61" s="129">
        <v>1240</v>
      </c>
    </row>
    <row r="62" spans="2:8" ht="45.75" customHeight="1" thickBot="1" x14ac:dyDescent="0.25">
      <c r="B62" s="130"/>
      <c r="C62" s="1217" t="s">
        <v>615</v>
      </c>
      <c r="D62" s="1218"/>
      <c r="E62" s="1219"/>
      <c r="F62" s="131">
        <v>750</v>
      </c>
      <c r="G62" s="131">
        <v>751</v>
      </c>
      <c r="H62" s="132">
        <v>1001</v>
      </c>
    </row>
    <row r="63" spans="2:8" ht="52.5" customHeight="1" thickBot="1" x14ac:dyDescent="0.25">
      <c r="B63" s="133"/>
      <c r="C63" s="1220" t="s">
        <v>53</v>
      </c>
      <c r="D63" s="1220"/>
      <c r="E63" s="1221"/>
      <c r="F63" s="134">
        <v>21745</v>
      </c>
      <c r="G63" s="134">
        <v>22975</v>
      </c>
      <c r="H63" s="135">
        <v>26731</v>
      </c>
    </row>
    <row r="64" spans="2:8" ht="13.2" x14ac:dyDescent="0.2"/>
  </sheetData>
  <sheetProtection algorithmName="SHA-512" hashValue="/lfm/ftPHHhtGVCUN71ck3LrkO7qbO5UEVOR/CoRSwpIPL9b/3Lms8mnSSvoYv7V9LBo5GbUc+4g4hHHfspFtg==" saltValue="iNe1Vxo7lg0EoZ2i8BVu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7D70D-B091-4132-A585-DA7FDF3DDD0F}">
  <sheetPr>
    <tabColor theme="4" tint="-0.249977111117893"/>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617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618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9" t="s">
        <v>627</v>
      </c>
      <c r="AO43" s="1230"/>
      <c r="AP43" s="1230"/>
      <c r="AQ43" s="1230"/>
      <c r="AR43" s="1230"/>
      <c r="AS43" s="1230"/>
      <c r="AT43" s="1230"/>
      <c r="AU43" s="1230"/>
      <c r="AV43" s="1230"/>
      <c r="AW43" s="1230"/>
      <c r="AX43" s="1230"/>
      <c r="AY43" s="1230"/>
      <c r="AZ43" s="1230"/>
      <c r="BA43" s="1230"/>
      <c r="BB43" s="1230"/>
      <c r="BC43" s="1230"/>
      <c r="BD43" s="1230"/>
      <c r="BE43" s="1230"/>
      <c r="BF43" s="1230"/>
      <c r="BG43" s="1230"/>
      <c r="BH43" s="1230"/>
      <c r="BI43" s="1230"/>
      <c r="BJ43" s="1230"/>
      <c r="BK43" s="1230"/>
      <c r="BL43" s="1230"/>
      <c r="BM43" s="1230"/>
      <c r="BN43" s="1230"/>
      <c r="BO43" s="1230"/>
      <c r="BP43" s="1230"/>
      <c r="BQ43" s="1230"/>
      <c r="BR43" s="1230"/>
      <c r="BS43" s="1230"/>
      <c r="BT43" s="1230"/>
      <c r="BU43" s="1230"/>
      <c r="BV43" s="1230"/>
      <c r="BW43" s="1230"/>
      <c r="BX43" s="1230"/>
      <c r="BY43" s="1230"/>
      <c r="BZ43" s="1230"/>
      <c r="CA43" s="1230"/>
      <c r="CB43" s="1230"/>
      <c r="CC43" s="1230"/>
      <c r="CD43" s="1230"/>
      <c r="CE43" s="1230"/>
      <c r="CF43" s="1230"/>
      <c r="CG43" s="1230"/>
      <c r="CH43" s="1230"/>
      <c r="CI43" s="1230"/>
      <c r="CJ43" s="1230"/>
      <c r="CK43" s="1230"/>
      <c r="CL43" s="1230"/>
      <c r="CM43" s="1230"/>
      <c r="CN43" s="1230"/>
      <c r="CO43" s="1230"/>
      <c r="CP43" s="1230"/>
      <c r="CQ43" s="1230"/>
      <c r="CR43" s="1230"/>
      <c r="CS43" s="1230"/>
      <c r="CT43" s="1230"/>
      <c r="CU43" s="1230"/>
      <c r="CV43" s="1230"/>
      <c r="CW43" s="1230"/>
      <c r="CX43" s="1230"/>
      <c r="CY43" s="1230"/>
      <c r="CZ43" s="1230"/>
      <c r="DA43" s="1230"/>
      <c r="DB43" s="1230"/>
      <c r="DC43" s="1231"/>
    </row>
    <row r="44" spans="2:109" ht="13.2" x14ac:dyDescent="0.2">
      <c r="B44" s="259"/>
      <c r="AN44" s="1232"/>
      <c r="AO44" s="1233"/>
      <c r="AP44" s="1233"/>
      <c r="AQ44" s="1233"/>
      <c r="AR44" s="1233"/>
      <c r="AS44" s="1233"/>
      <c r="AT44" s="1233"/>
      <c r="AU44" s="1233"/>
      <c r="AV44" s="1233"/>
      <c r="AW44" s="1233"/>
      <c r="AX44" s="1233"/>
      <c r="AY44" s="1233"/>
      <c r="AZ44" s="1233"/>
      <c r="BA44" s="1233"/>
      <c r="BB44" s="1233"/>
      <c r="BC44" s="1233"/>
      <c r="BD44" s="1233"/>
      <c r="BE44" s="1233"/>
      <c r="BF44" s="1233"/>
      <c r="BG44" s="1233"/>
      <c r="BH44" s="1233"/>
      <c r="BI44" s="1233"/>
      <c r="BJ44" s="1233"/>
      <c r="BK44" s="1233"/>
      <c r="BL44" s="1233"/>
      <c r="BM44" s="1233"/>
      <c r="BN44" s="1233"/>
      <c r="BO44" s="1233"/>
      <c r="BP44" s="1233"/>
      <c r="BQ44" s="1233"/>
      <c r="BR44" s="1233"/>
      <c r="BS44" s="1233"/>
      <c r="BT44" s="1233"/>
      <c r="BU44" s="1233"/>
      <c r="BV44" s="1233"/>
      <c r="BW44" s="1233"/>
      <c r="BX44" s="1233"/>
      <c r="BY44" s="1233"/>
      <c r="BZ44" s="1233"/>
      <c r="CA44" s="1233"/>
      <c r="CB44" s="1233"/>
      <c r="CC44" s="1233"/>
      <c r="CD44" s="1233"/>
      <c r="CE44" s="1233"/>
      <c r="CF44" s="1233"/>
      <c r="CG44" s="1233"/>
      <c r="CH44" s="1233"/>
      <c r="CI44" s="1233"/>
      <c r="CJ44" s="1233"/>
      <c r="CK44" s="1233"/>
      <c r="CL44" s="1233"/>
      <c r="CM44" s="1233"/>
      <c r="CN44" s="1233"/>
      <c r="CO44" s="1233"/>
      <c r="CP44" s="1233"/>
      <c r="CQ44" s="1233"/>
      <c r="CR44" s="1233"/>
      <c r="CS44" s="1233"/>
      <c r="CT44" s="1233"/>
      <c r="CU44" s="1233"/>
      <c r="CV44" s="1233"/>
      <c r="CW44" s="1233"/>
      <c r="CX44" s="1233"/>
      <c r="CY44" s="1233"/>
      <c r="CZ44" s="1233"/>
      <c r="DA44" s="1233"/>
      <c r="DB44" s="1233"/>
      <c r="DC44" s="1234"/>
    </row>
    <row r="45" spans="2:109" ht="13.2" x14ac:dyDescent="0.2">
      <c r="B45" s="259"/>
      <c r="AN45" s="1232"/>
      <c r="AO45" s="1233"/>
      <c r="AP45" s="1233"/>
      <c r="AQ45" s="1233"/>
      <c r="AR45" s="1233"/>
      <c r="AS45" s="1233"/>
      <c r="AT45" s="1233"/>
      <c r="AU45" s="1233"/>
      <c r="AV45" s="1233"/>
      <c r="AW45" s="1233"/>
      <c r="AX45" s="1233"/>
      <c r="AY45" s="1233"/>
      <c r="AZ45" s="1233"/>
      <c r="BA45" s="1233"/>
      <c r="BB45" s="1233"/>
      <c r="BC45" s="1233"/>
      <c r="BD45" s="1233"/>
      <c r="BE45" s="1233"/>
      <c r="BF45" s="1233"/>
      <c r="BG45" s="1233"/>
      <c r="BH45" s="1233"/>
      <c r="BI45" s="1233"/>
      <c r="BJ45" s="1233"/>
      <c r="BK45" s="1233"/>
      <c r="BL45" s="1233"/>
      <c r="BM45" s="1233"/>
      <c r="BN45" s="1233"/>
      <c r="BO45" s="1233"/>
      <c r="BP45" s="1233"/>
      <c r="BQ45" s="1233"/>
      <c r="BR45" s="1233"/>
      <c r="BS45" s="1233"/>
      <c r="BT45" s="1233"/>
      <c r="BU45" s="1233"/>
      <c r="BV45" s="1233"/>
      <c r="BW45" s="1233"/>
      <c r="BX45" s="1233"/>
      <c r="BY45" s="1233"/>
      <c r="BZ45" s="1233"/>
      <c r="CA45" s="1233"/>
      <c r="CB45" s="1233"/>
      <c r="CC45" s="1233"/>
      <c r="CD45" s="1233"/>
      <c r="CE45" s="1233"/>
      <c r="CF45" s="1233"/>
      <c r="CG45" s="1233"/>
      <c r="CH45" s="1233"/>
      <c r="CI45" s="1233"/>
      <c r="CJ45" s="1233"/>
      <c r="CK45" s="1233"/>
      <c r="CL45" s="1233"/>
      <c r="CM45" s="1233"/>
      <c r="CN45" s="1233"/>
      <c r="CO45" s="1233"/>
      <c r="CP45" s="1233"/>
      <c r="CQ45" s="1233"/>
      <c r="CR45" s="1233"/>
      <c r="CS45" s="1233"/>
      <c r="CT45" s="1233"/>
      <c r="CU45" s="1233"/>
      <c r="CV45" s="1233"/>
      <c r="CW45" s="1233"/>
      <c r="CX45" s="1233"/>
      <c r="CY45" s="1233"/>
      <c r="CZ45" s="1233"/>
      <c r="DA45" s="1233"/>
      <c r="DB45" s="1233"/>
      <c r="DC45" s="1234"/>
    </row>
    <row r="46" spans="2:109" ht="13.2" x14ac:dyDescent="0.2">
      <c r="B46" s="259"/>
      <c r="AN46" s="1232"/>
      <c r="AO46" s="1233"/>
      <c r="AP46" s="1233"/>
      <c r="AQ46" s="1233"/>
      <c r="AR46" s="1233"/>
      <c r="AS46" s="1233"/>
      <c r="AT46" s="1233"/>
      <c r="AU46" s="1233"/>
      <c r="AV46" s="1233"/>
      <c r="AW46" s="1233"/>
      <c r="AX46" s="1233"/>
      <c r="AY46" s="1233"/>
      <c r="AZ46" s="1233"/>
      <c r="BA46" s="1233"/>
      <c r="BB46" s="1233"/>
      <c r="BC46" s="1233"/>
      <c r="BD46" s="1233"/>
      <c r="BE46" s="1233"/>
      <c r="BF46" s="1233"/>
      <c r="BG46" s="1233"/>
      <c r="BH46" s="1233"/>
      <c r="BI46" s="1233"/>
      <c r="BJ46" s="1233"/>
      <c r="BK46" s="1233"/>
      <c r="BL46" s="1233"/>
      <c r="BM46" s="1233"/>
      <c r="BN46" s="1233"/>
      <c r="BO46" s="1233"/>
      <c r="BP46" s="1233"/>
      <c r="BQ46" s="1233"/>
      <c r="BR46" s="1233"/>
      <c r="BS46" s="1233"/>
      <c r="BT46" s="1233"/>
      <c r="BU46" s="1233"/>
      <c r="BV46" s="1233"/>
      <c r="BW46" s="1233"/>
      <c r="BX46" s="1233"/>
      <c r="BY46" s="1233"/>
      <c r="BZ46" s="1233"/>
      <c r="CA46" s="1233"/>
      <c r="CB46" s="1233"/>
      <c r="CC46" s="1233"/>
      <c r="CD46" s="1233"/>
      <c r="CE46" s="1233"/>
      <c r="CF46" s="1233"/>
      <c r="CG46" s="1233"/>
      <c r="CH46" s="1233"/>
      <c r="CI46" s="1233"/>
      <c r="CJ46" s="1233"/>
      <c r="CK46" s="1233"/>
      <c r="CL46" s="1233"/>
      <c r="CM46" s="1233"/>
      <c r="CN46" s="1233"/>
      <c r="CO46" s="1233"/>
      <c r="CP46" s="1233"/>
      <c r="CQ46" s="1233"/>
      <c r="CR46" s="1233"/>
      <c r="CS46" s="1233"/>
      <c r="CT46" s="1233"/>
      <c r="CU46" s="1233"/>
      <c r="CV46" s="1233"/>
      <c r="CW46" s="1233"/>
      <c r="CX46" s="1233"/>
      <c r="CY46" s="1233"/>
      <c r="CZ46" s="1233"/>
      <c r="DA46" s="1233"/>
      <c r="DB46" s="1233"/>
      <c r="DC46" s="1234"/>
    </row>
    <row r="47" spans="2:109" ht="13.2" x14ac:dyDescent="0.2">
      <c r="B47" s="259"/>
      <c r="AN47" s="1235"/>
      <c r="AO47" s="1236"/>
      <c r="AP47" s="1236"/>
      <c r="AQ47" s="1236"/>
      <c r="AR47" s="1236"/>
      <c r="AS47" s="1236"/>
      <c r="AT47" s="1236"/>
      <c r="AU47" s="1236"/>
      <c r="AV47" s="1236"/>
      <c r="AW47" s="1236"/>
      <c r="AX47" s="1236"/>
      <c r="AY47" s="1236"/>
      <c r="AZ47" s="1236"/>
      <c r="BA47" s="1236"/>
      <c r="BB47" s="1236"/>
      <c r="BC47" s="1236"/>
      <c r="BD47" s="1236"/>
      <c r="BE47" s="1236"/>
      <c r="BF47" s="1236"/>
      <c r="BG47" s="1236"/>
      <c r="BH47" s="1236"/>
      <c r="BI47" s="1236"/>
      <c r="BJ47" s="1236"/>
      <c r="BK47" s="1236"/>
      <c r="BL47" s="1236"/>
      <c r="BM47" s="1236"/>
      <c r="BN47" s="1236"/>
      <c r="BO47" s="1236"/>
      <c r="BP47" s="1236"/>
      <c r="BQ47" s="1236"/>
      <c r="BR47" s="1236"/>
      <c r="BS47" s="1236"/>
      <c r="BT47" s="1236"/>
      <c r="BU47" s="1236"/>
      <c r="BV47" s="1236"/>
      <c r="BW47" s="1236"/>
      <c r="BX47" s="1236"/>
      <c r="BY47" s="1236"/>
      <c r="BZ47" s="1236"/>
      <c r="CA47" s="1236"/>
      <c r="CB47" s="1236"/>
      <c r="CC47" s="1236"/>
      <c r="CD47" s="1236"/>
      <c r="CE47" s="1236"/>
      <c r="CF47" s="1236"/>
      <c r="CG47" s="1236"/>
      <c r="CH47" s="1236"/>
      <c r="CI47" s="1236"/>
      <c r="CJ47" s="1236"/>
      <c r="CK47" s="1236"/>
      <c r="CL47" s="1236"/>
      <c r="CM47" s="1236"/>
      <c r="CN47" s="1236"/>
      <c r="CO47" s="1236"/>
      <c r="CP47" s="1236"/>
      <c r="CQ47" s="1236"/>
      <c r="CR47" s="1236"/>
      <c r="CS47" s="1236"/>
      <c r="CT47" s="1236"/>
      <c r="CU47" s="1236"/>
      <c r="CV47" s="1236"/>
      <c r="CW47" s="1236"/>
      <c r="CX47" s="1236"/>
      <c r="CY47" s="1236"/>
      <c r="CZ47" s="1236"/>
      <c r="DA47" s="1236"/>
      <c r="DB47" s="1236"/>
      <c r="DC47" s="1237"/>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619</v>
      </c>
    </row>
    <row r="50" spans="1:109" ht="13.2" x14ac:dyDescent="0.2">
      <c r="B50" s="259"/>
      <c r="G50" s="1238"/>
      <c r="H50" s="1238"/>
      <c r="I50" s="1238"/>
      <c r="J50" s="1238"/>
      <c r="K50" s="360"/>
      <c r="L50" s="360"/>
      <c r="M50" s="361"/>
      <c r="N50" s="361"/>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42" t="s">
        <v>569</v>
      </c>
      <c r="BQ50" s="1242"/>
      <c r="BR50" s="1242"/>
      <c r="BS50" s="1242"/>
      <c r="BT50" s="1242"/>
      <c r="BU50" s="1242"/>
      <c r="BV50" s="1242"/>
      <c r="BW50" s="1242"/>
      <c r="BX50" s="1242" t="s">
        <v>570</v>
      </c>
      <c r="BY50" s="1242"/>
      <c r="BZ50" s="1242"/>
      <c r="CA50" s="1242"/>
      <c r="CB50" s="1242"/>
      <c r="CC50" s="1242"/>
      <c r="CD50" s="1242"/>
      <c r="CE50" s="1242"/>
      <c r="CF50" s="1242" t="s">
        <v>571</v>
      </c>
      <c r="CG50" s="1242"/>
      <c r="CH50" s="1242"/>
      <c r="CI50" s="1242"/>
      <c r="CJ50" s="1242"/>
      <c r="CK50" s="1242"/>
      <c r="CL50" s="1242"/>
      <c r="CM50" s="1242"/>
      <c r="CN50" s="1242" t="s">
        <v>572</v>
      </c>
      <c r="CO50" s="1242"/>
      <c r="CP50" s="1242"/>
      <c r="CQ50" s="1242"/>
      <c r="CR50" s="1242"/>
      <c r="CS50" s="1242"/>
      <c r="CT50" s="1242"/>
      <c r="CU50" s="1242"/>
      <c r="CV50" s="1242" t="s">
        <v>573</v>
      </c>
      <c r="CW50" s="1242"/>
      <c r="CX50" s="1242"/>
      <c r="CY50" s="1242"/>
      <c r="CZ50" s="1242"/>
      <c r="DA50" s="1242"/>
      <c r="DB50" s="1242"/>
      <c r="DC50" s="1242"/>
    </row>
    <row r="51" spans="1:109" ht="13.5" customHeight="1" x14ac:dyDescent="0.2">
      <c r="B51" s="259"/>
      <c r="G51" s="1243"/>
      <c r="H51" s="1243"/>
      <c r="I51" s="1246"/>
      <c r="J51" s="1246"/>
      <c r="K51" s="1244"/>
      <c r="L51" s="1244"/>
      <c r="M51" s="1244"/>
      <c r="N51" s="1244"/>
      <c r="AM51" s="359"/>
      <c r="AN51" s="1245" t="s">
        <v>620</v>
      </c>
      <c r="AO51" s="1245"/>
      <c r="AP51" s="1245"/>
      <c r="AQ51" s="1245"/>
      <c r="AR51" s="1245"/>
      <c r="AS51" s="1245"/>
      <c r="AT51" s="1245"/>
      <c r="AU51" s="1245"/>
      <c r="AV51" s="1245"/>
      <c r="AW51" s="1245"/>
      <c r="AX51" s="1245"/>
      <c r="AY51" s="1245"/>
      <c r="AZ51" s="1245"/>
      <c r="BA51" s="1245"/>
      <c r="BB51" s="1245" t="s">
        <v>621</v>
      </c>
      <c r="BC51" s="1245"/>
      <c r="BD51" s="1245"/>
      <c r="BE51" s="1245"/>
      <c r="BF51" s="1245"/>
      <c r="BG51" s="1245"/>
      <c r="BH51" s="1245"/>
      <c r="BI51" s="1245"/>
      <c r="BJ51" s="1245"/>
      <c r="BK51" s="1245"/>
      <c r="BL51" s="1245"/>
      <c r="BM51" s="1245"/>
      <c r="BN51" s="1245"/>
      <c r="BO51" s="1245"/>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43"/>
      <c r="H52" s="1243"/>
      <c r="I52" s="1246"/>
      <c r="J52" s="1246"/>
      <c r="K52" s="1244"/>
      <c r="L52" s="1244"/>
      <c r="M52" s="1244"/>
      <c r="N52" s="1244"/>
      <c r="AM52" s="359"/>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43"/>
      <c r="H53" s="1243"/>
      <c r="I53" s="1238"/>
      <c r="J53" s="1238"/>
      <c r="K53" s="1244"/>
      <c r="L53" s="1244"/>
      <c r="M53" s="1244"/>
      <c r="N53" s="1244"/>
      <c r="AM53" s="359"/>
      <c r="AN53" s="1245"/>
      <c r="AO53" s="1245"/>
      <c r="AP53" s="1245"/>
      <c r="AQ53" s="1245"/>
      <c r="AR53" s="1245"/>
      <c r="AS53" s="1245"/>
      <c r="AT53" s="1245"/>
      <c r="AU53" s="1245"/>
      <c r="AV53" s="1245"/>
      <c r="AW53" s="1245"/>
      <c r="AX53" s="1245"/>
      <c r="AY53" s="1245"/>
      <c r="AZ53" s="1245"/>
      <c r="BA53" s="1245"/>
      <c r="BB53" s="1245" t="s">
        <v>622</v>
      </c>
      <c r="BC53" s="1245"/>
      <c r="BD53" s="1245"/>
      <c r="BE53" s="1245"/>
      <c r="BF53" s="1245"/>
      <c r="BG53" s="1245"/>
      <c r="BH53" s="1245"/>
      <c r="BI53" s="1245"/>
      <c r="BJ53" s="1245"/>
      <c r="BK53" s="1245"/>
      <c r="BL53" s="1245"/>
      <c r="BM53" s="1245"/>
      <c r="BN53" s="1245"/>
      <c r="BO53" s="1245"/>
      <c r="BP53" s="1228">
        <v>53.2</v>
      </c>
      <c r="BQ53" s="1228"/>
      <c r="BR53" s="1228"/>
      <c r="BS53" s="1228"/>
      <c r="BT53" s="1228"/>
      <c r="BU53" s="1228"/>
      <c r="BV53" s="1228"/>
      <c r="BW53" s="1228"/>
      <c r="BX53" s="1228">
        <v>54.4</v>
      </c>
      <c r="BY53" s="1228"/>
      <c r="BZ53" s="1228"/>
      <c r="CA53" s="1228"/>
      <c r="CB53" s="1228"/>
      <c r="CC53" s="1228"/>
      <c r="CD53" s="1228"/>
      <c r="CE53" s="1228"/>
      <c r="CF53" s="1228">
        <v>53.8</v>
      </c>
      <c r="CG53" s="1228"/>
      <c r="CH53" s="1228"/>
      <c r="CI53" s="1228"/>
      <c r="CJ53" s="1228"/>
      <c r="CK53" s="1228"/>
      <c r="CL53" s="1228"/>
      <c r="CM53" s="1228"/>
      <c r="CN53" s="1228">
        <v>45</v>
      </c>
      <c r="CO53" s="1228"/>
      <c r="CP53" s="1228"/>
      <c r="CQ53" s="1228"/>
      <c r="CR53" s="1228"/>
      <c r="CS53" s="1228"/>
      <c r="CT53" s="1228"/>
      <c r="CU53" s="1228"/>
      <c r="CV53" s="1228">
        <v>47</v>
      </c>
      <c r="CW53" s="1228"/>
      <c r="CX53" s="1228"/>
      <c r="CY53" s="1228"/>
      <c r="CZ53" s="1228"/>
      <c r="DA53" s="1228"/>
      <c r="DB53" s="1228"/>
      <c r="DC53" s="1228"/>
    </row>
    <row r="54" spans="1:109" ht="13.2" x14ac:dyDescent="0.2">
      <c r="A54" s="358"/>
      <c r="B54" s="259"/>
      <c r="G54" s="1243"/>
      <c r="H54" s="1243"/>
      <c r="I54" s="1238"/>
      <c r="J54" s="1238"/>
      <c r="K54" s="1244"/>
      <c r="L54" s="1244"/>
      <c r="M54" s="1244"/>
      <c r="N54" s="1244"/>
      <c r="AM54" s="359"/>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8"/>
      <c r="H55" s="1238"/>
      <c r="I55" s="1238"/>
      <c r="J55" s="1238"/>
      <c r="K55" s="1244"/>
      <c r="L55" s="1244"/>
      <c r="M55" s="1244"/>
      <c r="N55" s="1244"/>
      <c r="AN55" s="1242" t="s">
        <v>623</v>
      </c>
      <c r="AO55" s="1242"/>
      <c r="AP55" s="1242"/>
      <c r="AQ55" s="1242"/>
      <c r="AR55" s="1242"/>
      <c r="AS55" s="1242"/>
      <c r="AT55" s="1242"/>
      <c r="AU55" s="1242"/>
      <c r="AV55" s="1242"/>
      <c r="AW55" s="1242"/>
      <c r="AX55" s="1242"/>
      <c r="AY55" s="1242"/>
      <c r="AZ55" s="1242"/>
      <c r="BA55" s="1242"/>
      <c r="BB55" s="1245" t="s">
        <v>621</v>
      </c>
      <c r="BC55" s="1245"/>
      <c r="BD55" s="1245"/>
      <c r="BE55" s="1245"/>
      <c r="BF55" s="1245"/>
      <c r="BG55" s="1245"/>
      <c r="BH55" s="1245"/>
      <c r="BI55" s="1245"/>
      <c r="BJ55" s="1245"/>
      <c r="BK55" s="1245"/>
      <c r="BL55" s="1245"/>
      <c r="BM55" s="1245"/>
      <c r="BN55" s="1245"/>
      <c r="BO55" s="1245"/>
      <c r="BP55" s="1228">
        <v>12.1</v>
      </c>
      <c r="BQ55" s="1228"/>
      <c r="BR55" s="1228"/>
      <c r="BS55" s="1228"/>
      <c r="BT55" s="1228"/>
      <c r="BU55" s="1228"/>
      <c r="BV55" s="1228"/>
      <c r="BW55" s="1228"/>
      <c r="BX55" s="1228">
        <v>11.2</v>
      </c>
      <c r="BY55" s="1228"/>
      <c r="BZ55" s="1228"/>
      <c r="CA55" s="1228"/>
      <c r="CB55" s="1228"/>
      <c r="CC55" s="1228"/>
      <c r="CD55" s="1228"/>
      <c r="CE55" s="1228"/>
      <c r="CF55" s="1228">
        <v>7.1</v>
      </c>
      <c r="CG55" s="1228"/>
      <c r="CH55" s="1228"/>
      <c r="CI55" s="1228"/>
      <c r="CJ55" s="1228"/>
      <c r="CK55" s="1228"/>
      <c r="CL55" s="1228"/>
      <c r="CM55" s="1228"/>
      <c r="CN55" s="1228">
        <v>5</v>
      </c>
      <c r="CO55" s="1228"/>
      <c r="CP55" s="1228"/>
      <c r="CQ55" s="1228"/>
      <c r="CR55" s="1228"/>
      <c r="CS55" s="1228"/>
      <c r="CT55" s="1228"/>
      <c r="CU55" s="1228"/>
      <c r="CV55" s="1228">
        <v>0.1</v>
      </c>
      <c r="CW55" s="1228"/>
      <c r="CX55" s="1228"/>
      <c r="CY55" s="1228"/>
      <c r="CZ55" s="1228"/>
      <c r="DA55" s="1228"/>
      <c r="DB55" s="1228"/>
      <c r="DC55" s="1228"/>
    </row>
    <row r="56" spans="1:109" ht="13.2" x14ac:dyDescent="0.2">
      <c r="A56" s="358"/>
      <c r="B56" s="259"/>
      <c r="G56" s="1238"/>
      <c r="H56" s="1238"/>
      <c r="I56" s="1238"/>
      <c r="J56" s="1238"/>
      <c r="K56" s="1244"/>
      <c r="L56" s="1244"/>
      <c r="M56" s="1244"/>
      <c r="N56" s="1244"/>
      <c r="AN56" s="1242"/>
      <c r="AO56" s="1242"/>
      <c r="AP56" s="1242"/>
      <c r="AQ56" s="1242"/>
      <c r="AR56" s="1242"/>
      <c r="AS56" s="1242"/>
      <c r="AT56" s="1242"/>
      <c r="AU56" s="1242"/>
      <c r="AV56" s="1242"/>
      <c r="AW56" s="1242"/>
      <c r="AX56" s="1242"/>
      <c r="AY56" s="1242"/>
      <c r="AZ56" s="1242"/>
      <c r="BA56" s="1242"/>
      <c r="BB56" s="1245"/>
      <c r="BC56" s="1245"/>
      <c r="BD56" s="1245"/>
      <c r="BE56" s="1245"/>
      <c r="BF56" s="1245"/>
      <c r="BG56" s="1245"/>
      <c r="BH56" s="1245"/>
      <c r="BI56" s="1245"/>
      <c r="BJ56" s="1245"/>
      <c r="BK56" s="1245"/>
      <c r="BL56" s="1245"/>
      <c r="BM56" s="1245"/>
      <c r="BN56" s="1245"/>
      <c r="BO56" s="1245"/>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8"/>
      <c r="H57" s="1238"/>
      <c r="I57" s="1247"/>
      <c r="J57" s="1247"/>
      <c r="K57" s="1244"/>
      <c r="L57" s="1244"/>
      <c r="M57" s="1244"/>
      <c r="N57" s="1244"/>
      <c r="AM57" s="255"/>
      <c r="AN57" s="1242"/>
      <c r="AO57" s="1242"/>
      <c r="AP57" s="1242"/>
      <c r="AQ57" s="1242"/>
      <c r="AR57" s="1242"/>
      <c r="AS57" s="1242"/>
      <c r="AT57" s="1242"/>
      <c r="AU57" s="1242"/>
      <c r="AV57" s="1242"/>
      <c r="AW57" s="1242"/>
      <c r="AX57" s="1242"/>
      <c r="AY57" s="1242"/>
      <c r="AZ57" s="1242"/>
      <c r="BA57" s="1242"/>
      <c r="BB57" s="1245" t="s">
        <v>622</v>
      </c>
      <c r="BC57" s="1245"/>
      <c r="BD57" s="1245"/>
      <c r="BE57" s="1245"/>
      <c r="BF57" s="1245"/>
      <c r="BG57" s="1245"/>
      <c r="BH57" s="1245"/>
      <c r="BI57" s="1245"/>
      <c r="BJ57" s="1245"/>
      <c r="BK57" s="1245"/>
      <c r="BL57" s="1245"/>
      <c r="BM57" s="1245"/>
      <c r="BN57" s="1245"/>
      <c r="BO57" s="1245"/>
      <c r="BP57" s="1228">
        <v>59.4</v>
      </c>
      <c r="BQ57" s="1228"/>
      <c r="BR57" s="1228"/>
      <c r="BS57" s="1228"/>
      <c r="BT57" s="1228"/>
      <c r="BU57" s="1228"/>
      <c r="BV57" s="1228"/>
      <c r="BW57" s="1228"/>
      <c r="BX57" s="1228">
        <v>60.2</v>
      </c>
      <c r="BY57" s="1228"/>
      <c r="BZ57" s="1228"/>
      <c r="CA57" s="1228"/>
      <c r="CB57" s="1228"/>
      <c r="CC57" s="1228"/>
      <c r="CD57" s="1228"/>
      <c r="CE57" s="1228"/>
      <c r="CF57" s="1228">
        <v>61</v>
      </c>
      <c r="CG57" s="1228"/>
      <c r="CH57" s="1228"/>
      <c r="CI57" s="1228"/>
      <c r="CJ57" s="1228"/>
      <c r="CK57" s="1228"/>
      <c r="CL57" s="1228"/>
      <c r="CM57" s="1228"/>
      <c r="CN57" s="1228">
        <v>62.1</v>
      </c>
      <c r="CO57" s="1228"/>
      <c r="CP57" s="1228"/>
      <c r="CQ57" s="1228"/>
      <c r="CR57" s="1228"/>
      <c r="CS57" s="1228"/>
      <c r="CT57" s="1228"/>
      <c r="CU57" s="1228"/>
      <c r="CV57" s="1228">
        <v>68.2</v>
      </c>
      <c r="CW57" s="1228"/>
      <c r="CX57" s="1228"/>
      <c r="CY57" s="1228"/>
      <c r="CZ57" s="1228"/>
      <c r="DA57" s="1228"/>
      <c r="DB57" s="1228"/>
      <c r="DC57" s="1228"/>
      <c r="DD57" s="363"/>
      <c r="DE57" s="362"/>
    </row>
    <row r="58" spans="1:109" s="358" customFormat="1" ht="13.2" x14ac:dyDescent="0.2">
      <c r="A58" s="255"/>
      <c r="B58" s="362"/>
      <c r="G58" s="1238"/>
      <c r="H58" s="1238"/>
      <c r="I58" s="1247"/>
      <c r="J58" s="1247"/>
      <c r="K58" s="1244"/>
      <c r="L58" s="1244"/>
      <c r="M58" s="1244"/>
      <c r="N58" s="1244"/>
      <c r="AM58" s="255"/>
      <c r="AN58" s="1242"/>
      <c r="AO58" s="1242"/>
      <c r="AP58" s="1242"/>
      <c r="AQ58" s="1242"/>
      <c r="AR58" s="1242"/>
      <c r="AS58" s="1242"/>
      <c r="AT58" s="1242"/>
      <c r="AU58" s="1242"/>
      <c r="AV58" s="1242"/>
      <c r="AW58" s="1242"/>
      <c r="AX58" s="1242"/>
      <c r="AY58" s="1242"/>
      <c r="AZ58" s="1242"/>
      <c r="BA58" s="1242"/>
      <c r="BB58" s="1245"/>
      <c r="BC58" s="1245"/>
      <c r="BD58" s="1245"/>
      <c r="BE58" s="1245"/>
      <c r="BF58" s="1245"/>
      <c r="BG58" s="1245"/>
      <c r="BH58" s="1245"/>
      <c r="BI58" s="1245"/>
      <c r="BJ58" s="1245"/>
      <c r="BK58" s="1245"/>
      <c r="BL58" s="1245"/>
      <c r="BM58" s="1245"/>
      <c r="BN58" s="1245"/>
      <c r="BO58" s="1245"/>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624</v>
      </c>
    </row>
    <row r="64" spans="1:109" ht="13.2" x14ac:dyDescent="0.2">
      <c r="B64" s="259"/>
      <c r="G64" s="357"/>
      <c r="I64" s="369"/>
      <c r="J64" s="369"/>
      <c r="K64" s="369"/>
      <c r="L64" s="369"/>
      <c r="M64" s="369"/>
      <c r="N64" s="370"/>
      <c r="AM64" s="357"/>
      <c r="AN64" s="357" t="s">
        <v>618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8" t="s">
        <v>626</v>
      </c>
      <c r="AO65" s="1230"/>
      <c r="AP65" s="1230"/>
      <c r="AQ65" s="1230"/>
      <c r="AR65" s="1230"/>
      <c r="AS65" s="1230"/>
      <c r="AT65" s="1230"/>
      <c r="AU65" s="1230"/>
      <c r="AV65" s="1230"/>
      <c r="AW65" s="1230"/>
      <c r="AX65" s="1230"/>
      <c r="AY65" s="1230"/>
      <c r="AZ65" s="1230"/>
      <c r="BA65" s="1230"/>
      <c r="BB65" s="1230"/>
      <c r="BC65" s="1230"/>
      <c r="BD65" s="1230"/>
      <c r="BE65" s="1230"/>
      <c r="BF65" s="1230"/>
      <c r="BG65" s="1230"/>
      <c r="BH65" s="1230"/>
      <c r="BI65" s="1230"/>
      <c r="BJ65" s="1230"/>
      <c r="BK65" s="1230"/>
      <c r="BL65" s="1230"/>
      <c r="BM65" s="1230"/>
      <c r="BN65" s="1230"/>
      <c r="BO65" s="1230"/>
      <c r="BP65" s="1230"/>
      <c r="BQ65" s="1230"/>
      <c r="BR65" s="1230"/>
      <c r="BS65" s="1230"/>
      <c r="BT65" s="1230"/>
      <c r="BU65" s="1230"/>
      <c r="BV65" s="1230"/>
      <c r="BW65" s="1230"/>
      <c r="BX65" s="1230"/>
      <c r="BY65" s="1230"/>
      <c r="BZ65" s="1230"/>
      <c r="CA65" s="1230"/>
      <c r="CB65" s="1230"/>
      <c r="CC65" s="1230"/>
      <c r="CD65" s="1230"/>
      <c r="CE65" s="1230"/>
      <c r="CF65" s="1230"/>
      <c r="CG65" s="1230"/>
      <c r="CH65" s="1230"/>
      <c r="CI65" s="1230"/>
      <c r="CJ65" s="1230"/>
      <c r="CK65" s="1230"/>
      <c r="CL65" s="1230"/>
      <c r="CM65" s="1230"/>
      <c r="CN65" s="1230"/>
      <c r="CO65" s="1230"/>
      <c r="CP65" s="1230"/>
      <c r="CQ65" s="1230"/>
      <c r="CR65" s="1230"/>
      <c r="CS65" s="1230"/>
      <c r="CT65" s="1230"/>
      <c r="CU65" s="1230"/>
      <c r="CV65" s="1230"/>
      <c r="CW65" s="1230"/>
      <c r="CX65" s="1230"/>
      <c r="CY65" s="1230"/>
      <c r="CZ65" s="1230"/>
      <c r="DA65" s="1230"/>
      <c r="DB65" s="1230"/>
      <c r="DC65" s="1231"/>
    </row>
    <row r="66" spans="2:107" ht="13.2" x14ac:dyDescent="0.2">
      <c r="B66" s="259"/>
      <c r="AN66" s="1232"/>
      <c r="AO66" s="1233"/>
      <c r="AP66" s="1233"/>
      <c r="AQ66" s="1233"/>
      <c r="AR66" s="1233"/>
      <c r="AS66" s="1233"/>
      <c r="AT66" s="1233"/>
      <c r="AU66" s="1233"/>
      <c r="AV66" s="1233"/>
      <c r="AW66" s="1233"/>
      <c r="AX66" s="1233"/>
      <c r="AY66" s="1233"/>
      <c r="AZ66" s="1233"/>
      <c r="BA66" s="1233"/>
      <c r="BB66" s="1233"/>
      <c r="BC66" s="1233"/>
      <c r="BD66" s="1233"/>
      <c r="BE66" s="1233"/>
      <c r="BF66" s="1233"/>
      <c r="BG66" s="1233"/>
      <c r="BH66" s="1233"/>
      <c r="BI66" s="1233"/>
      <c r="BJ66" s="1233"/>
      <c r="BK66" s="1233"/>
      <c r="BL66" s="1233"/>
      <c r="BM66" s="1233"/>
      <c r="BN66" s="1233"/>
      <c r="BO66" s="1233"/>
      <c r="BP66" s="1233"/>
      <c r="BQ66" s="1233"/>
      <c r="BR66" s="1233"/>
      <c r="BS66" s="1233"/>
      <c r="BT66" s="1233"/>
      <c r="BU66" s="1233"/>
      <c r="BV66" s="1233"/>
      <c r="BW66" s="1233"/>
      <c r="BX66" s="1233"/>
      <c r="BY66" s="1233"/>
      <c r="BZ66" s="1233"/>
      <c r="CA66" s="1233"/>
      <c r="CB66" s="1233"/>
      <c r="CC66" s="1233"/>
      <c r="CD66" s="1233"/>
      <c r="CE66" s="1233"/>
      <c r="CF66" s="1233"/>
      <c r="CG66" s="1233"/>
      <c r="CH66" s="1233"/>
      <c r="CI66" s="1233"/>
      <c r="CJ66" s="1233"/>
      <c r="CK66" s="1233"/>
      <c r="CL66" s="1233"/>
      <c r="CM66" s="1233"/>
      <c r="CN66" s="1233"/>
      <c r="CO66" s="1233"/>
      <c r="CP66" s="1233"/>
      <c r="CQ66" s="1233"/>
      <c r="CR66" s="1233"/>
      <c r="CS66" s="1233"/>
      <c r="CT66" s="1233"/>
      <c r="CU66" s="1233"/>
      <c r="CV66" s="1233"/>
      <c r="CW66" s="1233"/>
      <c r="CX66" s="1233"/>
      <c r="CY66" s="1233"/>
      <c r="CZ66" s="1233"/>
      <c r="DA66" s="1233"/>
      <c r="DB66" s="1233"/>
      <c r="DC66" s="1234"/>
    </row>
    <row r="67" spans="2:107" ht="13.2" x14ac:dyDescent="0.2">
      <c r="B67" s="259"/>
      <c r="AN67" s="1232"/>
      <c r="AO67" s="1233"/>
      <c r="AP67" s="1233"/>
      <c r="AQ67" s="1233"/>
      <c r="AR67" s="1233"/>
      <c r="AS67" s="1233"/>
      <c r="AT67" s="1233"/>
      <c r="AU67" s="1233"/>
      <c r="AV67" s="1233"/>
      <c r="AW67" s="1233"/>
      <c r="AX67" s="1233"/>
      <c r="AY67" s="1233"/>
      <c r="AZ67" s="1233"/>
      <c r="BA67" s="1233"/>
      <c r="BB67" s="1233"/>
      <c r="BC67" s="1233"/>
      <c r="BD67" s="1233"/>
      <c r="BE67" s="1233"/>
      <c r="BF67" s="1233"/>
      <c r="BG67" s="1233"/>
      <c r="BH67" s="1233"/>
      <c r="BI67" s="1233"/>
      <c r="BJ67" s="1233"/>
      <c r="BK67" s="1233"/>
      <c r="BL67" s="1233"/>
      <c r="BM67" s="1233"/>
      <c r="BN67" s="1233"/>
      <c r="BO67" s="1233"/>
      <c r="BP67" s="1233"/>
      <c r="BQ67" s="1233"/>
      <c r="BR67" s="1233"/>
      <c r="BS67" s="1233"/>
      <c r="BT67" s="1233"/>
      <c r="BU67" s="1233"/>
      <c r="BV67" s="1233"/>
      <c r="BW67" s="1233"/>
      <c r="BX67" s="1233"/>
      <c r="BY67" s="1233"/>
      <c r="BZ67" s="1233"/>
      <c r="CA67" s="1233"/>
      <c r="CB67" s="1233"/>
      <c r="CC67" s="1233"/>
      <c r="CD67" s="1233"/>
      <c r="CE67" s="1233"/>
      <c r="CF67" s="1233"/>
      <c r="CG67" s="1233"/>
      <c r="CH67" s="1233"/>
      <c r="CI67" s="1233"/>
      <c r="CJ67" s="1233"/>
      <c r="CK67" s="1233"/>
      <c r="CL67" s="1233"/>
      <c r="CM67" s="1233"/>
      <c r="CN67" s="1233"/>
      <c r="CO67" s="1233"/>
      <c r="CP67" s="1233"/>
      <c r="CQ67" s="1233"/>
      <c r="CR67" s="1233"/>
      <c r="CS67" s="1233"/>
      <c r="CT67" s="1233"/>
      <c r="CU67" s="1233"/>
      <c r="CV67" s="1233"/>
      <c r="CW67" s="1233"/>
      <c r="CX67" s="1233"/>
      <c r="CY67" s="1233"/>
      <c r="CZ67" s="1233"/>
      <c r="DA67" s="1233"/>
      <c r="DB67" s="1233"/>
      <c r="DC67" s="1234"/>
    </row>
    <row r="68" spans="2:107" ht="13.2" x14ac:dyDescent="0.2">
      <c r="B68" s="259"/>
      <c r="AN68" s="1232"/>
      <c r="AO68" s="1233"/>
      <c r="AP68" s="1233"/>
      <c r="AQ68" s="1233"/>
      <c r="AR68" s="1233"/>
      <c r="AS68" s="1233"/>
      <c r="AT68" s="1233"/>
      <c r="AU68" s="1233"/>
      <c r="AV68" s="1233"/>
      <c r="AW68" s="1233"/>
      <c r="AX68" s="1233"/>
      <c r="AY68" s="1233"/>
      <c r="AZ68" s="1233"/>
      <c r="BA68" s="1233"/>
      <c r="BB68" s="1233"/>
      <c r="BC68" s="1233"/>
      <c r="BD68" s="1233"/>
      <c r="BE68" s="1233"/>
      <c r="BF68" s="1233"/>
      <c r="BG68" s="1233"/>
      <c r="BH68" s="1233"/>
      <c r="BI68" s="1233"/>
      <c r="BJ68" s="1233"/>
      <c r="BK68" s="1233"/>
      <c r="BL68" s="1233"/>
      <c r="BM68" s="1233"/>
      <c r="BN68" s="1233"/>
      <c r="BO68" s="1233"/>
      <c r="BP68" s="1233"/>
      <c r="BQ68" s="1233"/>
      <c r="BR68" s="1233"/>
      <c r="BS68" s="1233"/>
      <c r="BT68" s="1233"/>
      <c r="BU68" s="1233"/>
      <c r="BV68" s="1233"/>
      <c r="BW68" s="1233"/>
      <c r="BX68" s="1233"/>
      <c r="BY68" s="1233"/>
      <c r="BZ68" s="1233"/>
      <c r="CA68" s="1233"/>
      <c r="CB68" s="1233"/>
      <c r="CC68" s="1233"/>
      <c r="CD68" s="1233"/>
      <c r="CE68" s="1233"/>
      <c r="CF68" s="1233"/>
      <c r="CG68" s="1233"/>
      <c r="CH68" s="1233"/>
      <c r="CI68" s="1233"/>
      <c r="CJ68" s="1233"/>
      <c r="CK68" s="1233"/>
      <c r="CL68" s="1233"/>
      <c r="CM68" s="1233"/>
      <c r="CN68" s="1233"/>
      <c r="CO68" s="1233"/>
      <c r="CP68" s="1233"/>
      <c r="CQ68" s="1233"/>
      <c r="CR68" s="1233"/>
      <c r="CS68" s="1233"/>
      <c r="CT68" s="1233"/>
      <c r="CU68" s="1233"/>
      <c r="CV68" s="1233"/>
      <c r="CW68" s="1233"/>
      <c r="CX68" s="1233"/>
      <c r="CY68" s="1233"/>
      <c r="CZ68" s="1233"/>
      <c r="DA68" s="1233"/>
      <c r="DB68" s="1233"/>
      <c r="DC68" s="1234"/>
    </row>
    <row r="69" spans="2:107" ht="13.2" x14ac:dyDescent="0.2">
      <c r="B69" s="259"/>
      <c r="AN69" s="1235"/>
      <c r="AO69" s="1236"/>
      <c r="AP69" s="1236"/>
      <c r="AQ69" s="1236"/>
      <c r="AR69" s="1236"/>
      <c r="AS69" s="1236"/>
      <c r="AT69" s="1236"/>
      <c r="AU69" s="1236"/>
      <c r="AV69" s="1236"/>
      <c r="AW69" s="1236"/>
      <c r="AX69" s="1236"/>
      <c r="AY69" s="1236"/>
      <c r="AZ69" s="1236"/>
      <c r="BA69" s="1236"/>
      <c r="BB69" s="1236"/>
      <c r="BC69" s="1236"/>
      <c r="BD69" s="1236"/>
      <c r="BE69" s="1236"/>
      <c r="BF69" s="1236"/>
      <c r="BG69" s="1236"/>
      <c r="BH69" s="1236"/>
      <c r="BI69" s="1236"/>
      <c r="BJ69" s="1236"/>
      <c r="BK69" s="1236"/>
      <c r="BL69" s="1236"/>
      <c r="BM69" s="1236"/>
      <c r="BN69" s="1236"/>
      <c r="BO69" s="1236"/>
      <c r="BP69" s="1236"/>
      <c r="BQ69" s="1236"/>
      <c r="BR69" s="1236"/>
      <c r="BS69" s="1236"/>
      <c r="BT69" s="1236"/>
      <c r="BU69" s="1236"/>
      <c r="BV69" s="1236"/>
      <c r="BW69" s="1236"/>
      <c r="BX69" s="1236"/>
      <c r="BY69" s="1236"/>
      <c r="BZ69" s="1236"/>
      <c r="CA69" s="1236"/>
      <c r="CB69" s="1236"/>
      <c r="CC69" s="1236"/>
      <c r="CD69" s="1236"/>
      <c r="CE69" s="1236"/>
      <c r="CF69" s="1236"/>
      <c r="CG69" s="1236"/>
      <c r="CH69" s="1236"/>
      <c r="CI69" s="1236"/>
      <c r="CJ69" s="1236"/>
      <c r="CK69" s="1236"/>
      <c r="CL69" s="1236"/>
      <c r="CM69" s="1236"/>
      <c r="CN69" s="1236"/>
      <c r="CO69" s="1236"/>
      <c r="CP69" s="1236"/>
      <c r="CQ69" s="1236"/>
      <c r="CR69" s="1236"/>
      <c r="CS69" s="1236"/>
      <c r="CT69" s="1236"/>
      <c r="CU69" s="1236"/>
      <c r="CV69" s="1236"/>
      <c r="CW69" s="1236"/>
      <c r="CX69" s="1236"/>
      <c r="CY69" s="1236"/>
      <c r="CZ69" s="1236"/>
      <c r="DA69" s="1236"/>
      <c r="DB69" s="1236"/>
      <c r="DC69" s="1237"/>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619</v>
      </c>
    </row>
    <row r="72" spans="2:107" ht="13.2" x14ac:dyDescent="0.2">
      <c r="B72" s="259"/>
      <c r="G72" s="1238"/>
      <c r="H72" s="1238"/>
      <c r="I72" s="1238"/>
      <c r="J72" s="1238"/>
      <c r="K72" s="360"/>
      <c r="L72" s="360"/>
      <c r="M72" s="361"/>
      <c r="N72" s="361"/>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42" t="s">
        <v>569</v>
      </c>
      <c r="BQ72" s="1242"/>
      <c r="BR72" s="1242"/>
      <c r="BS72" s="1242"/>
      <c r="BT72" s="1242"/>
      <c r="BU72" s="1242"/>
      <c r="BV72" s="1242"/>
      <c r="BW72" s="1242"/>
      <c r="BX72" s="1242" t="s">
        <v>570</v>
      </c>
      <c r="BY72" s="1242"/>
      <c r="BZ72" s="1242"/>
      <c r="CA72" s="1242"/>
      <c r="CB72" s="1242"/>
      <c r="CC72" s="1242"/>
      <c r="CD72" s="1242"/>
      <c r="CE72" s="1242"/>
      <c r="CF72" s="1242" t="s">
        <v>571</v>
      </c>
      <c r="CG72" s="1242"/>
      <c r="CH72" s="1242"/>
      <c r="CI72" s="1242"/>
      <c r="CJ72" s="1242"/>
      <c r="CK72" s="1242"/>
      <c r="CL72" s="1242"/>
      <c r="CM72" s="1242"/>
      <c r="CN72" s="1242" t="s">
        <v>572</v>
      </c>
      <c r="CO72" s="1242"/>
      <c r="CP72" s="1242"/>
      <c r="CQ72" s="1242"/>
      <c r="CR72" s="1242"/>
      <c r="CS72" s="1242"/>
      <c r="CT72" s="1242"/>
      <c r="CU72" s="1242"/>
      <c r="CV72" s="1242" t="s">
        <v>573</v>
      </c>
      <c r="CW72" s="1242"/>
      <c r="CX72" s="1242"/>
      <c r="CY72" s="1242"/>
      <c r="CZ72" s="1242"/>
      <c r="DA72" s="1242"/>
      <c r="DB72" s="1242"/>
      <c r="DC72" s="1242"/>
    </row>
    <row r="73" spans="2:107" ht="13.2" x14ac:dyDescent="0.2">
      <c r="B73" s="259"/>
      <c r="G73" s="1243"/>
      <c r="H73" s="1243"/>
      <c r="I73" s="1243"/>
      <c r="J73" s="1243"/>
      <c r="K73" s="1249"/>
      <c r="L73" s="1249"/>
      <c r="M73" s="1249"/>
      <c r="N73" s="1249"/>
      <c r="AM73" s="359"/>
      <c r="AN73" s="1245" t="s">
        <v>620</v>
      </c>
      <c r="AO73" s="1245"/>
      <c r="AP73" s="1245"/>
      <c r="AQ73" s="1245"/>
      <c r="AR73" s="1245"/>
      <c r="AS73" s="1245"/>
      <c r="AT73" s="1245"/>
      <c r="AU73" s="1245"/>
      <c r="AV73" s="1245"/>
      <c r="AW73" s="1245"/>
      <c r="AX73" s="1245"/>
      <c r="AY73" s="1245"/>
      <c r="AZ73" s="1245"/>
      <c r="BA73" s="1245"/>
      <c r="BB73" s="1245" t="s">
        <v>621</v>
      </c>
      <c r="BC73" s="1245"/>
      <c r="BD73" s="1245"/>
      <c r="BE73" s="1245"/>
      <c r="BF73" s="1245"/>
      <c r="BG73" s="1245"/>
      <c r="BH73" s="1245"/>
      <c r="BI73" s="1245"/>
      <c r="BJ73" s="1245"/>
      <c r="BK73" s="1245"/>
      <c r="BL73" s="1245"/>
      <c r="BM73" s="1245"/>
      <c r="BN73" s="1245"/>
      <c r="BO73" s="1245"/>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43"/>
      <c r="H74" s="1243"/>
      <c r="I74" s="1243"/>
      <c r="J74" s="1243"/>
      <c r="K74" s="1249"/>
      <c r="L74" s="1249"/>
      <c r="M74" s="1249"/>
      <c r="N74" s="1249"/>
      <c r="AM74" s="359"/>
      <c r="AN74" s="1245"/>
      <c r="AO74" s="1245"/>
      <c r="AP74" s="1245"/>
      <c r="AQ74" s="1245"/>
      <c r="AR74" s="1245"/>
      <c r="AS74" s="1245"/>
      <c r="AT74" s="1245"/>
      <c r="AU74" s="1245"/>
      <c r="AV74" s="1245"/>
      <c r="AW74" s="1245"/>
      <c r="AX74" s="1245"/>
      <c r="AY74" s="1245"/>
      <c r="AZ74" s="1245"/>
      <c r="BA74" s="1245"/>
      <c r="BB74" s="1245"/>
      <c r="BC74" s="1245"/>
      <c r="BD74" s="1245"/>
      <c r="BE74" s="1245"/>
      <c r="BF74" s="1245"/>
      <c r="BG74" s="1245"/>
      <c r="BH74" s="1245"/>
      <c r="BI74" s="1245"/>
      <c r="BJ74" s="1245"/>
      <c r="BK74" s="1245"/>
      <c r="BL74" s="1245"/>
      <c r="BM74" s="1245"/>
      <c r="BN74" s="1245"/>
      <c r="BO74" s="1245"/>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43"/>
      <c r="H75" s="1243"/>
      <c r="I75" s="1238"/>
      <c r="J75" s="1238"/>
      <c r="K75" s="1244"/>
      <c r="L75" s="1244"/>
      <c r="M75" s="1244"/>
      <c r="N75" s="1244"/>
      <c r="AM75" s="359"/>
      <c r="AN75" s="1245"/>
      <c r="AO75" s="1245"/>
      <c r="AP75" s="1245"/>
      <c r="AQ75" s="1245"/>
      <c r="AR75" s="1245"/>
      <c r="AS75" s="1245"/>
      <c r="AT75" s="1245"/>
      <c r="AU75" s="1245"/>
      <c r="AV75" s="1245"/>
      <c r="AW75" s="1245"/>
      <c r="AX75" s="1245"/>
      <c r="AY75" s="1245"/>
      <c r="AZ75" s="1245"/>
      <c r="BA75" s="1245"/>
      <c r="BB75" s="1245" t="s">
        <v>625</v>
      </c>
      <c r="BC75" s="1245"/>
      <c r="BD75" s="1245"/>
      <c r="BE75" s="1245"/>
      <c r="BF75" s="1245"/>
      <c r="BG75" s="1245"/>
      <c r="BH75" s="1245"/>
      <c r="BI75" s="1245"/>
      <c r="BJ75" s="1245"/>
      <c r="BK75" s="1245"/>
      <c r="BL75" s="1245"/>
      <c r="BM75" s="1245"/>
      <c r="BN75" s="1245"/>
      <c r="BO75" s="1245"/>
      <c r="BP75" s="1228">
        <v>-0.3</v>
      </c>
      <c r="BQ75" s="1228"/>
      <c r="BR75" s="1228"/>
      <c r="BS75" s="1228"/>
      <c r="BT75" s="1228"/>
      <c r="BU75" s="1228"/>
      <c r="BV75" s="1228"/>
      <c r="BW75" s="1228"/>
      <c r="BX75" s="1228">
        <v>0</v>
      </c>
      <c r="BY75" s="1228"/>
      <c r="BZ75" s="1228"/>
      <c r="CA75" s="1228"/>
      <c r="CB75" s="1228"/>
      <c r="CC75" s="1228"/>
      <c r="CD75" s="1228"/>
      <c r="CE75" s="1228"/>
      <c r="CF75" s="1228">
        <v>0.5</v>
      </c>
      <c r="CG75" s="1228"/>
      <c r="CH75" s="1228"/>
      <c r="CI75" s="1228"/>
      <c r="CJ75" s="1228"/>
      <c r="CK75" s="1228"/>
      <c r="CL75" s="1228"/>
      <c r="CM75" s="1228"/>
      <c r="CN75" s="1228">
        <v>0.9</v>
      </c>
      <c r="CO75" s="1228"/>
      <c r="CP75" s="1228"/>
      <c r="CQ75" s="1228"/>
      <c r="CR75" s="1228"/>
      <c r="CS75" s="1228"/>
      <c r="CT75" s="1228"/>
      <c r="CU75" s="1228"/>
      <c r="CV75" s="1228">
        <v>1</v>
      </c>
      <c r="CW75" s="1228"/>
      <c r="CX75" s="1228"/>
      <c r="CY75" s="1228"/>
      <c r="CZ75" s="1228"/>
      <c r="DA75" s="1228"/>
      <c r="DB75" s="1228"/>
      <c r="DC75" s="1228"/>
    </row>
    <row r="76" spans="2:107" ht="13.2" x14ac:dyDescent="0.2">
      <c r="B76" s="259"/>
      <c r="G76" s="1243"/>
      <c r="H76" s="1243"/>
      <c r="I76" s="1238"/>
      <c r="J76" s="1238"/>
      <c r="K76" s="1244"/>
      <c r="L76" s="1244"/>
      <c r="M76" s="1244"/>
      <c r="N76" s="1244"/>
      <c r="AM76" s="359"/>
      <c r="AN76" s="1245"/>
      <c r="AO76" s="1245"/>
      <c r="AP76" s="1245"/>
      <c r="AQ76" s="1245"/>
      <c r="AR76" s="1245"/>
      <c r="AS76" s="1245"/>
      <c r="AT76" s="1245"/>
      <c r="AU76" s="1245"/>
      <c r="AV76" s="1245"/>
      <c r="AW76" s="1245"/>
      <c r="AX76" s="1245"/>
      <c r="AY76" s="1245"/>
      <c r="AZ76" s="1245"/>
      <c r="BA76" s="1245"/>
      <c r="BB76" s="1245"/>
      <c r="BC76" s="1245"/>
      <c r="BD76" s="1245"/>
      <c r="BE76" s="1245"/>
      <c r="BF76" s="1245"/>
      <c r="BG76" s="1245"/>
      <c r="BH76" s="1245"/>
      <c r="BI76" s="1245"/>
      <c r="BJ76" s="1245"/>
      <c r="BK76" s="1245"/>
      <c r="BL76" s="1245"/>
      <c r="BM76" s="1245"/>
      <c r="BN76" s="1245"/>
      <c r="BO76" s="1245"/>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8"/>
      <c r="H77" s="1238"/>
      <c r="I77" s="1238"/>
      <c r="J77" s="1238"/>
      <c r="K77" s="1249"/>
      <c r="L77" s="1249"/>
      <c r="M77" s="1249"/>
      <c r="N77" s="1249"/>
      <c r="AN77" s="1242" t="s">
        <v>623</v>
      </c>
      <c r="AO77" s="1242"/>
      <c r="AP77" s="1242"/>
      <c r="AQ77" s="1242"/>
      <c r="AR77" s="1242"/>
      <c r="AS77" s="1242"/>
      <c r="AT77" s="1242"/>
      <c r="AU77" s="1242"/>
      <c r="AV77" s="1242"/>
      <c r="AW77" s="1242"/>
      <c r="AX77" s="1242"/>
      <c r="AY77" s="1242"/>
      <c r="AZ77" s="1242"/>
      <c r="BA77" s="1242"/>
      <c r="BB77" s="1245" t="s">
        <v>621</v>
      </c>
      <c r="BC77" s="1245"/>
      <c r="BD77" s="1245"/>
      <c r="BE77" s="1245"/>
      <c r="BF77" s="1245"/>
      <c r="BG77" s="1245"/>
      <c r="BH77" s="1245"/>
      <c r="BI77" s="1245"/>
      <c r="BJ77" s="1245"/>
      <c r="BK77" s="1245"/>
      <c r="BL77" s="1245"/>
      <c r="BM77" s="1245"/>
      <c r="BN77" s="1245"/>
      <c r="BO77" s="1245"/>
      <c r="BP77" s="1228">
        <v>12.1</v>
      </c>
      <c r="BQ77" s="1228"/>
      <c r="BR77" s="1228"/>
      <c r="BS77" s="1228"/>
      <c r="BT77" s="1228"/>
      <c r="BU77" s="1228"/>
      <c r="BV77" s="1228"/>
      <c r="BW77" s="1228"/>
      <c r="BX77" s="1228">
        <v>11.2</v>
      </c>
      <c r="BY77" s="1228"/>
      <c r="BZ77" s="1228"/>
      <c r="CA77" s="1228"/>
      <c r="CB77" s="1228"/>
      <c r="CC77" s="1228"/>
      <c r="CD77" s="1228"/>
      <c r="CE77" s="1228"/>
      <c r="CF77" s="1228">
        <v>7.1</v>
      </c>
      <c r="CG77" s="1228"/>
      <c r="CH77" s="1228"/>
      <c r="CI77" s="1228"/>
      <c r="CJ77" s="1228"/>
      <c r="CK77" s="1228"/>
      <c r="CL77" s="1228"/>
      <c r="CM77" s="1228"/>
      <c r="CN77" s="1228">
        <v>5</v>
      </c>
      <c r="CO77" s="1228"/>
      <c r="CP77" s="1228"/>
      <c r="CQ77" s="1228"/>
      <c r="CR77" s="1228"/>
      <c r="CS77" s="1228"/>
      <c r="CT77" s="1228"/>
      <c r="CU77" s="1228"/>
      <c r="CV77" s="1228">
        <v>0.1</v>
      </c>
      <c r="CW77" s="1228"/>
      <c r="CX77" s="1228"/>
      <c r="CY77" s="1228"/>
      <c r="CZ77" s="1228"/>
      <c r="DA77" s="1228"/>
      <c r="DB77" s="1228"/>
      <c r="DC77" s="1228"/>
    </row>
    <row r="78" spans="2:107" ht="13.2" x14ac:dyDescent="0.2">
      <c r="B78" s="259"/>
      <c r="G78" s="1238"/>
      <c r="H78" s="1238"/>
      <c r="I78" s="1238"/>
      <c r="J78" s="1238"/>
      <c r="K78" s="1249"/>
      <c r="L78" s="1249"/>
      <c r="M78" s="1249"/>
      <c r="N78" s="1249"/>
      <c r="AN78" s="1242"/>
      <c r="AO78" s="1242"/>
      <c r="AP78" s="1242"/>
      <c r="AQ78" s="1242"/>
      <c r="AR78" s="1242"/>
      <c r="AS78" s="1242"/>
      <c r="AT78" s="1242"/>
      <c r="AU78" s="1242"/>
      <c r="AV78" s="1242"/>
      <c r="AW78" s="1242"/>
      <c r="AX78" s="1242"/>
      <c r="AY78" s="1242"/>
      <c r="AZ78" s="1242"/>
      <c r="BA78" s="1242"/>
      <c r="BB78" s="1245"/>
      <c r="BC78" s="1245"/>
      <c r="BD78" s="1245"/>
      <c r="BE78" s="1245"/>
      <c r="BF78" s="1245"/>
      <c r="BG78" s="1245"/>
      <c r="BH78" s="1245"/>
      <c r="BI78" s="1245"/>
      <c r="BJ78" s="1245"/>
      <c r="BK78" s="1245"/>
      <c r="BL78" s="1245"/>
      <c r="BM78" s="1245"/>
      <c r="BN78" s="1245"/>
      <c r="BO78" s="1245"/>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8"/>
      <c r="H79" s="1238"/>
      <c r="I79" s="1247"/>
      <c r="J79" s="1247"/>
      <c r="K79" s="1250"/>
      <c r="L79" s="1250"/>
      <c r="M79" s="1250"/>
      <c r="N79" s="1250"/>
      <c r="AN79" s="1242"/>
      <c r="AO79" s="1242"/>
      <c r="AP79" s="1242"/>
      <c r="AQ79" s="1242"/>
      <c r="AR79" s="1242"/>
      <c r="AS79" s="1242"/>
      <c r="AT79" s="1242"/>
      <c r="AU79" s="1242"/>
      <c r="AV79" s="1242"/>
      <c r="AW79" s="1242"/>
      <c r="AX79" s="1242"/>
      <c r="AY79" s="1242"/>
      <c r="AZ79" s="1242"/>
      <c r="BA79" s="1242"/>
      <c r="BB79" s="1245" t="s">
        <v>625</v>
      </c>
      <c r="BC79" s="1245"/>
      <c r="BD79" s="1245"/>
      <c r="BE79" s="1245"/>
      <c r="BF79" s="1245"/>
      <c r="BG79" s="1245"/>
      <c r="BH79" s="1245"/>
      <c r="BI79" s="1245"/>
      <c r="BJ79" s="1245"/>
      <c r="BK79" s="1245"/>
      <c r="BL79" s="1245"/>
      <c r="BM79" s="1245"/>
      <c r="BN79" s="1245"/>
      <c r="BO79" s="1245"/>
      <c r="BP79" s="1228">
        <v>3.5</v>
      </c>
      <c r="BQ79" s="1228"/>
      <c r="BR79" s="1228"/>
      <c r="BS79" s="1228"/>
      <c r="BT79" s="1228"/>
      <c r="BU79" s="1228"/>
      <c r="BV79" s="1228"/>
      <c r="BW79" s="1228"/>
      <c r="BX79" s="1228">
        <v>3.5</v>
      </c>
      <c r="BY79" s="1228"/>
      <c r="BZ79" s="1228"/>
      <c r="CA79" s="1228"/>
      <c r="CB79" s="1228"/>
      <c r="CC79" s="1228"/>
      <c r="CD79" s="1228"/>
      <c r="CE79" s="1228"/>
      <c r="CF79" s="1228">
        <v>3.4</v>
      </c>
      <c r="CG79" s="1228"/>
      <c r="CH79" s="1228"/>
      <c r="CI79" s="1228"/>
      <c r="CJ79" s="1228"/>
      <c r="CK79" s="1228"/>
      <c r="CL79" s="1228"/>
      <c r="CM79" s="1228"/>
      <c r="CN79" s="1228">
        <v>3.6</v>
      </c>
      <c r="CO79" s="1228"/>
      <c r="CP79" s="1228"/>
      <c r="CQ79" s="1228"/>
      <c r="CR79" s="1228"/>
      <c r="CS79" s="1228"/>
      <c r="CT79" s="1228"/>
      <c r="CU79" s="1228"/>
      <c r="CV79" s="1228">
        <v>3.6</v>
      </c>
      <c r="CW79" s="1228"/>
      <c r="CX79" s="1228"/>
      <c r="CY79" s="1228"/>
      <c r="CZ79" s="1228"/>
      <c r="DA79" s="1228"/>
      <c r="DB79" s="1228"/>
      <c r="DC79" s="1228"/>
    </row>
    <row r="80" spans="2:107" ht="13.2" x14ac:dyDescent="0.2">
      <c r="B80" s="259"/>
      <c r="G80" s="1238"/>
      <c r="H80" s="1238"/>
      <c r="I80" s="1247"/>
      <c r="J80" s="1247"/>
      <c r="K80" s="1250"/>
      <c r="L80" s="1250"/>
      <c r="M80" s="1250"/>
      <c r="N80" s="1250"/>
      <c r="AN80" s="1242"/>
      <c r="AO80" s="1242"/>
      <c r="AP80" s="1242"/>
      <c r="AQ80" s="1242"/>
      <c r="AR80" s="1242"/>
      <c r="AS80" s="1242"/>
      <c r="AT80" s="1242"/>
      <c r="AU80" s="1242"/>
      <c r="AV80" s="1242"/>
      <c r="AW80" s="1242"/>
      <c r="AX80" s="1242"/>
      <c r="AY80" s="1242"/>
      <c r="AZ80" s="1242"/>
      <c r="BA80" s="1242"/>
      <c r="BB80" s="1245"/>
      <c r="BC80" s="1245"/>
      <c r="BD80" s="1245"/>
      <c r="BE80" s="1245"/>
      <c r="BF80" s="1245"/>
      <c r="BG80" s="1245"/>
      <c r="BH80" s="1245"/>
      <c r="BI80" s="1245"/>
      <c r="BJ80" s="1245"/>
      <c r="BK80" s="1245"/>
      <c r="BL80" s="1245"/>
      <c r="BM80" s="1245"/>
      <c r="BN80" s="1245"/>
      <c r="BO80" s="1245"/>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Y5Zt+JokX92I84NShLpT/n0npD2dDNRrwYoHY1dqbc9QFLdNFjnE+Y0Htkhpo+Yzvwrq3d3Z22skPXUnXrjNyg==" saltValue="udYRbyqBrLK6+Ld0xedV5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AED44-5DD8-435F-BFFE-0C6A32DCCFDC}">
  <sheetPr>
    <tabColor theme="4" tint="-0.249977111117893"/>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516</v>
      </c>
    </row>
  </sheetData>
  <sheetProtection algorithmName="SHA-512" hashValue="IspxXCmW8CTpRNOE18DUiiLHpd7Hb6J9/yQWvdr4flqwpLXg4efUwx020IJmDBi1oERivyuilRdR0ErXXOZu6g==" saltValue="FGjygEvYJ2pHSsyN/212r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449D-E9C7-40C1-B592-23505001938B}">
  <sheetPr>
    <tabColor theme="4" tint="-0.249977111117893"/>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516</v>
      </c>
    </row>
  </sheetData>
  <sheetProtection algorithmName="SHA-512" hashValue="GG5m8ZU1irZy1xa8syKg/P/eNp4Acb8SgBvklla12+z8laHnQGU6njyM3MKKHfbB/8eL46Xn44TPjqgzHnlsUA==" saltValue="pihRnn9s76cTZtpFkeDA1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566</v>
      </c>
      <c r="G2" s="149"/>
      <c r="H2" s="150"/>
    </row>
    <row r="3" spans="1:8" x14ac:dyDescent="0.2">
      <c r="A3" s="146" t="s">
        <v>559</v>
      </c>
      <c r="B3" s="151"/>
      <c r="C3" s="152"/>
      <c r="D3" s="153">
        <v>35602</v>
      </c>
      <c r="E3" s="154"/>
      <c r="F3" s="155">
        <v>33173</v>
      </c>
      <c r="G3" s="156"/>
      <c r="H3" s="157"/>
    </row>
    <row r="4" spans="1:8" x14ac:dyDescent="0.2">
      <c r="A4" s="158"/>
      <c r="B4" s="159"/>
      <c r="C4" s="160"/>
      <c r="D4" s="161">
        <v>22142</v>
      </c>
      <c r="E4" s="162"/>
      <c r="F4" s="163">
        <v>20353</v>
      </c>
      <c r="G4" s="164"/>
      <c r="H4" s="165"/>
    </row>
    <row r="5" spans="1:8" x14ac:dyDescent="0.2">
      <c r="A5" s="146" t="s">
        <v>561</v>
      </c>
      <c r="B5" s="151"/>
      <c r="C5" s="152"/>
      <c r="D5" s="153">
        <v>37623</v>
      </c>
      <c r="E5" s="154"/>
      <c r="F5" s="155">
        <v>37644</v>
      </c>
      <c r="G5" s="156"/>
      <c r="H5" s="157"/>
    </row>
    <row r="6" spans="1:8" x14ac:dyDescent="0.2">
      <c r="A6" s="158"/>
      <c r="B6" s="159"/>
      <c r="C6" s="160"/>
      <c r="D6" s="161">
        <v>26858</v>
      </c>
      <c r="E6" s="162"/>
      <c r="F6" s="163">
        <v>24939</v>
      </c>
      <c r="G6" s="164"/>
      <c r="H6" s="165"/>
    </row>
    <row r="7" spans="1:8" x14ac:dyDescent="0.2">
      <c r="A7" s="146" t="s">
        <v>562</v>
      </c>
      <c r="B7" s="151"/>
      <c r="C7" s="152"/>
      <c r="D7" s="153">
        <v>55421</v>
      </c>
      <c r="E7" s="154"/>
      <c r="F7" s="155">
        <v>39221</v>
      </c>
      <c r="G7" s="156"/>
      <c r="H7" s="157"/>
    </row>
    <row r="8" spans="1:8" x14ac:dyDescent="0.2">
      <c r="A8" s="158"/>
      <c r="B8" s="159"/>
      <c r="C8" s="160"/>
      <c r="D8" s="161">
        <v>28961</v>
      </c>
      <c r="E8" s="162"/>
      <c r="F8" s="163">
        <v>24821</v>
      </c>
      <c r="G8" s="164"/>
      <c r="H8" s="165"/>
    </row>
    <row r="9" spans="1:8" x14ac:dyDescent="0.2">
      <c r="A9" s="146" t="s">
        <v>563</v>
      </c>
      <c r="B9" s="151"/>
      <c r="C9" s="152"/>
      <c r="D9" s="153">
        <v>72839</v>
      </c>
      <c r="E9" s="154"/>
      <c r="F9" s="155">
        <v>38566</v>
      </c>
      <c r="G9" s="156"/>
      <c r="H9" s="157"/>
    </row>
    <row r="10" spans="1:8" x14ac:dyDescent="0.2">
      <c r="A10" s="158"/>
      <c r="B10" s="159"/>
      <c r="C10" s="160"/>
      <c r="D10" s="161">
        <v>37743</v>
      </c>
      <c r="E10" s="162"/>
      <c r="F10" s="163">
        <v>24059</v>
      </c>
      <c r="G10" s="164"/>
      <c r="H10" s="165"/>
    </row>
    <row r="11" spans="1:8" x14ac:dyDescent="0.2">
      <c r="A11" s="146" t="s">
        <v>564</v>
      </c>
      <c r="B11" s="151"/>
      <c r="C11" s="152"/>
      <c r="D11" s="153">
        <v>19258</v>
      </c>
      <c r="E11" s="154"/>
      <c r="F11" s="155">
        <v>35156</v>
      </c>
      <c r="G11" s="156"/>
      <c r="H11" s="157"/>
    </row>
    <row r="12" spans="1:8" x14ac:dyDescent="0.2">
      <c r="A12" s="158"/>
      <c r="B12" s="159"/>
      <c r="C12" s="166"/>
      <c r="D12" s="161">
        <v>14766</v>
      </c>
      <c r="E12" s="162"/>
      <c r="F12" s="163">
        <v>22430</v>
      </c>
      <c r="G12" s="164"/>
      <c r="H12" s="165"/>
    </row>
    <row r="13" spans="1:8" x14ac:dyDescent="0.2">
      <c r="A13" s="146"/>
      <c r="B13" s="151"/>
      <c r="C13" s="152"/>
      <c r="D13" s="153">
        <v>44149</v>
      </c>
      <c r="E13" s="154"/>
      <c r="F13" s="155">
        <v>36752</v>
      </c>
      <c r="G13" s="167"/>
      <c r="H13" s="157"/>
    </row>
    <row r="14" spans="1:8" x14ac:dyDescent="0.2">
      <c r="A14" s="158"/>
      <c r="B14" s="159"/>
      <c r="C14" s="160"/>
      <c r="D14" s="161">
        <v>26094</v>
      </c>
      <c r="E14" s="162"/>
      <c r="F14" s="163">
        <v>23320</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3.02</v>
      </c>
      <c r="C19" s="168">
        <f>ROUND(VALUE(SUBSTITUTE(実質収支比率等に係る経年分析!G$48,"▲","-")),2)</f>
        <v>5.69</v>
      </c>
      <c r="D19" s="168">
        <f>ROUND(VALUE(SUBSTITUTE(実質収支比率等に係る経年分析!H$48,"▲","-")),2)</f>
        <v>5.14</v>
      </c>
      <c r="E19" s="168">
        <f>ROUND(VALUE(SUBSTITUTE(実質収支比率等に係る経年分析!I$48,"▲","-")),2)</f>
        <v>9.74</v>
      </c>
      <c r="F19" s="168">
        <f>ROUND(VALUE(SUBSTITUTE(実質収支比率等に係る経年分析!J$48,"▲","-")),2)</f>
        <v>9.4499999999999993</v>
      </c>
    </row>
    <row r="20" spans="1:11" x14ac:dyDescent="0.2">
      <c r="A20" s="168" t="s">
        <v>57</v>
      </c>
      <c r="B20" s="168">
        <f>ROUND(VALUE(SUBSTITUTE(実質収支比率等に係る経年分析!F$47,"▲","-")),2)</f>
        <v>11.99</v>
      </c>
      <c r="C20" s="168">
        <f>ROUND(VALUE(SUBSTITUTE(実質収支比率等に係る経年分析!G$47,"▲","-")),2)</f>
        <v>9.9600000000000009</v>
      </c>
      <c r="D20" s="168">
        <f>ROUND(VALUE(SUBSTITUTE(実質収支比率等に係る経年分析!H$47,"▲","-")),2)</f>
        <v>11.17</v>
      </c>
      <c r="E20" s="168">
        <f>ROUND(VALUE(SUBSTITUTE(実質収支比率等に係る経年分析!I$47,"▲","-")),2)</f>
        <v>11.11</v>
      </c>
      <c r="F20" s="168">
        <f>ROUND(VALUE(SUBSTITUTE(実質収支比率等に係る経年分析!J$47,"▲","-")),2)</f>
        <v>12.75</v>
      </c>
    </row>
    <row r="21" spans="1:11" x14ac:dyDescent="0.2">
      <c r="A21" s="168" t="s">
        <v>58</v>
      </c>
      <c r="B21" s="168">
        <f>IF(ISNUMBER(VALUE(SUBSTITUTE(実質収支比率等に係る経年分析!F$49,"▲","-"))),ROUND(VALUE(SUBSTITUTE(実質収支比率等に係る経年分析!F$49,"▲","-")),2),NA())</f>
        <v>-3.01</v>
      </c>
      <c r="C21" s="168">
        <f>IF(ISNUMBER(VALUE(SUBSTITUTE(実質収支比率等に係る経年分析!G$49,"▲","-"))),ROUND(VALUE(SUBSTITUTE(実質収支比率等に係る経年分析!G$49,"▲","-")),2),NA())</f>
        <v>0.56999999999999995</v>
      </c>
      <c r="D21" s="168">
        <f>IF(ISNUMBER(VALUE(SUBSTITUTE(実質収支比率等に係る経年分析!H$49,"▲","-"))),ROUND(VALUE(SUBSTITUTE(実質収支比率等に係る経年分析!H$49,"▲","-")),2),NA())</f>
        <v>1.1200000000000001</v>
      </c>
      <c r="E21" s="168">
        <f>IF(ISNUMBER(VALUE(SUBSTITUTE(実質収支比率等に係る経年分析!I$49,"▲","-"))),ROUND(VALUE(SUBSTITUTE(実質収支比率等に係る経年分析!I$49,"▲","-")),2),NA())</f>
        <v>5.0999999999999996</v>
      </c>
      <c r="F21" s="168">
        <f>IF(ISNUMBER(VALUE(SUBSTITUTE(実質収支比率等に係る経年分析!J$49,"▲","-"))),ROUND(VALUE(SUBSTITUTE(実質収支比率等に係る経年分析!J$49,"▲","-")),2),NA())</f>
        <v>1.22</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鶴川駅南土地区画整理事業会計</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町田市後期高齢者医療事業会計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0.09</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0.14000000000000001</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0.12</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0.17</v>
      </c>
    </row>
    <row r="32" spans="1:11" x14ac:dyDescent="0.2">
      <c r="A32" s="169" t="str">
        <f>IF(連結実質赤字比率に係る赤字・黒字の構成分析!C$38="",NA(),連結実質赤字比率に係る赤字・黒字の構成分析!C$38)</f>
        <v>町田市国民健康保険事業会計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1.1000000000000001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0.83</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0.91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1.26</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0.59</v>
      </c>
    </row>
    <row r="33" spans="1:16" x14ac:dyDescent="0.2">
      <c r="A33" s="169" t="str">
        <f>IF(連結実質赤字比率に係る赤字・黒字の構成分析!C$37="",NA(),連結実質赤字比率に係る赤字・黒字の構成分析!C$37)</f>
        <v>町田市下水道事業会計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0.13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1.25</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1.66</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1.35</v>
      </c>
    </row>
    <row r="34" spans="1:16" x14ac:dyDescent="0.2">
      <c r="A34" s="169" t="str">
        <f>IF(連結実質赤字比率に係る赤字・黒字の構成分析!C$36="",NA(),連結実質赤字比率に係る赤字・黒字の構成分析!C$36)</f>
        <v>町田市介護保険事業会計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1.08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0.94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1.83</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1.63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1.43</v>
      </c>
    </row>
    <row r="35" spans="1:16" x14ac:dyDescent="0.2">
      <c r="A35" s="169" t="str">
        <f>IF(連結実質赤字比率に係る赤字・黒字の構成分析!C$35="",NA(),連結実質赤字比率に係る赤字・黒字の構成分析!C$35)</f>
        <v>町田市病院事業会計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2.63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2.44</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3.66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5.28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5.55</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3.02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5.68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5.13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9.73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9.44</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8195</v>
      </c>
      <c r="E42" s="170"/>
      <c r="F42" s="170"/>
      <c r="G42" s="170">
        <f>'実質公債費比率（分子）の構造'!L$52</f>
        <v>8412</v>
      </c>
      <c r="H42" s="170"/>
      <c r="I42" s="170"/>
      <c r="J42" s="170">
        <f>'実質公債費比率（分子）の構造'!M$52</f>
        <v>7924</v>
      </c>
      <c r="K42" s="170"/>
      <c r="L42" s="170"/>
      <c r="M42" s="170">
        <f>'実質公債費比率（分子）の構造'!N$52</f>
        <v>7558</v>
      </c>
      <c r="N42" s="170"/>
      <c r="O42" s="170"/>
      <c r="P42" s="170">
        <f>'実質公債費比率（分子）の構造'!O$52</f>
        <v>8294</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239</v>
      </c>
      <c r="C44" s="170"/>
      <c r="D44" s="170"/>
      <c r="E44" s="170">
        <f>'実質公債費比率（分子）の構造'!L$50</f>
        <v>238</v>
      </c>
      <c r="F44" s="170"/>
      <c r="G44" s="170"/>
      <c r="H44" s="170">
        <f>'実質公債費比率（分子）の構造'!M$50</f>
        <v>244</v>
      </c>
      <c r="I44" s="170"/>
      <c r="J44" s="170"/>
      <c r="K44" s="170">
        <f>'実質公債費比率（分子）の構造'!N$50</f>
        <v>217</v>
      </c>
      <c r="L44" s="170"/>
      <c r="M44" s="170"/>
      <c r="N44" s="170">
        <f>'実質公債費比率（分子）の構造'!O$50</f>
        <v>258</v>
      </c>
      <c r="O44" s="170"/>
      <c r="P44" s="170"/>
    </row>
    <row r="45" spans="1:16" x14ac:dyDescent="0.2">
      <c r="A45" s="170" t="s">
        <v>68</v>
      </c>
      <c r="B45" s="170">
        <f>'実質公債費比率（分子）の構造'!K$49</f>
        <v>148</v>
      </c>
      <c r="C45" s="170"/>
      <c r="D45" s="170"/>
      <c r="E45" s="170">
        <f>'実質公債費比率（分子）の構造'!L$49</f>
        <v>115</v>
      </c>
      <c r="F45" s="170"/>
      <c r="G45" s="170"/>
      <c r="H45" s="170">
        <f>'実質公債費比率（分子）の構造'!M$49</f>
        <v>38</v>
      </c>
      <c r="I45" s="170"/>
      <c r="J45" s="170"/>
      <c r="K45" s="170">
        <f>'実質公債費比率（分子）の構造'!N$49</f>
        <v>2</v>
      </c>
      <c r="L45" s="170"/>
      <c r="M45" s="170"/>
      <c r="N45" s="170">
        <f>'実質公債費比率（分子）の構造'!O$49</f>
        <v>3</v>
      </c>
      <c r="O45" s="170"/>
      <c r="P45" s="170"/>
    </row>
    <row r="46" spans="1:16" x14ac:dyDescent="0.2">
      <c r="A46" s="170" t="s">
        <v>69</v>
      </c>
      <c r="B46" s="170">
        <f>'実質公債費比率（分子）の構造'!K$48</f>
        <v>1171</v>
      </c>
      <c r="C46" s="170"/>
      <c r="D46" s="170"/>
      <c r="E46" s="170">
        <f>'実質公債費比率（分子）の構造'!L$48</f>
        <v>1283</v>
      </c>
      <c r="F46" s="170"/>
      <c r="G46" s="170"/>
      <c r="H46" s="170">
        <f>'実質公債費比率（分子）の構造'!M$48</f>
        <v>1133</v>
      </c>
      <c r="I46" s="170"/>
      <c r="J46" s="170"/>
      <c r="K46" s="170">
        <f>'実質公債費比率（分子）の構造'!N$48</f>
        <v>975</v>
      </c>
      <c r="L46" s="170"/>
      <c r="M46" s="170"/>
      <c r="N46" s="170">
        <f>'実質公債費比率（分子）の構造'!O$48</f>
        <v>1338</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6627</v>
      </c>
      <c r="C49" s="170"/>
      <c r="D49" s="170"/>
      <c r="E49" s="170">
        <f>'実質公債費比率（分子）の構造'!L$45</f>
        <v>6964</v>
      </c>
      <c r="F49" s="170"/>
      <c r="G49" s="170"/>
      <c r="H49" s="170">
        <f>'実質公債費比率（分子）の構造'!M$45</f>
        <v>7647</v>
      </c>
      <c r="I49" s="170"/>
      <c r="J49" s="170"/>
      <c r="K49" s="170">
        <f>'実質公債費比率（分子）の構造'!N$45</f>
        <v>7201</v>
      </c>
      <c r="L49" s="170"/>
      <c r="M49" s="170"/>
      <c r="N49" s="170">
        <f>'実質公債費比率（分子）の構造'!O$45</f>
        <v>7074</v>
      </c>
      <c r="O49" s="170"/>
      <c r="P49" s="170"/>
    </row>
    <row r="50" spans="1:16" x14ac:dyDescent="0.2">
      <c r="A50" s="170" t="s">
        <v>73</v>
      </c>
      <c r="B50" s="170" t="e">
        <f>NA()</f>
        <v>#N/A</v>
      </c>
      <c r="C50" s="170">
        <f>IF(ISNUMBER('実質公債費比率（分子）の構造'!K$53),'実質公債費比率（分子）の構造'!K$53,NA())</f>
        <v>-10</v>
      </c>
      <c r="D50" s="170" t="e">
        <f>NA()</f>
        <v>#N/A</v>
      </c>
      <c r="E50" s="170" t="e">
        <f>NA()</f>
        <v>#N/A</v>
      </c>
      <c r="F50" s="170">
        <f>IF(ISNUMBER('実質公債費比率（分子）の構造'!L$53),'実質公債費比率（分子）の構造'!L$53,NA())</f>
        <v>188</v>
      </c>
      <c r="G50" s="170" t="e">
        <f>NA()</f>
        <v>#N/A</v>
      </c>
      <c r="H50" s="170" t="e">
        <f>NA()</f>
        <v>#N/A</v>
      </c>
      <c r="I50" s="170">
        <f>IF(ISNUMBER('実質公債費比率（分子）の構造'!M$53),'実質公債費比率（分子）の構造'!M$53,NA())</f>
        <v>1138</v>
      </c>
      <c r="J50" s="170" t="e">
        <f>NA()</f>
        <v>#N/A</v>
      </c>
      <c r="K50" s="170" t="e">
        <f>NA()</f>
        <v>#N/A</v>
      </c>
      <c r="L50" s="170">
        <f>IF(ISNUMBER('実質公債費比率（分子）の構造'!N$53),'実質公債費比率（分子）の構造'!N$53,NA())</f>
        <v>837</v>
      </c>
      <c r="M50" s="170" t="e">
        <f>NA()</f>
        <v>#N/A</v>
      </c>
      <c r="N50" s="170" t="e">
        <f>NA()</f>
        <v>#N/A</v>
      </c>
      <c r="O50" s="170">
        <f>IF(ISNUMBER('実質公債費比率（分子）の構造'!O$53),'実質公債費比率（分子）の構造'!O$53,NA())</f>
        <v>379</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77870</v>
      </c>
      <c r="E56" s="169"/>
      <c r="F56" s="169"/>
      <c r="G56" s="169">
        <f>'将来負担比率（分子）の構造'!J$52</f>
        <v>77351</v>
      </c>
      <c r="H56" s="169"/>
      <c r="I56" s="169"/>
      <c r="J56" s="169">
        <f>'将来負担比率（分子）の構造'!K$52</f>
        <v>78319</v>
      </c>
      <c r="K56" s="169"/>
      <c r="L56" s="169"/>
      <c r="M56" s="169">
        <f>'将来負担比率（分子）の構造'!L$52</f>
        <v>79673</v>
      </c>
      <c r="N56" s="169"/>
      <c r="O56" s="169"/>
      <c r="P56" s="169">
        <f>'将来負担比率（分子）の構造'!M$52</f>
        <v>76196</v>
      </c>
    </row>
    <row r="57" spans="1:16" x14ac:dyDescent="0.2">
      <c r="A57" s="169" t="s">
        <v>44</v>
      </c>
      <c r="B57" s="169"/>
      <c r="C57" s="169"/>
      <c r="D57" s="169">
        <f>'将来負担比率（分子）の構造'!I$51</f>
        <v>18094</v>
      </c>
      <c r="E57" s="169"/>
      <c r="F57" s="169"/>
      <c r="G57" s="169">
        <f>'将来負担比率（分子）の構造'!J$51</f>
        <v>19494</v>
      </c>
      <c r="H57" s="169"/>
      <c r="I57" s="169"/>
      <c r="J57" s="169">
        <f>'将来負担比率（分子）の構造'!K$51</f>
        <v>20066</v>
      </c>
      <c r="K57" s="169"/>
      <c r="L57" s="169"/>
      <c r="M57" s="169">
        <f>'将来負担比率（分子）の構造'!L$51</f>
        <v>29724</v>
      </c>
      <c r="N57" s="169"/>
      <c r="O57" s="169"/>
      <c r="P57" s="169">
        <f>'将来負担比率（分子）の構造'!M$51</f>
        <v>33656</v>
      </c>
    </row>
    <row r="58" spans="1:16" x14ac:dyDescent="0.2">
      <c r="A58" s="169" t="s">
        <v>43</v>
      </c>
      <c r="B58" s="169"/>
      <c r="C58" s="169"/>
      <c r="D58" s="169">
        <f>'将来負担比率（分子）の構造'!I$50</f>
        <v>24612</v>
      </c>
      <c r="E58" s="169"/>
      <c r="F58" s="169"/>
      <c r="G58" s="169">
        <f>'将来負担比率（分子）の構造'!J$50</f>
        <v>22135</v>
      </c>
      <c r="H58" s="169"/>
      <c r="I58" s="169"/>
      <c r="J58" s="169">
        <f>'将来負担比率（分子）の構造'!K$50</f>
        <v>24788</v>
      </c>
      <c r="K58" s="169"/>
      <c r="L58" s="169"/>
      <c r="M58" s="169">
        <f>'将来負担比率（分子）の構造'!L$50</f>
        <v>26477</v>
      </c>
      <c r="N58" s="169"/>
      <c r="O58" s="169"/>
      <c r="P58" s="169">
        <f>'将来負担比率（分子）の構造'!M$50</f>
        <v>30553</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13886</v>
      </c>
      <c r="C62" s="169"/>
      <c r="D62" s="169"/>
      <c r="E62" s="169">
        <f>'将来負担比率（分子）の構造'!J$45</f>
        <v>13890</v>
      </c>
      <c r="F62" s="169"/>
      <c r="G62" s="169"/>
      <c r="H62" s="169">
        <f>'将来負担比率（分子）の構造'!K$45</f>
        <v>14230</v>
      </c>
      <c r="I62" s="169"/>
      <c r="J62" s="169"/>
      <c r="K62" s="169">
        <f>'将来負担比率（分子）の構造'!L$45</f>
        <v>14278</v>
      </c>
      <c r="L62" s="169"/>
      <c r="M62" s="169"/>
      <c r="N62" s="169">
        <f>'将来負担比率（分子）の構造'!M$45</f>
        <v>14311</v>
      </c>
      <c r="O62" s="169"/>
      <c r="P62" s="169"/>
    </row>
    <row r="63" spans="1:16" x14ac:dyDescent="0.2">
      <c r="A63" s="169" t="s">
        <v>36</v>
      </c>
      <c r="B63" s="169">
        <f>'将来負担比率（分子）の構造'!I$44</f>
        <v>202</v>
      </c>
      <c r="C63" s="169"/>
      <c r="D63" s="169"/>
      <c r="E63" s="169">
        <f>'将来負担比率（分子）の構造'!J$44</f>
        <v>74</v>
      </c>
      <c r="F63" s="169"/>
      <c r="G63" s="169"/>
      <c r="H63" s="169">
        <f>'将来負担比率（分子）の構造'!K$44</f>
        <v>23</v>
      </c>
      <c r="I63" s="169"/>
      <c r="J63" s="169"/>
      <c r="K63" s="169">
        <f>'将来負担比率（分子）の構造'!L$44</f>
        <v>20</v>
      </c>
      <c r="L63" s="169"/>
      <c r="M63" s="169"/>
      <c r="N63" s="169">
        <f>'将来負担比率（分子）の構造'!M$44</f>
        <v>17</v>
      </c>
      <c r="O63" s="169"/>
      <c r="P63" s="169"/>
    </row>
    <row r="64" spans="1:16" x14ac:dyDescent="0.2">
      <c r="A64" s="169" t="s">
        <v>35</v>
      </c>
      <c r="B64" s="169">
        <f>'将来負担比率（分子）の構造'!I$43</f>
        <v>23388</v>
      </c>
      <c r="C64" s="169"/>
      <c r="D64" s="169"/>
      <c r="E64" s="169">
        <f>'将来負担比率（分子）の構造'!J$43</f>
        <v>21375</v>
      </c>
      <c r="F64" s="169"/>
      <c r="G64" s="169"/>
      <c r="H64" s="169">
        <f>'将来負担比率（分子）の構造'!K$43</f>
        <v>14424</v>
      </c>
      <c r="I64" s="169"/>
      <c r="J64" s="169"/>
      <c r="K64" s="169">
        <f>'将来負担比率（分子）の構造'!L$43</f>
        <v>14111</v>
      </c>
      <c r="L64" s="169"/>
      <c r="M64" s="169"/>
      <c r="N64" s="169">
        <f>'将来負担比率（分子）の構造'!M$43</f>
        <v>15204</v>
      </c>
      <c r="O64" s="169"/>
      <c r="P64" s="169"/>
    </row>
    <row r="65" spans="1:16" x14ac:dyDescent="0.2">
      <c r="A65" s="169" t="s">
        <v>34</v>
      </c>
      <c r="B65" s="169">
        <f>'将来負担比率（分子）の構造'!I$42</f>
        <v>2284</v>
      </c>
      <c r="C65" s="169"/>
      <c r="D65" s="169"/>
      <c r="E65" s="169">
        <f>'将来負担比率（分子）の構造'!J$42</f>
        <v>1954</v>
      </c>
      <c r="F65" s="169"/>
      <c r="G65" s="169"/>
      <c r="H65" s="169">
        <f>'将来負担比率（分子）の構造'!K$42</f>
        <v>1867</v>
      </c>
      <c r="I65" s="169"/>
      <c r="J65" s="169"/>
      <c r="K65" s="169">
        <f>'将来負担比率（分子）の構造'!L$42</f>
        <v>2049</v>
      </c>
      <c r="L65" s="169"/>
      <c r="M65" s="169"/>
      <c r="N65" s="169">
        <f>'将来負担比率（分子）の構造'!M$42</f>
        <v>1776</v>
      </c>
      <c r="O65" s="169"/>
      <c r="P65" s="169"/>
    </row>
    <row r="66" spans="1:16" x14ac:dyDescent="0.2">
      <c r="A66" s="169" t="s">
        <v>33</v>
      </c>
      <c r="B66" s="169">
        <f>'将来負担比率（分子）の構造'!I$41</f>
        <v>75563</v>
      </c>
      <c r="C66" s="169"/>
      <c r="D66" s="169"/>
      <c r="E66" s="169">
        <f>'将来負担比率（分子）の構造'!J$41</f>
        <v>79990</v>
      </c>
      <c r="F66" s="169"/>
      <c r="G66" s="169"/>
      <c r="H66" s="169">
        <f>'将来負担比率（分子）の構造'!K$41</f>
        <v>87483</v>
      </c>
      <c r="I66" s="169"/>
      <c r="J66" s="169"/>
      <c r="K66" s="169">
        <f>'将来負担比率（分子）の構造'!L$41</f>
        <v>93810</v>
      </c>
      <c r="L66" s="169"/>
      <c r="M66" s="169"/>
      <c r="N66" s="169">
        <f>'将来負担比率（分子）の構造'!M$41</f>
        <v>90649</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9016</v>
      </c>
      <c r="C72" s="173">
        <f>基金残高に係る経年分析!G55</f>
        <v>9285</v>
      </c>
      <c r="D72" s="173">
        <f>基金残高に係る経年分析!H55</f>
        <v>10592</v>
      </c>
    </row>
    <row r="73" spans="1:16" x14ac:dyDescent="0.2">
      <c r="A73" s="172" t="s">
        <v>80</v>
      </c>
      <c r="B73" s="173" t="str">
        <f>基金残高に係る経年分析!F56</f>
        <v>-</v>
      </c>
      <c r="C73" s="173" t="str">
        <f>基金残高に係る経年分析!G56</f>
        <v>-</v>
      </c>
      <c r="D73" s="173" t="str">
        <f>基金残高に係る経年分析!H56</f>
        <v>-</v>
      </c>
    </row>
    <row r="74" spans="1:16" x14ac:dyDescent="0.2">
      <c r="A74" s="172" t="s">
        <v>81</v>
      </c>
      <c r="B74" s="173">
        <f>基金残高に係る経年分析!F57</f>
        <v>12729</v>
      </c>
      <c r="C74" s="173">
        <f>基金残高に係る経年分析!G57</f>
        <v>13690</v>
      </c>
      <c r="D74" s="173">
        <f>基金残高に係る経年分析!H57</f>
        <v>16139</v>
      </c>
    </row>
  </sheetData>
  <sheetProtection algorithmName="SHA-512" hashValue="JiELQ7PebmODQhHpumaiRBZcJs8uo6zKmdXpiEWw5XU+Z/CCjLhzgz/h+oWm8CdrwlYrXpy1RAuDKWpaKcrS/g==" saltValue="xYeTS7LUCPUlFA25GhNts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218</v>
      </c>
      <c r="DI1" s="616"/>
      <c r="DJ1" s="616"/>
      <c r="DK1" s="616"/>
      <c r="DL1" s="616"/>
      <c r="DM1" s="616"/>
      <c r="DN1" s="617"/>
      <c r="DO1" s="208"/>
      <c r="DP1" s="615" t="s">
        <v>219</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221</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222</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223</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224</v>
      </c>
      <c r="S4" s="619"/>
      <c r="T4" s="619"/>
      <c r="U4" s="619"/>
      <c r="V4" s="619"/>
      <c r="W4" s="619"/>
      <c r="X4" s="619"/>
      <c r="Y4" s="620"/>
      <c r="Z4" s="618" t="s">
        <v>225</v>
      </c>
      <c r="AA4" s="619"/>
      <c r="AB4" s="619"/>
      <c r="AC4" s="620"/>
      <c r="AD4" s="618" t="s">
        <v>226</v>
      </c>
      <c r="AE4" s="619"/>
      <c r="AF4" s="619"/>
      <c r="AG4" s="619"/>
      <c r="AH4" s="619"/>
      <c r="AI4" s="619"/>
      <c r="AJ4" s="619"/>
      <c r="AK4" s="620"/>
      <c r="AL4" s="618" t="s">
        <v>225</v>
      </c>
      <c r="AM4" s="619"/>
      <c r="AN4" s="619"/>
      <c r="AO4" s="620"/>
      <c r="AP4" s="621" t="s">
        <v>227</v>
      </c>
      <c r="AQ4" s="621"/>
      <c r="AR4" s="621"/>
      <c r="AS4" s="621"/>
      <c r="AT4" s="621"/>
      <c r="AU4" s="621"/>
      <c r="AV4" s="621"/>
      <c r="AW4" s="621"/>
      <c r="AX4" s="621"/>
      <c r="AY4" s="621"/>
      <c r="AZ4" s="621"/>
      <c r="BA4" s="621"/>
      <c r="BB4" s="621"/>
      <c r="BC4" s="621"/>
      <c r="BD4" s="621"/>
      <c r="BE4" s="621"/>
      <c r="BF4" s="621"/>
      <c r="BG4" s="621" t="s">
        <v>228</v>
      </c>
      <c r="BH4" s="621"/>
      <c r="BI4" s="621"/>
      <c r="BJ4" s="621"/>
      <c r="BK4" s="621"/>
      <c r="BL4" s="621"/>
      <c r="BM4" s="621"/>
      <c r="BN4" s="621"/>
      <c r="BO4" s="621" t="s">
        <v>225</v>
      </c>
      <c r="BP4" s="621"/>
      <c r="BQ4" s="621"/>
      <c r="BR4" s="621"/>
      <c r="BS4" s="621" t="s">
        <v>229</v>
      </c>
      <c r="BT4" s="621"/>
      <c r="BU4" s="621"/>
      <c r="BV4" s="621"/>
      <c r="BW4" s="621"/>
      <c r="BX4" s="621"/>
      <c r="BY4" s="621"/>
      <c r="BZ4" s="621"/>
      <c r="CA4" s="621"/>
      <c r="CB4" s="621"/>
      <c r="CD4" s="618" t="s">
        <v>230</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231</v>
      </c>
      <c r="C5" s="623"/>
      <c r="D5" s="623"/>
      <c r="E5" s="623"/>
      <c r="F5" s="623"/>
      <c r="G5" s="623"/>
      <c r="H5" s="623"/>
      <c r="I5" s="623"/>
      <c r="J5" s="623"/>
      <c r="K5" s="623"/>
      <c r="L5" s="623"/>
      <c r="M5" s="623"/>
      <c r="N5" s="623"/>
      <c r="O5" s="623"/>
      <c r="P5" s="623"/>
      <c r="Q5" s="624"/>
      <c r="R5" s="625">
        <v>70421040</v>
      </c>
      <c r="S5" s="626"/>
      <c r="T5" s="626"/>
      <c r="U5" s="626"/>
      <c r="V5" s="626"/>
      <c r="W5" s="626"/>
      <c r="X5" s="626"/>
      <c r="Y5" s="627"/>
      <c r="Z5" s="628">
        <v>38.1</v>
      </c>
      <c r="AA5" s="628"/>
      <c r="AB5" s="628"/>
      <c r="AC5" s="628"/>
      <c r="AD5" s="629">
        <v>65513385</v>
      </c>
      <c r="AE5" s="629"/>
      <c r="AF5" s="629"/>
      <c r="AG5" s="629"/>
      <c r="AH5" s="629"/>
      <c r="AI5" s="629"/>
      <c r="AJ5" s="629"/>
      <c r="AK5" s="629"/>
      <c r="AL5" s="630">
        <v>77.599999999999994</v>
      </c>
      <c r="AM5" s="631"/>
      <c r="AN5" s="631"/>
      <c r="AO5" s="632"/>
      <c r="AP5" s="622" t="s">
        <v>232</v>
      </c>
      <c r="AQ5" s="623"/>
      <c r="AR5" s="623"/>
      <c r="AS5" s="623"/>
      <c r="AT5" s="623"/>
      <c r="AU5" s="623"/>
      <c r="AV5" s="623"/>
      <c r="AW5" s="623"/>
      <c r="AX5" s="623"/>
      <c r="AY5" s="623"/>
      <c r="AZ5" s="623"/>
      <c r="BA5" s="623"/>
      <c r="BB5" s="623"/>
      <c r="BC5" s="623"/>
      <c r="BD5" s="623"/>
      <c r="BE5" s="623"/>
      <c r="BF5" s="624"/>
      <c r="BG5" s="636">
        <v>64626886</v>
      </c>
      <c r="BH5" s="637"/>
      <c r="BI5" s="637"/>
      <c r="BJ5" s="637"/>
      <c r="BK5" s="637"/>
      <c r="BL5" s="637"/>
      <c r="BM5" s="637"/>
      <c r="BN5" s="638"/>
      <c r="BO5" s="639">
        <v>91.8</v>
      </c>
      <c r="BP5" s="639"/>
      <c r="BQ5" s="639"/>
      <c r="BR5" s="639"/>
      <c r="BS5" s="640">
        <v>381495</v>
      </c>
      <c r="BT5" s="640"/>
      <c r="BU5" s="640"/>
      <c r="BV5" s="640"/>
      <c r="BW5" s="640"/>
      <c r="BX5" s="640"/>
      <c r="BY5" s="640"/>
      <c r="BZ5" s="640"/>
      <c r="CA5" s="640"/>
      <c r="CB5" s="644"/>
      <c r="CD5" s="618" t="s">
        <v>227</v>
      </c>
      <c r="CE5" s="619"/>
      <c r="CF5" s="619"/>
      <c r="CG5" s="619"/>
      <c r="CH5" s="619"/>
      <c r="CI5" s="619"/>
      <c r="CJ5" s="619"/>
      <c r="CK5" s="619"/>
      <c r="CL5" s="619"/>
      <c r="CM5" s="619"/>
      <c r="CN5" s="619"/>
      <c r="CO5" s="619"/>
      <c r="CP5" s="619"/>
      <c r="CQ5" s="620"/>
      <c r="CR5" s="618" t="s">
        <v>233</v>
      </c>
      <c r="CS5" s="619"/>
      <c r="CT5" s="619"/>
      <c r="CU5" s="619"/>
      <c r="CV5" s="619"/>
      <c r="CW5" s="619"/>
      <c r="CX5" s="619"/>
      <c r="CY5" s="620"/>
      <c r="CZ5" s="618" t="s">
        <v>225</v>
      </c>
      <c r="DA5" s="619"/>
      <c r="DB5" s="619"/>
      <c r="DC5" s="620"/>
      <c r="DD5" s="618" t="s">
        <v>234</v>
      </c>
      <c r="DE5" s="619"/>
      <c r="DF5" s="619"/>
      <c r="DG5" s="619"/>
      <c r="DH5" s="619"/>
      <c r="DI5" s="619"/>
      <c r="DJ5" s="619"/>
      <c r="DK5" s="619"/>
      <c r="DL5" s="619"/>
      <c r="DM5" s="619"/>
      <c r="DN5" s="619"/>
      <c r="DO5" s="619"/>
      <c r="DP5" s="620"/>
      <c r="DQ5" s="618" t="s">
        <v>235</v>
      </c>
      <c r="DR5" s="619"/>
      <c r="DS5" s="619"/>
      <c r="DT5" s="619"/>
      <c r="DU5" s="619"/>
      <c r="DV5" s="619"/>
      <c r="DW5" s="619"/>
      <c r="DX5" s="619"/>
      <c r="DY5" s="619"/>
      <c r="DZ5" s="619"/>
      <c r="EA5" s="619"/>
      <c r="EB5" s="619"/>
      <c r="EC5" s="620"/>
    </row>
    <row r="6" spans="2:143" ht="11.25" customHeight="1" x14ac:dyDescent="0.2">
      <c r="B6" s="633" t="s">
        <v>236</v>
      </c>
      <c r="C6" s="634"/>
      <c r="D6" s="634"/>
      <c r="E6" s="634"/>
      <c r="F6" s="634"/>
      <c r="G6" s="634"/>
      <c r="H6" s="634"/>
      <c r="I6" s="634"/>
      <c r="J6" s="634"/>
      <c r="K6" s="634"/>
      <c r="L6" s="634"/>
      <c r="M6" s="634"/>
      <c r="N6" s="634"/>
      <c r="O6" s="634"/>
      <c r="P6" s="634"/>
      <c r="Q6" s="635"/>
      <c r="R6" s="636">
        <v>762279</v>
      </c>
      <c r="S6" s="637"/>
      <c r="T6" s="637"/>
      <c r="U6" s="637"/>
      <c r="V6" s="637"/>
      <c r="W6" s="637"/>
      <c r="X6" s="637"/>
      <c r="Y6" s="638"/>
      <c r="Z6" s="639">
        <v>0.4</v>
      </c>
      <c r="AA6" s="639"/>
      <c r="AB6" s="639"/>
      <c r="AC6" s="639"/>
      <c r="AD6" s="640">
        <v>762279</v>
      </c>
      <c r="AE6" s="640"/>
      <c r="AF6" s="640"/>
      <c r="AG6" s="640"/>
      <c r="AH6" s="640"/>
      <c r="AI6" s="640"/>
      <c r="AJ6" s="640"/>
      <c r="AK6" s="640"/>
      <c r="AL6" s="641">
        <v>0.9</v>
      </c>
      <c r="AM6" s="642"/>
      <c r="AN6" s="642"/>
      <c r="AO6" s="643"/>
      <c r="AP6" s="633" t="s">
        <v>237</v>
      </c>
      <c r="AQ6" s="634"/>
      <c r="AR6" s="634"/>
      <c r="AS6" s="634"/>
      <c r="AT6" s="634"/>
      <c r="AU6" s="634"/>
      <c r="AV6" s="634"/>
      <c r="AW6" s="634"/>
      <c r="AX6" s="634"/>
      <c r="AY6" s="634"/>
      <c r="AZ6" s="634"/>
      <c r="BA6" s="634"/>
      <c r="BB6" s="634"/>
      <c r="BC6" s="634"/>
      <c r="BD6" s="634"/>
      <c r="BE6" s="634"/>
      <c r="BF6" s="635"/>
      <c r="BG6" s="636">
        <v>64626886</v>
      </c>
      <c r="BH6" s="637"/>
      <c r="BI6" s="637"/>
      <c r="BJ6" s="637"/>
      <c r="BK6" s="637"/>
      <c r="BL6" s="637"/>
      <c r="BM6" s="637"/>
      <c r="BN6" s="638"/>
      <c r="BO6" s="639">
        <v>91.8</v>
      </c>
      <c r="BP6" s="639"/>
      <c r="BQ6" s="639"/>
      <c r="BR6" s="639"/>
      <c r="BS6" s="640">
        <v>381495</v>
      </c>
      <c r="BT6" s="640"/>
      <c r="BU6" s="640"/>
      <c r="BV6" s="640"/>
      <c r="BW6" s="640"/>
      <c r="BX6" s="640"/>
      <c r="BY6" s="640"/>
      <c r="BZ6" s="640"/>
      <c r="CA6" s="640"/>
      <c r="CB6" s="644"/>
      <c r="CD6" s="622" t="s">
        <v>238</v>
      </c>
      <c r="CE6" s="623"/>
      <c r="CF6" s="623"/>
      <c r="CG6" s="623"/>
      <c r="CH6" s="623"/>
      <c r="CI6" s="623"/>
      <c r="CJ6" s="623"/>
      <c r="CK6" s="623"/>
      <c r="CL6" s="623"/>
      <c r="CM6" s="623"/>
      <c r="CN6" s="623"/>
      <c r="CO6" s="623"/>
      <c r="CP6" s="623"/>
      <c r="CQ6" s="624"/>
      <c r="CR6" s="636">
        <v>633866</v>
      </c>
      <c r="CS6" s="637"/>
      <c r="CT6" s="637"/>
      <c r="CU6" s="637"/>
      <c r="CV6" s="637"/>
      <c r="CW6" s="637"/>
      <c r="CX6" s="637"/>
      <c r="CY6" s="638"/>
      <c r="CZ6" s="630">
        <v>0.4</v>
      </c>
      <c r="DA6" s="631"/>
      <c r="DB6" s="631"/>
      <c r="DC6" s="647"/>
      <c r="DD6" s="645" t="s">
        <v>239</v>
      </c>
      <c r="DE6" s="637"/>
      <c r="DF6" s="637"/>
      <c r="DG6" s="637"/>
      <c r="DH6" s="637"/>
      <c r="DI6" s="637"/>
      <c r="DJ6" s="637"/>
      <c r="DK6" s="637"/>
      <c r="DL6" s="637"/>
      <c r="DM6" s="637"/>
      <c r="DN6" s="637"/>
      <c r="DO6" s="637"/>
      <c r="DP6" s="638"/>
      <c r="DQ6" s="645">
        <v>633854</v>
      </c>
      <c r="DR6" s="637"/>
      <c r="DS6" s="637"/>
      <c r="DT6" s="637"/>
      <c r="DU6" s="637"/>
      <c r="DV6" s="637"/>
      <c r="DW6" s="637"/>
      <c r="DX6" s="637"/>
      <c r="DY6" s="637"/>
      <c r="DZ6" s="637"/>
      <c r="EA6" s="637"/>
      <c r="EB6" s="637"/>
      <c r="EC6" s="646"/>
    </row>
    <row r="7" spans="2:143" ht="11.25" customHeight="1" x14ac:dyDescent="0.2">
      <c r="B7" s="633" t="s">
        <v>240</v>
      </c>
      <c r="C7" s="634"/>
      <c r="D7" s="634"/>
      <c r="E7" s="634"/>
      <c r="F7" s="634"/>
      <c r="G7" s="634"/>
      <c r="H7" s="634"/>
      <c r="I7" s="634"/>
      <c r="J7" s="634"/>
      <c r="K7" s="634"/>
      <c r="L7" s="634"/>
      <c r="M7" s="634"/>
      <c r="N7" s="634"/>
      <c r="O7" s="634"/>
      <c r="P7" s="634"/>
      <c r="Q7" s="635"/>
      <c r="R7" s="636">
        <v>115541</v>
      </c>
      <c r="S7" s="637"/>
      <c r="T7" s="637"/>
      <c r="U7" s="637"/>
      <c r="V7" s="637"/>
      <c r="W7" s="637"/>
      <c r="X7" s="637"/>
      <c r="Y7" s="638"/>
      <c r="Z7" s="639">
        <v>0.1</v>
      </c>
      <c r="AA7" s="639"/>
      <c r="AB7" s="639"/>
      <c r="AC7" s="639"/>
      <c r="AD7" s="640">
        <v>115541</v>
      </c>
      <c r="AE7" s="640"/>
      <c r="AF7" s="640"/>
      <c r="AG7" s="640"/>
      <c r="AH7" s="640"/>
      <c r="AI7" s="640"/>
      <c r="AJ7" s="640"/>
      <c r="AK7" s="640"/>
      <c r="AL7" s="641">
        <v>0.1</v>
      </c>
      <c r="AM7" s="642"/>
      <c r="AN7" s="642"/>
      <c r="AO7" s="643"/>
      <c r="AP7" s="633" t="s">
        <v>241</v>
      </c>
      <c r="AQ7" s="634"/>
      <c r="AR7" s="634"/>
      <c r="AS7" s="634"/>
      <c r="AT7" s="634"/>
      <c r="AU7" s="634"/>
      <c r="AV7" s="634"/>
      <c r="AW7" s="634"/>
      <c r="AX7" s="634"/>
      <c r="AY7" s="634"/>
      <c r="AZ7" s="634"/>
      <c r="BA7" s="634"/>
      <c r="BB7" s="634"/>
      <c r="BC7" s="634"/>
      <c r="BD7" s="634"/>
      <c r="BE7" s="634"/>
      <c r="BF7" s="635"/>
      <c r="BG7" s="636">
        <v>34890942</v>
      </c>
      <c r="BH7" s="637"/>
      <c r="BI7" s="637"/>
      <c r="BJ7" s="637"/>
      <c r="BK7" s="637"/>
      <c r="BL7" s="637"/>
      <c r="BM7" s="637"/>
      <c r="BN7" s="638"/>
      <c r="BO7" s="639">
        <v>49.5</v>
      </c>
      <c r="BP7" s="639"/>
      <c r="BQ7" s="639"/>
      <c r="BR7" s="639"/>
      <c r="BS7" s="640">
        <v>381495</v>
      </c>
      <c r="BT7" s="640"/>
      <c r="BU7" s="640"/>
      <c r="BV7" s="640"/>
      <c r="BW7" s="640"/>
      <c r="BX7" s="640"/>
      <c r="BY7" s="640"/>
      <c r="BZ7" s="640"/>
      <c r="CA7" s="640"/>
      <c r="CB7" s="644"/>
      <c r="CD7" s="633" t="s">
        <v>242</v>
      </c>
      <c r="CE7" s="634"/>
      <c r="CF7" s="634"/>
      <c r="CG7" s="634"/>
      <c r="CH7" s="634"/>
      <c r="CI7" s="634"/>
      <c r="CJ7" s="634"/>
      <c r="CK7" s="634"/>
      <c r="CL7" s="634"/>
      <c r="CM7" s="634"/>
      <c r="CN7" s="634"/>
      <c r="CO7" s="634"/>
      <c r="CP7" s="634"/>
      <c r="CQ7" s="635"/>
      <c r="CR7" s="636">
        <v>21766325</v>
      </c>
      <c r="CS7" s="637"/>
      <c r="CT7" s="637"/>
      <c r="CU7" s="637"/>
      <c r="CV7" s="637"/>
      <c r="CW7" s="637"/>
      <c r="CX7" s="637"/>
      <c r="CY7" s="638"/>
      <c r="CZ7" s="639">
        <v>12.5</v>
      </c>
      <c r="DA7" s="639"/>
      <c r="DB7" s="639"/>
      <c r="DC7" s="639"/>
      <c r="DD7" s="645">
        <v>740660</v>
      </c>
      <c r="DE7" s="637"/>
      <c r="DF7" s="637"/>
      <c r="DG7" s="637"/>
      <c r="DH7" s="637"/>
      <c r="DI7" s="637"/>
      <c r="DJ7" s="637"/>
      <c r="DK7" s="637"/>
      <c r="DL7" s="637"/>
      <c r="DM7" s="637"/>
      <c r="DN7" s="637"/>
      <c r="DO7" s="637"/>
      <c r="DP7" s="638"/>
      <c r="DQ7" s="645">
        <v>19223869</v>
      </c>
      <c r="DR7" s="637"/>
      <c r="DS7" s="637"/>
      <c r="DT7" s="637"/>
      <c r="DU7" s="637"/>
      <c r="DV7" s="637"/>
      <c r="DW7" s="637"/>
      <c r="DX7" s="637"/>
      <c r="DY7" s="637"/>
      <c r="DZ7" s="637"/>
      <c r="EA7" s="637"/>
      <c r="EB7" s="637"/>
      <c r="EC7" s="646"/>
    </row>
    <row r="8" spans="2:143" ht="11.25" customHeight="1" x14ac:dyDescent="0.2">
      <c r="B8" s="633" t="s">
        <v>243</v>
      </c>
      <c r="C8" s="634"/>
      <c r="D8" s="634"/>
      <c r="E8" s="634"/>
      <c r="F8" s="634"/>
      <c r="G8" s="634"/>
      <c r="H8" s="634"/>
      <c r="I8" s="634"/>
      <c r="J8" s="634"/>
      <c r="K8" s="634"/>
      <c r="L8" s="634"/>
      <c r="M8" s="634"/>
      <c r="N8" s="634"/>
      <c r="O8" s="634"/>
      <c r="P8" s="634"/>
      <c r="Q8" s="635"/>
      <c r="R8" s="636">
        <v>613768</v>
      </c>
      <c r="S8" s="637"/>
      <c r="T8" s="637"/>
      <c r="U8" s="637"/>
      <c r="V8" s="637"/>
      <c r="W8" s="637"/>
      <c r="X8" s="637"/>
      <c r="Y8" s="638"/>
      <c r="Z8" s="639">
        <v>0.3</v>
      </c>
      <c r="AA8" s="639"/>
      <c r="AB8" s="639"/>
      <c r="AC8" s="639"/>
      <c r="AD8" s="640">
        <v>613768</v>
      </c>
      <c r="AE8" s="640"/>
      <c r="AF8" s="640"/>
      <c r="AG8" s="640"/>
      <c r="AH8" s="640"/>
      <c r="AI8" s="640"/>
      <c r="AJ8" s="640"/>
      <c r="AK8" s="640"/>
      <c r="AL8" s="641">
        <v>0.7</v>
      </c>
      <c r="AM8" s="642"/>
      <c r="AN8" s="642"/>
      <c r="AO8" s="643"/>
      <c r="AP8" s="633" t="s">
        <v>244</v>
      </c>
      <c r="AQ8" s="634"/>
      <c r="AR8" s="634"/>
      <c r="AS8" s="634"/>
      <c r="AT8" s="634"/>
      <c r="AU8" s="634"/>
      <c r="AV8" s="634"/>
      <c r="AW8" s="634"/>
      <c r="AX8" s="634"/>
      <c r="AY8" s="634"/>
      <c r="AZ8" s="634"/>
      <c r="BA8" s="634"/>
      <c r="BB8" s="634"/>
      <c r="BC8" s="634"/>
      <c r="BD8" s="634"/>
      <c r="BE8" s="634"/>
      <c r="BF8" s="635"/>
      <c r="BG8" s="636">
        <v>756885</v>
      </c>
      <c r="BH8" s="637"/>
      <c r="BI8" s="637"/>
      <c r="BJ8" s="637"/>
      <c r="BK8" s="637"/>
      <c r="BL8" s="637"/>
      <c r="BM8" s="637"/>
      <c r="BN8" s="638"/>
      <c r="BO8" s="639">
        <v>1.1000000000000001</v>
      </c>
      <c r="BP8" s="639"/>
      <c r="BQ8" s="639"/>
      <c r="BR8" s="639"/>
      <c r="BS8" s="640" t="s">
        <v>245</v>
      </c>
      <c r="BT8" s="640"/>
      <c r="BU8" s="640"/>
      <c r="BV8" s="640"/>
      <c r="BW8" s="640"/>
      <c r="BX8" s="640"/>
      <c r="BY8" s="640"/>
      <c r="BZ8" s="640"/>
      <c r="CA8" s="640"/>
      <c r="CB8" s="644"/>
      <c r="CD8" s="633" t="s">
        <v>246</v>
      </c>
      <c r="CE8" s="634"/>
      <c r="CF8" s="634"/>
      <c r="CG8" s="634"/>
      <c r="CH8" s="634"/>
      <c r="CI8" s="634"/>
      <c r="CJ8" s="634"/>
      <c r="CK8" s="634"/>
      <c r="CL8" s="634"/>
      <c r="CM8" s="634"/>
      <c r="CN8" s="634"/>
      <c r="CO8" s="634"/>
      <c r="CP8" s="634"/>
      <c r="CQ8" s="635"/>
      <c r="CR8" s="636">
        <v>87584921</v>
      </c>
      <c r="CS8" s="637"/>
      <c r="CT8" s="637"/>
      <c r="CU8" s="637"/>
      <c r="CV8" s="637"/>
      <c r="CW8" s="637"/>
      <c r="CX8" s="637"/>
      <c r="CY8" s="638"/>
      <c r="CZ8" s="639">
        <v>50.4</v>
      </c>
      <c r="DA8" s="639"/>
      <c r="DB8" s="639"/>
      <c r="DC8" s="639"/>
      <c r="DD8" s="645">
        <v>505145</v>
      </c>
      <c r="DE8" s="637"/>
      <c r="DF8" s="637"/>
      <c r="DG8" s="637"/>
      <c r="DH8" s="637"/>
      <c r="DI8" s="637"/>
      <c r="DJ8" s="637"/>
      <c r="DK8" s="637"/>
      <c r="DL8" s="637"/>
      <c r="DM8" s="637"/>
      <c r="DN8" s="637"/>
      <c r="DO8" s="637"/>
      <c r="DP8" s="638"/>
      <c r="DQ8" s="645">
        <v>37072774</v>
      </c>
      <c r="DR8" s="637"/>
      <c r="DS8" s="637"/>
      <c r="DT8" s="637"/>
      <c r="DU8" s="637"/>
      <c r="DV8" s="637"/>
      <c r="DW8" s="637"/>
      <c r="DX8" s="637"/>
      <c r="DY8" s="637"/>
      <c r="DZ8" s="637"/>
      <c r="EA8" s="637"/>
      <c r="EB8" s="637"/>
      <c r="EC8" s="646"/>
    </row>
    <row r="9" spans="2:143" ht="11.25" customHeight="1" x14ac:dyDescent="0.2">
      <c r="B9" s="633" t="s">
        <v>247</v>
      </c>
      <c r="C9" s="634"/>
      <c r="D9" s="634"/>
      <c r="E9" s="634"/>
      <c r="F9" s="634"/>
      <c r="G9" s="634"/>
      <c r="H9" s="634"/>
      <c r="I9" s="634"/>
      <c r="J9" s="634"/>
      <c r="K9" s="634"/>
      <c r="L9" s="634"/>
      <c r="M9" s="634"/>
      <c r="N9" s="634"/>
      <c r="O9" s="634"/>
      <c r="P9" s="634"/>
      <c r="Q9" s="635"/>
      <c r="R9" s="636">
        <v>469783</v>
      </c>
      <c r="S9" s="637"/>
      <c r="T9" s="637"/>
      <c r="U9" s="637"/>
      <c r="V9" s="637"/>
      <c r="W9" s="637"/>
      <c r="X9" s="637"/>
      <c r="Y9" s="638"/>
      <c r="Z9" s="639">
        <v>0.3</v>
      </c>
      <c r="AA9" s="639"/>
      <c r="AB9" s="639"/>
      <c r="AC9" s="639"/>
      <c r="AD9" s="640">
        <v>469783</v>
      </c>
      <c r="AE9" s="640"/>
      <c r="AF9" s="640"/>
      <c r="AG9" s="640"/>
      <c r="AH9" s="640"/>
      <c r="AI9" s="640"/>
      <c r="AJ9" s="640"/>
      <c r="AK9" s="640"/>
      <c r="AL9" s="641">
        <v>0.6</v>
      </c>
      <c r="AM9" s="642"/>
      <c r="AN9" s="642"/>
      <c r="AO9" s="643"/>
      <c r="AP9" s="633" t="s">
        <v>248</v>
      </c>
      <c r="AQ9" s="634"/>
      <c r="AR9" s="634"/>
      <c r="AS9" s="634"/>
      <c r="AT9" s="634"/>
      <c r="AU9" s="634"/>
      <c r="AV9" s="634"/>
      <c r="AW9" s="634"/>
      <c r="AX9" s="634"/>
      <c r="AY9" s="634"/>
      <c r="AZ9" s="634"/>
      <c r="BA9" s="634"/>
      <c r="BB9" s="634"/>
      <c r="BC9" s="634"/>
      <c r="BD9" s="634"/>
      <c r="BE9" s="634"/>
      <c r="BF9" s="635"/>
      <c r="BG9" s="636">
        <v>30776514</v>
      </c>
      <c r="BH9" s="637"/>
      <c r="BI9" s="637"/>
      <c r="BJ9" s="637"/>
      <c r="BK9" s="637"/>
      <c r="BL9" s="637"/>
      <c r="BM9" s="637"/>
      <c r="BN9" s="638"/>
      <c r="BO9" s="639">
        <v>43.7</v>
      </c>
      <c r="BP9" s="639"/>
      <c r="BQ9" s="639"/>
      <c r="BR9" s="639"/>
      <c r="BS9" s="640" t="s">
        <v>245</v>
      </c>
      <c r="BT9" s="640"/>
      <c r="BU9" s="640"/>
      <c r="BV9" s="640"/>
      <c r="BW9" s="640"/>
      <c r="BX9" s="640"/>
      <c r="BY9" s="640"/>
      <c r="BZ9" s="640"/>
      <c r="CA9" s="640"/>
      <c r="CB9" s="644"/>
      <c r="CD9" s="633" t="s">
        <v>249</v>
      </c>
      <c r="CE9" s="634"/>
      <c r="CF9" s="634"/>
      <c r="CG9" s="634"/>
      <c r="CH9" s="634"/>
      <c r="CI9" s="634"/>
      <c r="CJ9" s="634"/>
      <c r="CK9" s="634"/>
      <c r="CL9" s="634"/>
      <c r="CM9" s="634"/>
      <c r="CN9" s="634"/>
      <c r="CO9" s="634"/>
      <c r="CP9" s="634"/>
      <c r="CQ9" s="635"/>
      <c r="CR9" s="636">
        <v>17950271</v>
      </c>
      <c r="CS9" s="637"/>
      <c r="CT9" s="637"/>
      <c r="CU9" s="637"/>
      <c r="CV9" s="637"/>
      <c r="CW9" s="637"/>
      <c r="CX9" s="637"/>
      <c r="CY9" s="638"/>
      <c r="CZ9" s="639">
        <v>10.3</v>
      </c>
      <c r="DA9" s="639"/>
      <c r="DB9" s="639"/>
      <c r="DC9" s="639"/>
      <c r="DD9" s="645">
        <v>549966</v>
      </c>
      <c r="DE9" s="637"/>
      <c r="DF9" s="637"/>
      <c r="DG9" s="637"/>
      <c r="DH9" s="637"/>
      <c r="DI9" s="637"/>
      <c r="DJ9" s="637"/>
      <c r="DK9" s="637"/>
      <c r="DL9" s="637"/>
      <c r="DM9" s="637"/>
      <c r="DN9" s="637"/>
      <c r="DO9" s="637"/>
      <c r="DP9" s="638"/>
      <c r="DQ9" s="645">
        <v>8998774</v>
      </c>
      <c r="DR9" s="637"/>
      <c r="DS9" s="637"/>
      <c r="DT9" s="637"/>
      <c r="DU9" s="637"/>
      <c r="DV9" s="637"/>
      <c r="DW9" s="637"/>
      <c r="DX9" s="637"/>
      <c r="DY9" s="637"/>
      <c r="DZ9" s="637"/>
      <c r="EA9" s="637"/>
      <c r="EB9" s="637"/>
      <c r="EC9" s="646"/>
    </row>
    <row r="10" spans="2:143" ht="11.25" customHeight="1" x14ac:dyDescent="0.2">
      <c r="B10" s="633" t="s">
        <v>250</v>
      </c>
      <c r="C10" s="634"/>
      <c r="D10" s="634"/>
      <c r="E10" s="634"/>
      <c r="F10" s="634"/>
      <c r="G10" s="634"/>
      <c r="H10" s="634"/>
      <c r="I10" s="634"/>
      <c r="J10" s="634"/>
      <c r="K10" s="634"/>
      <c r="L10" s="634"/>
      <c r="M10" s="634"/>
      <c r="N10" s="634"/>
      <c r="O10" s="634"/>
      <c r="P10" s="634"/>
      <c r="Q10" s="635"/>
      <c r="R10" s="636" t="s">
        <v>245</v>
      </c>
      <c r="S10" s="637"/>
      <c r="T10" s="637"/>
      <c r="U10" s="637"/>
      <c r="V10" s="637"/>
      <c r="W10" s="637"/>
      <c r="X10" s="637"/>
      <c r="Y10" s="638"/>
      <c r="Z10" s="639" t="s">
        <v>141</v>
      </c>
      <c r="AA10" s="639"/>
      <c r="AB10" s="639"/>
      <c r="AC10" s="639"/>
      <c r="AD10" s="640" t="s">
        <v>245</v>
      </c>
      <c r="AE10" s="640"/>
      <c r="AF10" s="640"/>
      <c r="AG10" s="640"/>
      <c r="AH10" s="640"/>
      <c r="AI10" s="640"/>
      <c r="AJ10" s="640"/>
      <c r="AK10" s="640"/>
      <c r="AL10" s="641" t="s">
        <v>239</v>
      </c>
      <c r="AM10" s="642"/>
      <c r="AN10" s="642"/>
      <c r="AO10" s="643"/>
      <c r="AP10" s="633" t="s">
        <v>251</v>
      </c>
      <c r="AQ10" s="634"/>
      <c r="AR10" s="634"/>
      <c r="AS10" s="634"/>
      <c r="AT10" s="634"/>
      <c r="AU10" s="634"/>
      <c r="AV10" s="634"/>
      <c r="AW10" s="634"/>
      <c r="AX10" s="634"/>
      <c r="AY10" s="634"/>
      <c r="AZ10" s="634"/>
      <c r="BA10" s="634"/>
      <c r="BB10" s="634"/>
      <c r="BC10" s="634"/>
      <c r="BD10" s="634"/>
      <c r="BE10" s="634"/>
      <c r="BF10" s="635"/>
      <c r="BG10" s="636">
        <v>1138011</v>
      </c>
      <c r="BH10" s="637"/>
      <c r="BI10" s="637"/>
      <c r="BJ10" s="637"/>
      <c r="BK10" s="637"/>
      <c r="BL10" s="637"/>
      <c r="BM10" s="637"/>
      <c r="BN10" s="638"/>
      <c r="BO10" s="639">
        <v>1.6</v>
      </c>
      <c r="BP10" s="639"/>
      <c r="BQ10" s="639"/>
      <c r="BR10" s="639"/>
      <c r="BS10" s="640" t="s">
        <v>245</v>
      </c>
      <c r="BT10" s="640"/>
      <c r="BU10" s="640"/>
      <c r="BV10" s="640"/>
      <c r="BW10" s="640"/>
      <c r="BX10" s="640"/>
      <c r="BY10" s="640"/>
      <c r="BZ10" s="640"/>
      <c r="CA10" s="640"/>
      <c r="CB10" s="644"/>
      <c r="CD10" s="633" t="s">
        <v>252</v>
      </c>
      <c r="CE10" s="634"/>
      <c r="CF10" s="634"/>
      <c r="CG10" s="634"/>
      <c r="CH10" s="634"/>
      <c r="CI10" s="634"/>
      <c r="CJ10" s="634"/>
      <c r="CK10" s="634"/>
      <c r="CL10" s="634"/>
      <c r="CM10" s="634"/>
      <c r="CN10" s="634"/>
      <c r="CO10" s="634"/>
      <c r="CP10" s="634"/>
      <c r="CQ10" s="635"/>
      <c r="CR10" s="636">
        <v>264240</v>
      </c>
      <c r="CS10" s="637"/>
      <c r="CT10" s="637"/>
      <c r="CU10" s="637"/>
      <c r="CV10" s="637"/>
      <c r="CW10" s="637"/>
      <c r="CX10" s="637"/>
      <c r="CY10" s="638"/>
      <c r="CZ10" s="639">
        <v>0.2</v>
      </c>
      <c r="DA10" s="639"/>
      <c r="DB10" s="639"/>
      <c r="DC10" s="639"/>
      <c r="DD10" s="645" t="s">
        <v>245</v>
      </c>
      <c r="DE10" s="637"/>
      <c r="DF10" s="637"/>
      <c r="DG10" s="637"/>
      <c r="DH10" s="637"/>
      <c r="DI10" s="637"/>
      <c r="DJ10" s="637"/>
      <c r="DK10" s="637"/>
      <c r="DL10" s="637"/>
      <c r="DM10" s="637"/>
      <c r="DN10" s="637"/>
      <c r="DO10" s="637"/>
      <c r="DP10" s="638"/>
      <c r="DQ10" s="645">
        <v>264240</v>
      </c>
      <c r="DR10" s="637"/>
      <c r="DS10" s="637"/>
      <c r="DT10" s="637"/>
      <c r="DU10" s="637"/>
      <c r="DV10" s="637"/>
      <c r="DW10" s="637"/>
      <c r="DX10" s="637"/>
      <c r="DY10" s="637"/>
      <c r="DZ10" s="637"/>
      <c r="EA10" s="637"/>
      <c r="EB10" s="637"/>
      <c r="EC10" s="646"/>
    </row>
    <row r="11" spans="2:143" ht="11.25" customHeight="1" x14ac:dyDescent="0.2">
      <c r="B11" s="633" t="s">
        <v>253</v>
      </c>
      <c r="C11" s="634"/>
      <c r="D11" s="634"/>
      <c r="E11" s="634"/>
      <c r="F11" s="634"/>
      <c r="G11" s="634"/>
      <c r="H11" s="634"/>
      <c r="I11" s="634"/>
      <c r="J11" s="634"/>
      <c r="K11" s="634"/>
      <c r="L11" s="634"/>
      <c r="M11" s="634"/>
      <c r="N11" s="634"/>
      <c r="O11" s="634"/>
      <c r="P11" s="634"/>
      <c r="Q11" s="635"/>
      <c r="R11" s="636">
        <v>10138445</v>
      </c>
      <c r="S11" s="637"/>
      <c r="T11" s="637"/>
      <c r="U11" s="637"/>
      <c r="V11" s="637"/>
      <c r="W11" s="637"/>
      <c r="X11" s="637"/>
      <c r="Y11" s="638"/>
      <c r="Z11" s="641">
        <v>5.5</v>
      </c>
      <c r="AA11" s="642"/>
      <c r="AB11" s="642"/>
      <c r="AC11" s="648"/>
      <c r="AD11" s="645">
        <v>10138445</v>
      </c>
      <c r="AE11" s="637"/>
      <c r="AF11" s="637"/>
      <c r="AG11" s="637"/>
      <c r="AH11" s="637"/>
      <c r="AI11" s="637"/>
      <c r="AJ11" s="637"/>
      <c r="AK11" s="638"/>
      <c r="AL11" s="641">
        <v>12</v>
      </c>
      <c r="AM11" s="642"/>
      <c r="AN11" s="642"/>
      <c r="AO11" s="643"/>
      <c r="AP11" s="633" t="s">
        <v>254</v>
      </c>
      <c r="AQ11" s="634"/>
      <c r="AR11" s="634"/>
      <c r="AS11" s="634"/>
      <c r="AT11" s="634"/>
      <c r="AU11" s="634"/>
      <c r="AV11" s="634"/>
      <c r="AW11" s="634"/>
      <c r="AX11" s="634"/>
      <c r="AY11" s="634"/>
      <c r="AZ11" s="634"/>
      <c r="BA11" s="634"/>
      <c r="BB11" s="634"/>
      <c r="BC11" s="634"/>
      <c r="BD11" s="634"/>
      <c r="BE11" s="634"/>
      <c r="BF11" s="635"/>
      <c r="BG11" s="636">
        <v>2219532</v>
      </c>
      <c r="BH11" s="637"/>
      <c r="BI11" s="637"/>
      <c r="BJ11" s="637"/>
      <c r="BK11" s="637"/>
      <c r="BL11" s="637"/>
      <c r="BM11" s="637"/>
      <c r="BN11" s="638"/>
      <c r="BO11" s="639">
        <v>3.2</v>
      </c>
      <c r="BP11" s="639"/>
      <c r="BQ11" s="639"/>
      <c r="BR11" s="639"/>
      <c r="BS11" s="640">
        <v>381495</v>
      </c>
      <c r="BT11" s="640"/>
      <c r="BU11" s="640"/>
      <c r="BV11" s="640"/>
      <c r="BW11" s="640"/>
      <c r="BX11" s="640"/>
      <c r="BY11" s="640"/>
      <c r="BZ11" s="640"/>
      <c r="CA11" s="640"/>
      <c r="CB11" s="644"/>
      <c r="CD11" s="633" t="s">
        <v>255</v>
      </c>
      <c r="CE11" s="634"/>
      <c r="CF11" s="634"/>
      <c r="CG11" s="634"/>
      <c r="CH11" s="634"/>
      <c r="CI11" s="634"/>
      <c r="CJ11" s="634"/>
      <c r="CK11" s="634"/>
      <c r="CL11" s="634"/>
      <c r="CM11" s="634"/>
      <c r="CN11" s="634"/>
      <c r="CO11" s="634"/>
      <c r="CP11" s="634"/>
      <c r="CQ11" s="635"/>
      <c r="CR11" s="636">
        <v>278825</v>
      </c>
      <c r="CS11" s="637"/>
      <c r="CT11" s="637"/>
      <c r="CU11" s="637"/>
      <c r="CV11" s="637"/>
      <c r="CW11" s="637"/>
      <c r="CX11" s="637"/>
      <c r="CY11" s="638"/>
      <c r="CZ11" s="639">
        <v>0.2</v>
      </c>
      <c r="DA11" s="639"/>
      <c r="DB11" s="639"/>
      <c r="DC11" s="639"/>
      <c r="DD11" s="645">
        <v>18683</v>
      </c>
      <c r="DE11" s="637"/>
      <c r="DF11" s="637"/>
      <c r="DG11" s="637"/>
      <c r="DH11" s="637"/>
      <c r="DI11" s="637"/>
      <c r="DJ11" s="637"/>
      <c r="DK11" s="637"/>
      <c r="DL11" s="637"/>
      <c r="DM11" s="637"/>
      <c r="DN11" s="637"/>
      <c r="DO11" s="637"/>
      <c r="DP11" s="638"/>
      <c r="DQ11" s="645">
        <v>243932</v>
      </c>
      <c r="DR11" s="637"/>
      <c r="DS11" s="637"/>
      <c r="DT11" s="637"/>
      <c r="DU11" s="637"/>
      <c r="DV11" s="637"/>
      <c r="DW11" s="637"/>
      <c r="DX11" s="637"/>
      <c r="DY11" s="637"/>
      <c r="DZ11" s="637"/>
      <c r="EA11" s="637"/>
      <c r="EB11" s="637"/>
      <c r="EC11" s="646"/>
    </row>
    <row r="12" spans="2:143" ht="11.25" customHeight="1" x14ac:dyDescent="0.2">
      <c r="B12" s="633" t="s">
        <v>256</v>
      </c>
      <c r="C12" s="634"/>
      <c r="D12" s="634"/>
      <c r="E12" s="634"/>
      <c r="F12" s="634"/>
      <c r="G12" s="634"/>
      <c r="H12" s="634"/>
      <c r="I12" s="634"/>
      <c r="J12" s="634"/>
      <c r="K12" s="634"/>
      <c r="L12" s="634"/>
      <c r="M12" s="634"/>
      <c r="N12" s="634"/>
      <c r="O12" s="634"/>
      <c r="P12" s="634"/>
      <c r="Q12" s="635"/>
      <c r="R12" s="636">
        <v>43313</v>
      </c>
      <c r="S12" s="637"/>
      <c r="T12" s="637"/>
      <c r="U12" s="637"/>
      <c r="V12" s="637"/>
      <c r="W12" s="637"/>
      <c r="X12" s="637"/>
      <c r="Y12" s="638"/>
      <c r="Z12" s="639">
        <v>0</v>
      </c>
      <c r="AA12" s="639"/>
      <c r="AB12" s="639"/>
      <c r="AC12" s="639"/>
      <c r="AD12" s="640">
        <v>43313</v>
      </c>
      <c r="AE12" s="640"/>
      <c r="AF12" s="640"/>
      <c r="AG12" s="640"/>
      <c r="AH12" s="640"/>
      <c r="AI12" s="640"/>
      <c r="AJ12" s="640"/>
      <c r="AK12" s="640"/>
      <c r="AL12" s="641">
        <v>0.1</v>
      </c>
      <c r="AM12" s="642"/>
      <c r="AN12" s="642"/>
      <c r="AO12" s="643"/>
      <c r="AP12" s="633" t="s">
        <v>257</v>
      </c>
      <c r="AQ12" s="634"/>
      <c r="AR12" s="634"/>
      <c r="AS12" s="634"/>
      <c r="AT12" s="634"/>
      <c r="AU12" s="634"/>
      <c r="AV12" s="634"/>
      <c r="AW12" s="634"/>
      <c r="AX12" s="634"/>
      <c r="AY12" s="634"/>
      <c r="AZ12" s="634"/>
      <c r="BA12" s="634"/>
      <c r="BB12" s="634"/>
      <c r="BC12" s="634"/>
      <c r="BD12" s="634"/>
      <c r="BE12" s="634"/>
      <c r="BF12" s="635"/>
      <c r="BG12" s="636">
        <v>26728927</v>
      </c>
      <c r="BH12" s="637"/>
      <c r="BI12" s="637"/>
      <c r="BJ12" s="637"/>
      <c r="BK12" s="637"/>
      <c r="BL12" s="637"/>
      <c r="BM12" s="637"/>
      <c r="BN12" s="638"/>
      <c r="BO12" s="639">
        <v>38</v>
      </c>
      <c r="BP12" s="639"/>
      <c r="BQ12" s="639"/>
      <c r="BR12" s="639"/>
      <c r="BS12" s="640" t="s">
        <v>239</v>
      </c>
      <c r="BT12" s="640"/>
      <c r="BU12" s="640"/>
      <c r="BV12" s="640"/>
      <c r="BW12" s="640"/>
      <c r="BX12" s="640"/>
      <c r="BY12" s="640"/>
      <c r="BZ12" s="640"/>
      <c r="CA12" s="640"/>
      <c r="CB12" s="644"/>
      <c r="CD12" s="633" t="s">
        <v>258</v>
      </c>
      <c r="CE12" s="634"/>
      <c r="CF12" s="634"/>
      <c r="CG12" s="634"/>
      <c r="CH12" s="634"/>
      <c r="CI12" s="634"/>
      <c r="CJ12" s="634"/>
      <c r="CK12" s="634"/>
      <c r="CL12" s="634"/>
      <c r="CM12" s="634"/>
      <c r="CN12" s="634"/>
      <c r="CO12" s="634"/>
      <c r="CP12" s="634"/>
      <c r="CQ12" s="635"/>
      <c r="CR12" s="636">
        <v>2739851</v>
      </c>
      <c r="CS12" s="637"/>
      <c r="CT12" s="637"/>
      <c r="CU12" s="637"/>
      <c r="CV12" s="637"/>
      <c r="CW12" s="637"/>
      <c r="CX12" s="637"/>
      <c r="CY12" s="638"/>
      <c r="CZ12" s="639">
        <v>1.6</v>
      </c>
      <c r="DA12" s="639"/>
      <c r="DB12" s="639"/>
      <c r="DC12" s="639"/>
      <c r="DD12" s="645">
        <v>18793</v>
      </c>
      <c r="DE12" s="637"/>
      <c r="DF12" s="637"/>
      <c r="DG12" s="637"/>
      <c r="DH12" s="637"/>
      <c r="DI12" s="637"/>
      <c r="DJ12" s="637"/>
      <c r="DK12" s="637"/>
      <c r="DL12" s="637"/>
      <c r="DM12" s="637"/>
      <c r="DN12" s="637"/>
      <c r="DO12" s="637"/>
      <c r="DP12" s="638"/>
      <c r="DQ12" s="645">
        <v>2128232</v>
      </c>
      <c r="DR12" s="637"/>
      <c r="DS12" s="637"/>
      <c r="DT12" s="637"/>
      <c r="DU12" s="637"/>
      <c r="DV12" s="637"/>
      <c r="DW12" s="637"/>
      <c r="DX12" s="637"/>
      <c r="DY12" s="637"/>
      <c r="DZ12" s="637"/>
      <c r="EA12" s="637"/>
      <c r="EB12" s="637"/>
      <c r="EC12" s="646"/>
    </row>
    <row r="13" spans="2:143" ht="11.25" customHeight="1" x14ac:dyDescent="0.2">
      <c r="B13" s="633" t="s">
        <v>259</v>
      </c>
      <c r="C13" s="634"/>
      <c r="D13" s="634"/>
      <c r="E13" s="634"/>
      <c r="F13" s="634"/>
      <c r="G13" s="634"/>
      <c r="H13" s="634"/>
      <c r="I13" s="634"/>
      <c r="J13" s="634"/>
      <c r="K13" s="634"/>
      <c r="L13" s="634"/>
      <c r="M13" s="634"/>
      <c r="N13" s="634"/>
      <c r="O13" s="634"/>
      <c r="P13" s="634"/>
      <c r="Q13" s="635"/>
      <c r="R13" s="636" t="s">
        <v>245</v>
      </c>
      <c r="S13" s="637"/>
      <c r="T13" s="637"/>
      <c r="U13" s="637"/>
      <c r="V13" s="637"/>
      <c r="W13" s="637"/>
      <c r="X13" s="637"/>
      <c r="Y13" s="638"/>
      <c r="Z13" s="639" t="s">
        <v>239</v>
      </c>
      <c r="AA13" s="639"/>
      <c r="AB13" s="639"/>
      <c r="AC13" s="639"/>
      <c r="AD13" s="640" t="s">
        <v>141</v>
      </c>
      <c r="AE13" s="640"/>
      <c r="AF13" s="640"/>
      <c r="AG13" s="640"/>
      <c r="AH13" s="640"/>
      <c r="AI13" s="640"/>
      <c r="AJ13" s="640"/>
      <c r="AK13" s="640"/>
      <c r="AL13" s="641" t="s">
        <v>141</v>
      </c>
      <c r="AM13" s="642"/>
      <c r="AN13" s="642"/>
      <c r="AO13" s="643"/>
      <c r="AP13" s="633" t="s">
        <v>260</v>
      </c>
      <c r="AQ13" s="634"/>
      <c r="AR13" s="634"/>
      <c r="AS13" s="634"/>
      <c r="AT13" s="634"/>
      <c r="AU13" s="634"/>
      <c r="AV13" s="634"/>
      <c r="AW13" s="634"/>
      <c r="AX13" s="634"/>
      <c r="AY13" s="634"/>
      <c r="AZ13" s="634"/>
      <c r="BA13" s="634"/>
      <c r="BB13" s="634"/>
      <c r="BC13" s="634"/>
      <c r="BD13" s="634"/>
      <c r="BE13" s="634"/>
      <c r="BF13" s="635"/>
      <c r="BG13" s="636">
        <v>26225391</v>
      </c>
      <c r="BH13" s="637"/>
      <c r="BI13" s="637"/>
      <c r="BJ13" s="637"/>
      <c r="BK13" s="637"/>
      <c r="BL13" s="637"/>
      <c r="BM13" s="637"/>
      <c r="BN13" s="638"/>
      <c r="BO13" s="639">
        <v>37.200000000000003</v>
      </c>
      <c r="BP13" s="639"/>
      <c r="BQ13" s="639"/>
      <c r="BR13" s="639"/>
      <c r="BS13" s="640" t="s">
        <v>245</v>
      </c>
      <c r="BT13" s="640"/>
      <c r="BU13" s="640"/>
      <c r="BV13" s="640"/>
      <c r="BW13" s="640"/>
      <c r="BX13" s="640"/>
      <c r="BY13" s="640"/>
      <c r="BZ13" s="640"/>
      <c r="CA13" s="640"/>
      <c r="CB13" s="644"/>
      <c r="CD13" s="633" t="s">
        <v>261</v>
      </c>
      <c r="CE13" s="634"/>
      <c r="CF13" s="634"/>
      <c r="CG13" s="634"/>
      <c r="CH13" s="634"/>
      <c r="CI13" s="634"/>
      <c r="CJ13" s="634"/>
      <c r="CK13" s="634"/>
      <c r="CL13" s="634"/>
      <c r="CM13" s="634"/>
      <c r="CN13" s="634"/>
      <c r="CO13" s="634"/>
      <c r="CP13" s="634"/>
      <c r="CQ13" s="635"/>
      <c r="CR13" s="636">
        <v>12148618</v>
      </c>
      <c r="CS13" s="637"/>
      <c r="CT13" s="637"/>
      <c r="CU13" s="637"/>
      <c r="CV13" s="637"/>
      <c r="CW13" s="637"/>
      <c r="CX13" s="637"/>
      <c r="CY13" s="638"/>
      <c r="CZ13" s="639">
        <v>7</v>
      </c>
      <c r="DA13" s="639"/>
      <c r="DB13" s="639"/>
      <c r="DC13" s="639"/>
      <c r="DD13" s="645">
        <v>4297038</v>
      </c>
      <c r="DE13" s="637"/>
      <c r="DF13" s="637"/>
      <c r="DG13" s="637"/>
      <c r="DH13" s="637"/>
      <c r="DI13" s="637"/>
      <c r="DJ13" s="637"/>
      <c r="DK13" s="637"/>
      <c r="DL13" s="637"/>
      <c r="DM13" s="637"/>
      <c r="DN13" s="637"/>
      <c r="DO13" s="637"/>
      <c r="DP13" s="638"/>
      <c r="DQ13" s="645">
        <v>8440559</v>
      </c>
      <c r="DR13" s="637"/>
      <c r="DS13" s="637"/>
      <c r="DT13" s="637"/>
      <c r="DU13" s="637"/>
      <c r="DV13" s="637"/>
      <c r="DW13" s="637"/>
      <c r="DX13" s="637"/>
      <c r="DY13" s="637"/>
      <c r="DZ13" s="637"/>
      <c r="EA13" s="637"/>
      <c r="EB13" s="637"/>
      <c r="EC13" s="646"/>
    </row>
    <row r="14" spans="2:143" ht="11.25" customHeight="1" x14ac:dyDescent="0.2">
      <c r="B14" s="633" t="s">
        <v>262</v>
      </c>
      <c r="C14" s="634"/>
      <c r="D14" s="634"/>
      <c r="E14" s="634"/>
      <c r="F14" s="634"/>
      <c r="G14" s="634"/>
      <c r="H14" s="634"/>
      <c r="I14" s="634"/>
      <c r="J14" s="634"/>
      <c r="K14" s="634"/>
      <c r="L14" s="634"/>
      <c r="M14" s="634"/>
      <c r="N14" s="634"/>
      <c r="O14" s="634"/>
      <c r="P14" s="634"/>
      <c r="Q14" s="635"/>
      <c r="R14" s="636">
        <v>35</v>
      </c>
      <c r="S14" s="637"/>
      <c r="T14" s="637"/>
      <c r="U14" s="637"/>
      <c r="V14" s="637"/>
      <c r="W14" s="637"/>
      <c r="X14" s="637"/>
      <c r="Y14" s="638"/>
      <c r="Z14" s="639">
        <v>0</v>
      </c>
      <c r="AA14" s="639"/>
      <c r="AB14" s="639"/>
      <c r="AC14" s="639"/>
      <c r="AD14" s="640">
        <v>35</v>
      </c>
      <c r="AE14" s="640"/>
      <c r="AF14" s="640"/>
      <c r="AG14" s="640"/>
      <c r="AH14" s="640"/>
      <c r="AI14" s="640"/>
      <c r="AJ14" s="640"/>
      <c r="AK14" s="640"/>
      <c r="AL14" s="641">
        <v>0</v>
      </c>
      <c r="AM14" s="642"/>
      <c r="AN14" s="642"/>
      <c r="AO14" s="643"/>
      <c r="AP14" s="633" t="s">
        <v>263</v>
      </c>
      <c r="AQ14" s="634"/>
      <c r="AR14" s="634"/>
      <c r="AS14" s="634"/>
      <c r="AT14" s="634"/>
      <c r="AU14" s="634"/>
      <c r="AV14" s="634"/>
      <c r="AW14" s="634"/>
      <c r="AX14" s="634"/>
      <c r="AY14" s="634"/>
      <c r="AZ14" s="634"/>
      <c r="BA14" s="634"/>
      <c r="BB14" s="634"/>
      <c r="BC14" s="634"/>
      <c r="BD14" s="634"/>
      <c r="BE14" s="634"/>
      <c r="BF14" s="635"/>
      <c r="BG14" s="636">
        <v>558315</v>
      </c>
      <c r="BH14" s="637"/>
      <c r="BI14" s="637"/>
      <c r="BJ14" s="637"/>
      <c r="BK14" s="637"/>
      <c r="BL14" s="637"/>
      <c r="BM14" s="637"/>
      <c r="BN14" s="638"/>
      <c r="BO14" s="639">
        <v>0.8</v>
      </c>
      <c r="BP14" s="639"/>
      <c r="BQ14" s="639"/>
      <c r="BR14" s="639"/>
      <c r="BS14" s="640" t="s">
        <v>239</v>
      </c>
      <c r="BT14" s="640"/>
      <c r="BU14" s="640"/>
      <c r="BV14" s="640"/>
      <c r="BW14" s="640"/>
      <c r="BX14" s="640"/>
      <c r="BY14" s="640"/>
      <c r="BZ14" s="640"/>
      <c r="CA14" s="640"/>
      <c r="CB14" s="644"/>
      <c r="CD14" s="633" t="s">
        <v>264</v>
      </c>
      <c r="CE14" s="634"/>
      <c r="CF14" s="634"/>
      <c r="CG14" s="634"/>
      <c r="CH14" s="634"/>
      <c r="CI14" s="634"/>
      <c r="CJ14" s="634"/>
      <c r="CK14" s="634"/>
      <c r="CL14" s="634"/>
      <c r="CM14" s="634"/>
      <c r="CN14" s="634"/>
      <c r="CO14" s="634"/>
      <c r="CP14" s="634"/>
      <c r="CQ14" s="635"/>
      <c r="CR14" s="636">
        <v>4662286</v>
      </c>
      <c r="CS14" s="637"/>
      <c r="CT14" s="637"/>
      <c r="CU14" s="637"/>
      <c r="CV14" s="637"/>
      <c r="CW14" s="637"/>
      <c r="CX14" s="637"/>
      <c r="CY14" s="638"/>
      <c r="CZ14" s="639">
        <v>2.7</v>
      </c>
      <c r="DA14" s="639"/>
      <c r="DB14" s="639"/>
      <c r="DC14" s="639"/>
      <c r="DD14" s="645">
        <v>187450</v>
      </c>
      <c r="DE14" s="637"/>
      <c r="DF14" s="637"/>
      <c r="DG14" s="637"/>
      <c r="DH14" s="637"/>
      <c r="DI14" s="637"/>
      <c r="DJ14" s="637"/>
      <c r="DK14" s="637"/>
      <c r="DL14" s="637"/>
      <c r="DM14" s="637"/>
      <c r="DN14" s="637"/>
      <c r="DO14" s="637"/>
      <c r="DP14" s="638"/>
      <c r="DQ14" s="645">
        <v>3007275</v>
      </c>
      <c r="DR14" s="637"/>
      <c r="DS14" s="637"/>
      <c r="DT14" s="637"/>
      <c r="DU14" s="637"/>
      <c r="DV14" s="637"/>
      <c r="DW14" s="637"/>
      <c r="DX14" s="637"/>
      <c r="DY14" s="637"/>
      <c r="DZ14" s="637"/>
      <c r="EA14" s="637"/>
      <c r="EB14" s="637"/>
      <c r="EC14" s="646"/>
    </row>
    <row r="15" spans="2:143" ht="11.25" customHeight="1" x14ac:dyDescent="0.2">
      <c r="B15" s="633" t="s">
        <v>265</v>
      </c>
      <c r="C15" s="634"/>
      <c r="D15" s="634"/>
      <c r="E15" s="634"/>
      <c r="F15" s="634"/>
      <c r="G15" s="634"/>
      <c r="H15" s="634"/>
      <c r="I15" s="634"/>
      <c r="J15" s="634"/>
      <c r="K15" s="634"/>
      <c r="L15" s="634"/>
      <c r="M15" s="634"/>
      <c r="N15" s="634"/>
      <c r="O15" s="634"/>
      <c r="P15" s="634"/>
      <c r="Q15" s="635"/>
      <c r="R15" s="636" t="s">
        <v>245</v>
      </c>
      <c r="S15" s="637"/>
      <c r="T15" s="637"/>
      <c r="U15" s="637"/>
      <c r="V15" s="637"/>
      <c r="W15" s="637"/>
      <c r="X15" s="637"/>
      <c r="Y15" s="638"/>
      <c r="Z15" s="639" t="s">
        <v>239</v>
      </c>
      <c r="AA15" s="639"/>
      <c r="AB15" s="639"/>
      <c r="AC15" s="639"/>
      <c r="AD15" s="640" t="s">
        <v>239</v>
      </c>
      <c r="AE15" s="640"/>
      <c r="AF15" s="640"/>
      <c r="AG15" s="640"/>
      <c r="AH15" s="640"/>
      <c r="AI15" s="640"/>
      <c r="AJ15" s="640"/>
      <c r="AK15" s="640"/>
      <c r="AL15" s="641" t="s">
        <v>141</v>
      </c>
      <c r="AM15" s="642"/>
      <c r="AN15" s="642"/>
      <c r="AO15" s="643"/>
      <c r="AP15" s="633" t="s">
        <v>266</v>
      </c>
      <c r="AQ15" s="634"/>
      <c r="AR15" s="634"/>
      <c r="AS15" s="634"/>
      <c r="AT15" s="634"/>
      <c r="AU15" s="634"/>
      <c r="AV15" s="634"/>
      <c r="AW15" s="634"/>
      <c r="AX15" s="634"/>
      <c r="AY15" s="634"/>
      <c r="AZ15" s="634"/>
      <c r="BA15" s="634"/>
      <c r="BB15" s="634"/>
      <c r="BC15" s="634"/>
      <c r="BD15" s="634"/>
      <c r="BE15" s="634"/>
      <c r="BF15" s="635"/>
      <c r="BG15" s="636">
        <v>2448702</v>
      </c>
      <c r="BH15" s="637"/>
      <c r="BI15" s="637"/>
      <c r="BJ15" s="637"/>
      <c r="BK15" s="637"/>
      <c r="BL15" s="637"/>
      <c r="BM15" s="637"/>
      <c r="BN15" s="638"/>
      <c r="BO15" s="639">
        <v>3.5</v>
      </c>
      <c r="BP15" s="639"/>
      <c r="BQ15" s="639"/>
      <c r="BR15" s="639"/>
      <c r="BS15" s="640" t="s">
        <v>239</v>
      </c>
      <c r="BT15" s="640"/>
      <c r="BU15" s="640"/>
      <c r="BV15" s="640"/>
      <c r="BW15" s="640"/>
      <c r="BX15" s="640"/>
      <c r="BY15" s="640"/>
      <c r="BZ15" s="640"/>
      <c r="CA15" s="640"/>
      <c r="CB15" s="644"/>
      <c r="CD15" s="633" t="s">
        <v>267</v>
      </c>
      <c r="CE15" s="634"/>
      <c r="CF15" s="634"/>
      <c r="CG15" s="634"/>
      <c r="CH15" s="634"/>
      <c r="CI15" s="634"/>
      <c r="CJ15" s="634"/>
      <c r="CK15" s="634"/>
      <c r="CL15" s="634"/>
      <c r="CM15" s="634"/>
      <c r="CN15" s="634"/>
      <c r="CO15" s="634"/>
      <c r="CP15" s="634"/>
      <c r="CQ15" s="635"/>
      <c r="CR15" s="636">
        <v>18778788</v>
      </c>
      <c r="CS15" s="637"/>
      <c r="CT15" s="637"/>
      <c r="CU15" s="637"/>
      <c r="CV15" s="637"/>
      <c r="CW15" s="637"/>
      <c r="CX15" s="637"/>
      <c r="CY15" s="638"/>
      <c r="CZ15" s="639">
        <v>10.8</v>
      </c>
      <c r="DA15" s="639"/>
      <c r="DB15" s="639"/>
      <c r="DC15" s="639"/>
      <c r="DD15" s="645">
        <v>1979376</v>
      </c>
      <c r="DE15" s="637"/>
      <c r="DF15" s="637"/>
      <c r="DG15" s="637"/>
      <c r="DH15" s="637"/>
      <c r="DI15" s="637"/>
      <c r="DJ15" s="637"/>
      <c r="DK15" s="637"/>
      <c r="DL15" s="637"/>
      <c r="DM15" s="637"/>
      <c r="DN15" s="637"/>
      <c r="DO15" s="637"/>
      <c r="DP15" s="638"/>
      <c r="DQ15" s="645">
        <v>12886347</v>
      </c>
      <c r="DR15" s="637"/>
      <c r="DS15" s="637"/>
      <c r="DT15" s="637"/>
      <c r="DU15" s="637"/>
      <c r="DV15" s="637"/>
      <c r="DW15" s="637"/>
      <c r="DX15" s="637"/>
      <c r="DY15" s="637"/>
      <c r="DZ15" s="637"/>
      <c r="EA15" s="637"/>
      <c r="EB15" s="637"/>
      <c r="EC15" s="646"/>
    </row>
    <row r="16" spans="2:143" ht="11.25" customHeight="1" x14ac:dyDescent="0.2">
      <c r="B16" s="633" t="s">
        <v>268</v>
      </c>
      <c r="C16" s="634"/>
      <c r="D16" s="634"/>
      <c r="E16" s="634"/>
      <c r="F16" s="634"/>
      <c r="G16" s="634"/>
      <c r="H16" s="634"/>
      <c r="I16" s="634"/>
      <c r="J16" s="634"/>
      <c r="K16" s="634"/>
      <c r="L16" s="634"/>
      <c r="M16" s="634"/>
      <c r="N16" s="634"/>
      <c r="O16" s="634"/>
      <c r="P16" s="634"/>
      <c r="Q16" s="635"/>
      <c r="R16" s="636">
        <v>196098</v>
      </c>
      <c r="S16" s="637"/>
      <c r="T16" s="637"/>
      <c r="U16" s="637"/>
      <c r="V16" s="637"/>
      <c r="W16" s="637"/>
      <c r="X16" s="637"/>
      <c r="Y16" s="638"/>
      <c r="Z16" s="639">
        <v>0.1</v>
      </c>
      <c r="AA16" s="639"/>
      <c r="AB16" s="639"/>
      <c r="AC16" s="639"/>
      <c r="AD16" s="640">
        <v>196098</v>
      </c>
      <c r="AE16" s="640"/>
      <c r="AF16" s="640"/>
      <c r="AG16" s="640"/>
      <c r="AH16" s="640"/>
      <c r="AI16" s="640"/>
      <c r="AJ16" s="640"/>
      <c r="AK16" s="640"/>
      <c r="AL16" s="641">
        <v>0.2</v>
      </c>
      <c r="AM16" s="642"/>
      <c r="AN16" s="642"/>
      <c r="AO16" s="643"/>
      <c r="AP16" s="633" t="s">
        <v>269</v>
      </c>
      <c r="AQ16" s="634"/>
      <c r="AR16" s="634"/>
      <c r="AS16" s="634"/>
      <c r="AT16" s="634"/>
      <c r="AU16" s="634"/>
      <c r="AV16" s="634"/>
      <c r="AW16" s="634"/>
      <c r="AX16" s="634"/>
      <c r="AY16" s="634"/>
      <c r="AZ16" s="634"/>
      <c r="BA16" s="634"/>
      <c r="BB16" s="634"/>
      <c r="BC16" s="634"/>
      <c r="BD16" s="634"/>
      <c r="BE16" s="634"/>
      <c r="BF16" s="635"/>
      <c r="BG16" s="636" t="s">
        <v>239</v>
      </c>
      <c r="BH16" s="637"/>
      <c r="BI16" s="637"/>
      <c r="BJ16" s="637"/>
      <c r="BK16" s="637"/>
      <c r="BL16" s="637"/>
      <c r="BM16" s="637"/>
      <c r="BN16" s="638"/>
      <c r="BO16" s="639" t="s">
        <v>239</v>
      </c>
      <c r="BP16" s="639"/>
      <c r="BQ16" s="639"/>
      <c r="BR16" s="639"/>
      <c r="BS16" s="640" t="s">
        <v>239</v>
      </c>
      <c r="BT16" s="640"/>
      <c r="BU16" s="640"/>
      <c r="BV16" s="640"/>
      <c r="BW16" s="640"/>
      <c r="BX16" s="640"/>
      <c r="BY16" s="640"/>
      <c r="BZ16" s="640"/>
      <c r="CA16" s="640"/>
      <c r="CB16" s="644"/>
      <c r="CD16" s="633" t="s">
        <v>270</v>
      </c>
      <c r="CE16" s="634"/>
      <c r="CF16" s="634"/>
      <c r="CG16" s="634"/>
      <c r="CH16" s="634"/>
      <c r="CI16" s="634"/>
      <c r="CJ16" s="634"/>
      <c r="CK16" s="634"/>
      <c r="CL16" s="634"/>
      <c r="CM16" s="634"/>
      <c r="CN16" s="634"/>
      <c r="CO16" s="634"/>
      <c r="CP16" s="634"/>
      <c r="CQ16" s="635"/>
      <c r="CR16" s="636" t="s">
        <v>239</v>
      </c>
      <c r="CS16" s="637"/>
      <c r="CT16" s="637"/>
      <c r="CU16" s="637"/>
      <c r="CV16" s="637"/>
      <c r="CW16" s="637"/>
      <c r="CX16" s="637"/>
      <c r="CY16" s="638"/>
      <c r="CZ16" s="639" t="s">
        <v>239</v>
      </c>
      <c r="DA16" s="639"/>
      <c r="DB16" s="639"/>
      <c r="DC16" s="639"/>
      <c r="DD16" s="645" t="s">
        <v>141</v>
      </c>
      <c r="DE16" s="637"/>
      <c r="DF16" s="637"/>
      <c r="DG16" s="637"/>
      <c r="DH16" s="637"/>
      <c r="DI16" s="637"/>
      <c r="DJ16" s="637"/>
      <c r="DK16" s="637"/>
      <c r="DL16" s="637"/>
      <c r="DM16" s="637"/>
      <c r="DN16" s="637"/>
      <c r="DO16" s="637"/>
      <c r="DP16" s="638"/>
      <c r="DQ16" s="645" t="s">
        <v>239</v>
      </c>
      <c r="DR16" s="637"/>
      <c r="DS16" s="637"/>
      <c r="DT16" s="637"/>
      <c r="DU16" s="637"/>
      <c r="DV16" s="637"/>
      <c r="DW16" s="637"/>
      <c r="DX16" s="637"/>
      <c r="DY16" s="637"/>
      <c r="DZ16" s="637"/>
      <c r="EA16" s="637"/>
      <c r="EB16" s="637"/>
      <c r="EC16" s="646"/>
    </row>
    <row r="17" spans="2:133" ht="11.25" customHeight="1" x14ac:dyDescent="0.2">
      <c r="B17" s="633" t="s">
        <v>271</v>
      </c>
      <c r="C17" s="634"/>
      <c r="D17" s="634"/>
      <c r="E17" s="634"/>
      <c r="F17" s="634"/>
      <c r="G17" s="634"/>
      <c r="H17" s="634"/>
      <c r="I17" s="634"/>
      <c r="J17" s="634"/>
      <c r="K17" s="634"/>
      <c r="L17" s="634"/>
      <c r="M17" s="634"/>
      <c r="N17" s="634"/>
      <c r="O17" s="634"/>
      <c r="P17" s="634"/>
      <c r="Q17" s="635"/>
      <c r="R17" s="636">
        <v>1172447</v>
      </c>
      <c r="S17" s="637"/>
      <c r="T17" s="637"/>
      <c r="U17" s="637"/>
      <c r="V17" s="637"/>
      <c r="W17" s="637"/>
      <c r="X17" s="637"/>
      <c r="Y17" s="638"/>
      <c r="Z17" s="639">
        <v>0.6</v>
      </c>
      <c r="AA17" s="639"/>
      <c r="AB17" s="639"/>
      <c r="AC17" s="639"/>
      <c r="AD17" s="640">
        <v>1172447</v>
      </c>
      <c r="AE17" s="640"/>
      <c r="AF17" s="640"/>
      <c r="AG17" s="640"/>
      <c r="AH17" s="640"/>
      <c r="AI17" s="640"/>
      <c r="AJ17" s="640"/>
      <c r="AK17" s="640"/>
      <c r="AL17" s="641">
        <v>1.4</v>
      </c>
      <c r="AM17" s="642"/>
      <c r="AN17" s="642"/>
      <c r="AO17" s="643"/>
      <c r="AP17" s="633" t="s">
        <v>272</v>
      </c>
      <c r="AQ17" s="634"/>
      <c r="AR17" s="634"/>
      <c r="AS17" s="634"/>
      <c r="AT17" s="634"/>
      <c r="AU17" s="634"/>
      <c r="AV17" s="634"/>
      <c r="AW17" s="634"/>
      <c r="AX17" s="634"/>
      <c r="AY17" s="634"/>
      <c r="AZ17" s="634"/>
      <c r="BA17" s="634"/>
      <c r="BB17" s="634"/>
      <c r="BC17" s="634"/>
      <c r="BD17" s="634"/>
      <c r="BE17" s="634"/>
      <c r="BF17" s="635"/>
      <c r="BG17" s="636" t="s">
        <v>245</v>
      </c>
      <c r="BH17" s="637"/>
      <c r="BI17" s="637"/>
      <c r="BJ17" s="637"/>
      <c r="BK17" s="637"/>
      <c r="BL17" s="637"/>
      <c r="BM17" s="637"/>
      <c r="BN17" s="638"/>
      <c r="BO17" s="639" t="s">
        <v>239</v>
      </c>
      <c r="BP17" s="639"/>
      <c r="BQ17" s="639"/>
      <c r="BR17" s="639"/>
      <c r="BS17" s="640" t="s">
        <v>245</v>
      </c>
      <c r="BT17" s="640"/>
      <c r="BU17" s="640"/>
      <c r="BV17" s="640"/>
      <c r="BW17" s="640"/>
      <c r="BX17" s="640"/>
      <c r="BY17" s="640"/>
      <c r="BZ17" s="640"/>
      <c r="CA17" s="640"/>
      <c r="CB17" s="644"/>
      <c r="CD17" s="633" t="s">
        <v>273</v>
      </c>
      <c r="CE17" s="634"/>
      <c r="CF17" s="634"/>
      <c r="CG17" s="634"/>
      <c r="CH17" s="634"/>
      <c r="CI17" s="634"/>
      <c r="CJ17" s="634"/>
      <c r="CK17" s="634"/>
      <c r="CL17" s="634"/>
      <c r="CM17" s="634"/>
      <c r="CN17" s="634"/>
      <c r="CO17" s="634"/>
      <c r="CP17" s="634"/>
      <c r="CQ17" s="635"/>
      <c r="CR17" s="636">
        <v>7067075</v>
      </c>
      <c r="CS17" s="637"/>
      <c r="CT17" s="637"/>
      <c r="CU17" s="637"/>
      <c r="CV17" s="637"/>
      <c r="CW17" s="637"/>
      <c r="CX17" s="637"/>
      <c r="CY17" s="638"/>
      <c r="CZ17" s="639">
        <v>4.0999999999999996</v>
      </c>
      <c r="DA17" s="639"/>
      <c r="DB17" s="639"/>
      <c r="DC17" s="639"/>
      <c r="DD17" s="645" t="s">
        <v>239</v>
      </c>
      <c r="DE17" s="637"/>
      <c r="DF17" s="637"/>
      <c r="DG17" s="637"/>
      <c r="DH17" s="637"/>
      <c r="DI17" s="637"/>
      <c r="DJ17" s="637"/>
      <c r="DK17" s="637"/>
      <c r="DL17" s="637"/>
      <c r="DM17" s="637"/>
      <c r="DN17" s="637"/>
      <c r="DO17" s="637"/>
      <c r="DP17" s="638"/>
      <c r="DQ17" s="645">
        <v>7067075</v>
      </c>
      <c r="DR17" s="637"/>
      <c r="DS17" s="637"/>
      <c r="DT17" s="637"/>
      <c r="DU17" s="637"/>
      <c r="DV17" s="637"/>
      <c r="DW17" s="637"/>
      <c r="DX17" s="637"/>
      <c r="DY17" s="637"/>
      <c r="DZ17" s="637"/>
      <c r="EA17" s="637"/>
      <c r="EB17" s="637"/>
      <c r="EC17" s="646"/>
    </row>
    <row r="18" spans="2:133" ht="11.25" customHeight="1" x14ac:dyDescent="0.2">
      <c r="B18" s="633" t="s">
        <v>274</v>
      </c>
      <c r="C18" s="634"/>
      <c r="D18" s="634"/>
      <c r="E18" s="634"/>
      <c r="F18" s="634"/>
      <c r="G18" s="634"/>
      <c r="H18" s="634"/>
      <c r="I18" s="634"/>
      <c r="J18" s="634"/>
      <c r="K18" s="634"/>
      <c r="L18" s="634"/>
      <c r="M18" s="634"/>
      <c r="N18" s="634"/>
      <c r="O18" s="634"/>
      <c r="P18" s="634"/>
      <c r="Q18" s="635"/>
      <c r="R18" s="636">
        <v>528171</v>
      </c>
      <c r="S18" s="637"/>
      <c r="T18" s="637"/>
      <c r="U18" s="637"/>
      <c r="V18" s="637"/>
      <c r="W18" s="637"/>
      <c r="X18" s="637"/>
      <c r="Y18" s="638"/>
      <c r="Z18" s="639">
        <v>0.3</v>
      </c>
      <c r="AA18" s="639"/>
      <c r="AB18" s="639"/>
      <c r="AC18" s="639"/>
      <c r="AD18" s="640">
        <v>528171</v>
      </c>
      <c r="AE18" s="640"/>
      <c r="AF18" s="640"/>
      <c r="AG18" s="640"/>
      <c r="AH18" s="640"/>
      <c r="AI18" s="640"/>
      <c r="AJ18" s="640"/>
      <c r="AK18" s="640"/>
      <c r="AL18" s="641">
        <v>0.6</v>
      </c>
      <c r="AM18" s="642"/>
      <c r="AN18" s="642"/>
      <c r="AO18" s="643"/>
      <c r="AP18" s="633" t="s">
        <v>275</v>
      </c>
      <c r="AQ18" s="634"/>
      <c r="AR18" s="634"/>
      <c r="AS18" s="634"/>
      <c r="AT18" s="634"/>
      <c r="AU18" s="634"/>
      <c r="AV18" s="634"/>
      <c r="AW18" s="634"/>
      <c r="AX18" s="634"/>
      <c r="AY18" s="634"/>
      <c r="AZ18" s="634"/>
      <c r="BA18" s="634"/>
      <c r="BB18" s="634"/>
      <c r="BC18" s="634"/>
      <c r="BD18" s="634"/>
      <c r="BE18" s="634"/>
      <c r="BF18" s="635"/>
      <c r="BG18" s="636" t="s">
        <v>141</v>
      </c>
      <c r="BH18" s="637"/>
      <c r="BI18" s="637"/>
      <c r="BJ18" s="637"/>
      <c r="BK18" s="637"/>
      <c r="BL18" s="637"/>
      <c r="BM18" s="637"/>
      <c r="BN18" s="638"/>
      <c r="BO18" s="639" t="s">
        <v>245</v>
      </c>
      <c r="BP18" s="639"/>
      <c r="BQ18" s="639"/>
      <c r="BR18" s="639"/>
      <c r="BS18" s="640" t="s">
        <v>239</v>
      </c>
      <c r="BT18" s="640"/>
      <c r="BU18" s="640"/>
      <c r="BV18" s="640"/>
      <c r="BW18" s="640"/>
      <c r="BX18" s="640"/>
      <c r="BY18" s="640"/>
      <c r="BZ18" s="640"/>
      <c r="CA18" s="640"/>
      <c r="CB18" s="644"/>
      <c r="CD18" s="633" t="s">
        <v>276</v>
      </c>
      <c r="CE18" s="634"/>
      <c r="CF18" s="634"/>
      <c r="CG18" s="634"/>
      <c r="CH18" s="634"/>
      <c r="CI18" s="634"/>
      <c r="CJ18" s="634"/>
      <c r="CK18" s="634"/>
      <c r="CL18" s="634"/>
      <c r="CM18" s="634"/>
      <c r="CN18" s="634"/>
      <c r="CO18" s="634"/>
      <c r="CP18" s="634"/>
      <c r="CQ18" s="635"/>
      <c r="CR18" s="636" t="s">
        <v>141</v>
      </c>
      <c r="CS18" s="637"/>
      <c r="CT18" s="637"/>
      <c r="CU18" s="637"/>
      <c r="CV18" s="637"/>
      <c r="CW18" s="637"/>
      <c r="CX18" s="637"/>
      <c r="CY18" s="638"/>
      <c r="CZ18" s="639" t="s">
        <v>239</v>
      </c>
      <c r="DA18" s="639"/>
      <c r="DB18" s="639"/>
      <c r="DC18" s="639"/>
      <c r="DD18" s="645" t="s">
        <v>245</v>
      </c>
      <c r="DE18" s="637"/>
      <c r="DF18" s="637"/>
      <c r="DG18" s="637"/>
      <c r="DH18" s="637"/>
      <c r="DI18" s="637"/>
      <c r="DJ18" s="637"/>
      <c r="DK18" s="637"/>
      <c r="DL18" s="637"/>
      <c r="DM18" s="637"/>
      <c r="DN18" s="637"/>
      <c r="DO18" s="637"/>
      <c r="DP18" s="638"/>
      <c r="DQ18" s="645" t="s">
        <v>141</v>
      </c>
      <c r="DR18" s="637"/>
      <c r="DS18" s="637"/>
      <c r="DT18" s="637"/>
      <c r="DU18" s="637"/>
      <c r="DV18" s="637"/>
      <c r="DW18" s="637"/>
      <c r="DX18" s="637"/>
      <c r="DY18" s="637"/>
      <c r="DZ18" s="637"/>
      <c r="EA18" s="637"/>
      <c r="EB18" s="637"/>
      <c r="EC18" s="646"/>
    </row>
    <row r="19" spans="2:133" ht="11.25" customHeight="1" x14ac:dyDescent="0.2">
      <c r="B19" s="633" t="s">
        <v>277</v>
      </c>
      <c r="C19" s="634"/>
      <c r="D19" s="634"/>
      <c r="E19" s="634"/>
      <c r="F19" s="634"/>
      <c r="G19" s="634"/>
      <c r="H19" s="634"/>
      <c r="I19" s="634"/>
      <c r="J19" s="634"/>
      <c r="K19" s="634"/>
      <c r="L19" s="634"/>
      <c r="M19" s="634"/>
      <c r="N19" s="634"/>
      <c r="O19" s="634"/>
      <c r="P19" s="634"/>
      <c r="Q19" s="635"/>
      <c r="R19" s="636">
        <v>526353</v>
      </c>
      <c r="S19" s="637"/>
      <c r="T19" s="637"/>
      <c r="U19" s="637"/>
      <c r="V19" s="637"/>
      <c r="W19" s="637"/>
      <c r="X19" s="637"/>
      <c r="Y19" s="638"/>
      <c r="Z19" s="639">
        <v>0.3</v>
      </c>
      <c r="AA19" s="639"/>
      <c r="AB19" s="639"/>
      <c r="AC19" s="639"/>
      <c r="AD19" s="640">
        <v>526353</v>
      </c>
      <c r="AE19" s="640"/>
      <c r="AF19" s="640"/>
      <c r="AG19" s="640"/>
      <c r="AH19" s="640"/>
      <c r="AI19" s="640"/>
      <c r="AJ19" s="640"/>
      <c r="AK19" s="640"/>
      <c r="AL19" s="641">
        <v>0.6</v>
      </c>
      <c r="AM19" s="642"/>
      <c r="AN19" s="642"/>
      <c r="AO19" s="643"/>
      <c r="AP19" s="633" t="s">
        <v>278</v>
      </c>
      <c r="AQ19" s="634"/>
      <c r="AR19" s="634"/>
      <c r="AS19" s="634"/>
      <c r="AT19" s="634"/>
      <c r="AU19" s="634"/>
      <c r="AV19" s="634"/>
      <c r="AW19" s="634"/>
      <c r="AX19" s="634"/>
      <c r="AY19" s="634"/>
      <c r="AZ19" s="634"/>
      <c r="BA19" s="634"/>
      <c r="BB19" s="634"/>
      <c r="BC19" s="634"/>
      <c r="BD19" s="634"/>
      <c r="BE19" s="634"/>
      <c r="BF19" s="635"/>
      <c r="BG19" s="636">
        <v>5794154</v>
      </c>
      <c r="BH19" s="637"/>
      <c r="BI19" s="637"/>
      <c r="BJ19" s="637"/>
      <c r="BK19" s="637"/>
      <c r="BL19" s="637"/>
      <c r="BM19" s="637"/>
      <c r="BN19" s="638"/>
      <c r="BO19" s="639">
        <v>8.1999999999999993</v>
      </c>
      <c r="BP19" s="639"/>
      <c r="BQ19" s="639"/>
      <c r="BR19" s="639"/>
      <c r="BS19" s="640" t="s">
        <v>245</v>
      </c>
      <c r="BT19" s="640"/>
      <c r="BU19" s="640"/>
      <c r="BV19" s="640"/>
      <c r="BW19" s="640"/>
      <c r="BX19" s="640"/>
      <c r="BY19" s="640"/>
      <c r="BZ19" s="640"/>
      <c r="CA19" s="640"/>
      <c r="CB19" s="644"/>
      <c r="CD19" s="633" t="s">
        <v>279</v>
      </c>
      <c r="CE19" s="634"/>
      <c r="CF19" s="634"/>
      <c r="CG19" s="634"/>
      <c r="CH19" s="634"/>
      <c r="CI19" s="634"/>
      <c r="CJ19" s="634"/>
      <c r="CK19" s="634"/>
      <c r="CL19" s="634"/>
      <c r="CM19" s="634"/>
      <c r="CN19" s="634"/>
      <c r="CO19" s="634"/>
      <c r="CP19" s="634"/>
      <c r="CQ19" s="635"/>
      <c r="CR19" s="636" t="s">
        <v>245</v>
      </c>
      <c r="CS19" s="637"/>
      <c r="CT19" s="637"/>
      <c r="CU19" s="637"/>
      <c r="CV19" s="637"/>
      <c r="CW19" s="637"/>
      <c r="CX19" s="637"/>
      <c r="CY19" s="638"/>
      <c r="CZ19" s="639" t="s">
        <v>239</v>
      </c>
      <c r="DA19" s="639"/>
      <c r="DB19" s="639"/>
      <c r="DC19" s="639"/>
      <c r="DD19" s="645" t="s">
        <v>239</v>
      </c>
      <c r="DE19" s="637"/>
      <c r="DF19" s="637"/>
      <c r="DG19" s="637"/>
      <c r="DH19" s="637"/>
      <c r="DI19" s="637"/>
      <c r="DJ19" s="637"/>
      <c r="DK19" s="637"/>
      <c r="DL19" s="637"/>
      <c r="DM19" s="637"/>
      <c r="DN19" s="637"/>
      <c r="DO19" s="637"/>
      <c r="DP19" s="638"/>
      <c r="DQ19" s="645" t="s">
        <v>245</v>
      </c>
      <c r="DR19" s="637"/>
      <c r="DS19" s="637"/>
      <c r="DT19" s="637"/>
      <c r="DU19" s="637"/>
      <c r="DV19" s="637"/>
      <c r="DW19" s="637"/>
      <c r="DX19" s="637"/>
      <c r="DY19" s="637"/>
      <c r="DZ19" s="637"/>
      <c r="EA19" s="637"/>
      <c r="EB19" s="637"/>
      <c r="EC19" s="646"/>
    </row>
    <row r="20" spans="2:133" ht="11.25" customHeight="1" x14ac:dyDescent="0.2">
      <c r="B20" s="649" t="s">
        <v>280</v>
      </c>
      <c r="C20" s="650"/>
      <c r="D20" s="650"/>
      <c r="E20" s="650"/>
      <c r="F20" s="650"/>
      <c r="G20" s="650"/>
      <c r="H20" s="650"/>
      <c r="I20" s="650"/>
      <c r="J20" s="650"/>
      <c r="K20" s="650"/>
      <c r="L20" s="650"/>
      <c r="M20" s="650"/>
      <c r="N20" s="650"/>
      <c r="O20" s="650"/>
      <c r="P20" s="650"/>
      <c r="Q20" s="651"/>
      <c r="R20" s="636">
        <v>1818</v>
      </c>
      <c r="S20" s="637"/>
      <c r="T20" s="637"/>
      <c r="U20" s="637"/>
      <c r="V20" s="637"/>
      <c r="W20" s="637"/>
      <c r="X20" s="637"/>
      <c r="Y20" s="638"/>
      <c r="Z20" s="639">
        <v>0</v>
      </c>
      <c r="AA20" s="639"/>
      <c r="AB20" s="639"/>
      <c r="AC20" s="639"/>
      <c r="AD20" s="640">
        <v>1818</v>
      </c>
      <c r="AE20" s="640"/>
      <c r="AF20" s="640"/>
      <c r="AG20" s="640"/>
      <c r="AH20" s="640"/>
      <c r="AI20" s="640"/>
      <c r="AJ20" s="640"/>
      <c r="AK20" s="640"/>
      <c r="AL20" s="641">
        <v>0</v>
      </c>
      <c r="AM20" s="642"/>
      <c r="AN20" s="642"/>
      <c r="AO20" s="643"/>
      <c r="AP20" s="633" t="s">
        <v>281</v>
      </c>
      <c r="AQ20" s="634"/>
      <c r="AR20" s="634"/>
      <c r="AS20" s="634"/>
      <c r="AT20" s="634"/>
      <c r="AU20" s="634"/>
      <c r="AV20" s="634"/>
      <c r="AW20" s="634"/>
      <c r="AX20" s="634"/>
      <c r="AY20" s="634"/>
      <c r="AZ20" s="634"/>
      <c r="BA20" s="634"/>
      <c r="BB20" s="634"/>
      <c r="BC20" s="634"/>
      <c r="BD20" s="634"/>
      <c r="BE20" s="634"/>
      <c r="BF20" s="635"/>
      <c r="BG20" s="636">
        <v>5794154</v>
      </c>
      <c r="BH20" s="637"/>
      <c r="BI20" s="637"/>
      <c r="BJ20" s="637"/>
      <c r="BK20" s="637"/>
      <c r="BL20" s="637"/>
      <c r="BM20" s="637"/>
      <c r="BN20" s="638"/>
      <c r="BO20" s="639">
        <v>8.1999999999999993</v>
      </c>
      <c r="BP20" s="639"/>
      <c r="BQ20" s="639"/>
      <c r="BR20" s="639"/>
      <c r="BS20" s="640" t="s">
        <v>245</v>
      </c>
      <c r="BT20" s="640"/>
      <c r="BU20" s="640"/>
      <c r="BV20" s="640"/>
      <c r="BW20" s="640"/>
      <c r="BX20" s="640"/>
      <c r="BY20" s="640"/>
      <c r="BZ20" s="640"/>
      <c r="CA20" s="640"/>
      <c r="CB20" s="644"/>
      <c r="CD20" s="633" t="s">
        <v>282</v>
      </c>
      <c r="CE20" s="634"/>
      <c r="CF20" s="634"/>
      <c r="CG20" s="634"/>
      <c r="CH20" s="634"/>
      <c r="CI20" s="634"/>
      <c r="CJ20" s="634"/>
      <c r="CK20" s="634"/>
      <c r="CL20" s="634"/>
      <c r="CM20" s="634"/>
      <c r="CN20" s="634"/>
      <c r="CO20" s="634"/>
      <c r="CP20" s="634"/>
      <c r="CQ20" s="635"/>
      <c r="CR20" s="636">
        <v>173875066</v>
      </c>
      <c r="CS20" s="637"/>
      <c r="CT20" s="637"/>
      <c r="CU20" s="637"/>
      <c r="CV20" s="637"/>
      <c r="CW20" s="637"/>
      <c r="CX20" s="637"/>
      <c r="CY20" s="638"/>
      <c r="CZ20" s="639">
        <v>100</v>
      </c>
      <c r="DA20" s="639"/>
      <c r="DB20" s="639"/>
      <c r="DC20" s="639"/>
      <c r="DD20" s="645">
        <v>8297111</v>
      </c>
      <c r="DE20" s="637"/>
      <c r="DF20" s="637"/>
      <c r="DG20" s="637"/>
      <c r="DH20" s="637"/>
      <c r="DI20" s="637"/>
      <c r="DJ20" s="637"/>
      <c r="DK20" s="637"/>
      <c r="DL20" s="637"/>
      <c r="DM20" s="637"/>
      <c r="DN20" s="637"/>
      <c r="DO20" s="637"/>
      <c r="DP20" s="638"/>
      <c r="DQ20" s="645">
        <v>99966931</v>
      </c>
      <c r="DR20" s="637"/>
      <c r="DS20" s="637"/>
      <c r="DT20" s="637"/>
      <c r="DU20" s="637"/>
      <c r="DV20" s="637"/>
      <c r="DW20" s="637"/>
      <c r="DX20" s="637"/>
      <c r="DY20" s="637"/>
      <c r="DZ20" s="637"/>
      <c r="EA20" s="637"/>
      <c r="EB20" s="637"/>
      <c r="EC20" s="646"/>
    </row>
    <row r="21" spans="2:133" ht="11.25" customHeight="1" x14ac:dyDescent="0.2">
      <c r="B21" s="633" t="s">
        <v>283</v>
      </c>
      <c r="C21" s="634"/>
      <c r="D21" s="634"/>
      <c r="E21" s="634"/>
      <c r="F21" s="634"/>
      <c r="G21" s="634"/>
      <c r="H21" s="634"/>
      <c r="I21" s="634"/>
      <c r="J21" s="634"/>
      <c r="K21" s="634"/>
      <c r="L21" s="634"/>
      <c r="M21" s="634"/>
      <c r="N21" s="634"/>
      <c r="O21" s="634"/>
      <c r="P21" s="634"/>
      <c r="Q21" s="635"/>
      <c r="R21" s="636">
        <v>4691082</v>
      </c>
      <c r="S21" s="637"/>
      <c r="T21" s="637"/>
      <c r="U21" s="637"/>
      <c r="V21" s="637"/>
      <c r="W21" s="637"/>
      <c r="X21" s="637"/>
      <c r="Y21" s="638"/>
      <c r="Z21" s="639">
        <v>2.5</v>
      </c>
      <c r="AA21" s="639"/>
      <c r="AB21" s="639"/>
      <c r="AC21" s="639"/>
      <c r="AD21" s="640">
        <v>4418800</v>
      </c>
      <c r="AE21" s="640"/>
      <c r="AF21" s="640"/>
      <c r="AG21" s="640"/>
      <c r="AH21" s="640"/>
      <c r="AI21" s="640"/>
      <c r="AJ21" s="640"/>
      <c r="AK21" s="640"/>
      <c r="AL21" s="641">
        <v>5.2</v>
      </c>
      <c r="AM21" s="642"/>
      <c r="AN21" s="642"/>
      <c r="AO21" s="643"/>
      <c r="AP21" s="633" t="s">
        <v>284</v>
      </c>
      <c r="AQ21" s="652"/>
      <c r="AR21" s="652"/>
      <c r="AS21" s="652"/>
      <c r="AT21" s="652"/>
      <c r="AU21" s="652"/>
      <c r="AV21" s="652"/>
      <c r="AW21" s="652"/>
      <c r="AX21" s="652"/>
      <c r="AY21" s="652"/>
      <c r="AZ21" s="652"/>
      <c r="BA21" s="652"/>
      <c r="BB21" s="652"/>
      <c r="BC21" s="652"/>
      <c r="BD21" s="652"/>
      <c r="BE21" s="652"/>
      <c r="BF21" s="653"/>
      <c r="BG21" s="636">
        <v>5648</v>
      </c>
      <c r="BH21" s="637"/>
      <c r="BI21" s="637"/>
      <c r="BJ21" s="637"/>
      <c r="BK21" s="637"/>
      <c r="BL21" s="637"/>
      <c r="BM21" s="637"/>
      <c r="BN21" s="638"/>
      <c r="BO21" s="639">
        <v>0</v>
      </c>
      <c r="BP21" s="639"/>
      <c r="BQ21" s="639"/>
      <c r="BR21" s="639"/>
      <c r="BS21" s="640" t="s">
        <v>239</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285</v>
      </c>
      <c r="C22" s="634"/>
      <c r="D22" s="634"/>
      <c r="E22" s="634"/>
      <c r="F22" s="634"/>
      <c r="G22" s="634"/>
      <c r="H22" s="634"/>
      <c r="I22" s="634"/>
      <c r="J22" s="634"/>
      <c r="K22" s="634"/>
      <c r="L22" s="634"/>
      <c r="M22" s="634"/>
      <c r="N22" s="634"/>
      <c r="O22" s="634"/>
      <c r="P22" s="634"/>
      <c r="Q22" s="635"/>
      <c r="R22" s="636">
        <v>4418800</v>
      </c>
      <c r="S22" s="637"/>
      <c r="T22" s="637"/>
      <c r="U22" s="637"/>
      <c r="V22" s="637"/>
      <c r="W22" s="637"/>
      <c r="X22" s="637"/>
      <c r="Y22" s="638"/>
      <c r="Z22" s="639">
        <v>2.4</v>
      </c>
      <c r="AA22" s="639"/>
      <c r="AB22" s="639"/>
      <c r="AC22" s="639"/>
      <c r="AD22" s="640">
        <v>4418800</v>
      </c>
      <c r="AE22" s="640"/>
      <c r="AF22" s="640"/>
      <c r="AG22" s="640"/>
      <c r="AH22" s="640"/>
      <c r="AI22" s="640"/>
      <c r="AJ22" s="640"/>
      <c r="AK22" s="640"/>
      <c r="AL22" s="641">
        <v>5.2</v>
      </c>
      <c r="AM22" s="642"/>
      <c r="AN22" s="642"/>
      <c r="AO22" s="643"/>
      <c r="AP22" s="633" t="s">
        <v>286</v>
      </c>
      <c r="AQ22" s="652"/>
      <c r="AR22" s="652"/>
      <c r="AS22" s="652"/>
      <c r="AT22" s="652"/>
      <c r="AU22" s="652"/>
      <c r="AV22" s="652"/>
      <c r="AW22" s="652"/>
      <c r="AX22" s="652"/>
      <c r="AY22" s="652"/>
      <c r="AZ22" s="652"/>
      <c r="BA22" s="652"/>
      <c r="BB22" s="652"/>
      <c r="BC22" s="652"/>
      <c r="BD22" s="652"/>
      <c r="BE22" s="652"/>
      <c r="BF22" s="653"/>
      <c r="BG22" s="636">
        <v>880851</v>
      </c>
      <c r="BH22" s="637"/>
      <c r="BI22" s="637"/>
      <c r="BJ22" s="637"/>
      <c r="BK22" s="637"/>
      <c r="BL22" s="637"/>
      <c r="BM22" s="637"/>
      <c r="BN22" s="638"/>
      <c r="BO22" s="639">
        <v>1.3</v>
      </c>
      <c r="BP22" s="639"/>
      <c r="BQ22" s="639"/>
      <c r="BR22" s="639"/>
      <c r="BS22" s="640" t="s">
        <v>239</v>
      </c>
      <c r="BT22" s="640"/>
      <c r="BU22" s="640"/>
      <c r="BV22" s="640"/>
      <c r="BW22" s="640"/>
      <c r="BX22" s="640"/>
      <c r="BY22" s="640"/>
      <c r="BZ22" s="640"/>
      <c r="CA22" s="640"/>
      <c r="CB22" s="644"/>
      <c r="CD22" s="618" t="s">
        <v>287</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288</v>
      </c>
      <c r="C23" s="634"/>
      <c r="D23" s="634"/>
      <c r="E23" s="634"/>
      <c r="F23" s="634"/>
      <c r="G23" s="634"/>
      <c r="H23" s="634"/>
      <c r="I23" s="634"/>
      <c r="J23" s="634"/>
      <c r="K23" s="634"/>
      <c r="L23" s="634"/>
      <c r="M23" s="634"/>
      <c r="N23" s="634"/>
      <c r="O23" s="634"/>
      <c r="P23" s="634"/>
      <c r="Q23" s="635"/>
      <c r="R23" s="636">
        <v>271981</v>
      </c>
      <c r="S23" s="637"/>
      <c r="T23" s="637"/>
      <c r="U23" s="637"/>
      <c r="V23" s="637"/>
      <c r="W23" s="637"/>
      <c r="X23" s="637"/>
      <c r="Y23" s="638"/>
      <c r="Z23" s="639">
        <v>0.1</v>
      </c>
      <c r="AA23" s="639"/>
      <c r="AB23" s="639"/>
      <c r="AC23" s="639"/>
      <c r="AD23" s="640" t="s">
        <v>239</v>
      </c>
      <c r="AE23" s="640"/>
      <c r="AF23" s="640"/>
      <c r="AG23" s="640"/>
      <c r="AH23" s="640"/>
      <c r="AI23" s="640"/>
      <c r="AJ23" s="640"/>
      <c r="AK23" s="640"/>
      <c r="AL23" s="641" t="s">
        <v>245</v>
      </c>
      <c r="AM23" s="642"/>
      <c r="AN23" s="642"/>
      <c r="AO23" s="643"/>
      <c r="AP23" s="633" t="s">
        <v>289</v>
      </c>
      <c r="AQ23" s="652"/>
      <c r="AR23" s="652"/>
      <c r="AS23" s="652"/>
      <c r="AT23" s="652"/>
      <c r="AU23" s="652"/>
      <c r="AV23" s="652"/>
      <c r="AW23" s="652"/>
      <c r="AX23" s="652"/>
      <c r="AY23" s="652"/>
      <c r="AZ23" s="652"/>
      <c r="BA23" s="652"/>
      <c r="BB23" s="652"/>
      <c r="BC23" s="652"/>
      <c r="BD23" s="652"/>
      <c r="BE23" s="652"/>
      <c r="BF23" s="653"/>
      <c r="BG23" s="636">
        <v>4907655</v>
      </c>
      <c r="BH23" s="637"/>
      <c r="BI23" s="637"/>
      <c r="BJ23" s="637"/>
      <c r="BK23" s="637"/>
      <c r="BL23" s="637"/>
      <c r="BM23" s="637"/>
      <c r="BN23" s="638"/>
      <c r="BO23" s="639">
        <v>7</v>
      </c>
      <c r="BP23" s="639"/>
      <c r="BQ23" s="639"/>
      <c r="BR23" s="639"/>
      <c r="BS23" s="640" t="s">
        <v>239</v>
      </c>
      <c r="BT23" s="640"/>
      <c r="BU23" s="640"/>
      <c r="BV23" s="640"/>
      <c r="BW23" s="640"/>
      <c r="BX23" s="640"/>
      <c r="BY23" s="640"/>
      <c r="BZ23" s="640"/>
      <c r="CA23" s="640"/>
      <c r="CB23" s="644"/>
      <c r="CD23" s="618" t="s">
        <v>227</v>
      </c>
      <c r="CE23" s="619"/>
      <c r="CF23" s="619"/>
      <c r="CG23" s="619"/>
      <c r="CH23" s="619"/>
      <c r="CI23" s="619"/>
      <c r="CJ23" s="619"/>
      <c r="CK23" s="619"/>
      <c r="CL23" s="619"/>
      <c r="CM23" s="619"/>
      <c r="CN23" s="619"/>
      <c r="CO23" s="619"/>
      <c r="CP23" s="619"/>
      <c r="CQ23" s="620"/>
      <c r="CR23" s="618" t="s">
        <v>290</v>
      </c>
      <c r="CS23" s="619"/>
      <c r="CT23" s="619"/>
      <c r="CU23" s="619"/>
      <c r="CV23" s="619"/>
      <c r="CW23" s="619"/>
      <c r="CX23" s="619"/>
      <c r="CY23" s="620"/>
      <c r="CZ23" s="618" t="s">
        <v>291</v>
      </c>
      <c r="DA23" s="619"/>
      <c r="DB23" s="619"/>
      <c r="DC23" s="620"/>
      <c r="DD23" s="618" t="s">
        <v>292</v>
      </c>
      <c r="DE23" s="619"/>
      <c r="DF23" s="619"/>
      <c r="DG23" s="619"/>
      <c r="DH23" s="619"/>
      <c r="DI23" s="619"/>
      <c r="DJ23" s="619"/>
      <c r="DK23" s="620"/>
      <c r="DL23" s="663" t="s">
        <v>293</v>
      </c>
      <c r="DM23" s="664"/>
      <c r="DN23" s="664"/>
      <c r="DO23" s="664"/>
      <c r="DP23" s="664"/>
      <c r="DQ23" s="664"/>
      <c r="DR23" s="664"/>
      <c r="DS23" s="664"/>
      <c r="DT23" s="664"/>
      <c r="DU23" s="664"/>
      <c r="DV23" s="665"/>
      <c r="DW23" s="618" t="s">
        <v>294</v>
      </c>
      <c r="DX23" s="619"/>
      <c r="DY23" s="619"/>
      <c r="DZ23" s="619"/>
      <c r="EA23" s="619"/>
      <c r="EB23" s="619"/>
      <c r="EC23" s="620"/>
    </row>
    <row r="24" spans="2:133" ht="11.25" customHeight="1" x14ac:dyDescent="0.2">
      <c r="B24" s="633" t="s">
        <v>295</v>
      </c>
      <c r="C24" s="634"/>
      <c r="D24" s="634"/>
      <c r="E24" s="634"/>
      <c r="F24" s="634"/>
      <c r="G24" s="634"/>
      <c r="H24" s="634"/>
      <c r="I24" s="634"/>
      <c r="J24" s="634"/>
      <c r="K24" s="634"/>
      <c r="L24" s="634"/>
      <c r="M24" s="634"/>
      <c r="N24" s="634"/>
      <c r="O24" s="634"/>
      <c r="P24" s="634"/>
      <c r="Q24" s="635"/>
      <c r="R24" s="636">
        <v>301</v>
      </c>
      <c r="S24" s="637"/>
      <c r="T24" s="637"/>
      <c r="U24" s="637"/>
      <c r="V24" s="637"/>
      <c r="W24" s="637"/>
      <c r="X24" s="637"/>
      <c r="Y24" s="638"/>
      <c r="Z24" s="639">
        <v>0</v>
      </c>
      <c r="AA24" s="639"/>
      <c r="AB24" s="639"/>
      <c r="AC24" s="639"/>
      <c r="AD24" s="640" t="s">
        <v>141</v>
      </c>
      <c r="AE24" s="640"/>
      <c r="AF24" s="640"/>
      <c r="AG24" s="640"/>
      <c r="AH24" s="640"/>
      <c r="AI24" s="640"/>
      <c r="AJ24" s="640"/>
      <c r="AK24" s="640"/>
      <c r="AL24" s="641" t="s">
        <v>245</v>
      </c>
      <c r="AM24" s="642"/>
      <c r="AN24" s="642"/>
      <c r="AO24" s="643"/>
      <c r="AP24" s="633" t="s">
        <v>296</v>
      </c>
      <c r="AQ24" s="652"/>
      <c r="AR24" s="652"/>
      <c r="AS24" s="652"/>
      <c r="AT24" s="652"/>
      <c r="AU24" s="652"/>
      <c r="AV24" s="652"/>
      <c r="AW24" s="652"/>
      <c r="AX24" s="652"/>
      <c r="AY24" s="652"/>
      <c r="AZ24" s="652"/>
      <c r="BA24" s="652"/>
      <c r="BB24" s="652"/>
      <c r="BC24" s="652"/>
      <c r="BD24" s="652"/>
      <c r="BE24" s="652"/>
      <c r="BF24" s="653"/>
      <c r="BG24" s="636" t="s">
        <v>239</v>
      </c>
      <c r="BH24" s="637"/>
      <c r="BI24" s="637"/>
      <c r="BJ24" s="637"/>
      <c r="BK24" s="637"/>
      <c r="BL24" s="637"/>
      <c r="BM24" s="637"/>
      <c r="BN24" s="638"/>
      <c r="BO24" s="639" t="s">
        <v>239</v>
      </c>
      <c r="BP24" s="639"/>
      <c r="BQ24" s="639"/>
      <c r="BR24" s="639"/>
      <c r="BS24" s="640" t="s">
        <v>245</v>
      </c>
      <c r="BT24" s="640"/>
      <c r="BU24" s="640"/>
      <c r="BV24" s="640"/>
      <c r="BW24" s="640"/>
      <c r="BX24" s="640"/>
      <c r="BY24" s="640"/>
      <c r="BZ24" s="640"/>
      <c r="CA24" s="640"/>
      <c r="CB24" s="644"/>
      <c r="CD24" s="622" t="s">
        <v>297</v>
      </c>
      <c r="CE24" s="623"/>
      <c r="CF24" s="623"/>
      <c r="CG24" s="623"/>
      <c r="CH24" s="623"/>
      <c r="CI24" s="623"/>
      <c r="CJ24" s="623"/>
      <c r="CK24" s="623"/>
      <c r="CL24" s="623"/>
      <c r="CM24" s="623"/>
      <c r="CN24" s="623"/>
      <c r="CO24" s="623"/>
      <c r="CP24" s="623"/>
      <c r="CQ24" s="624"/>
      <c r="CR24" s="625">
        <v>88230880</v>
      </c>
      <c r="CS24" s="626"/>
      <c r="CT24" s="626"/>
      <c r="CU24" s="626"/>
      <c r="CV24" s="626"/>
      <c r="CW24" s="626"/>
      <c r="CX24" s="626"/>
      <c r="CY24" s="627"/>
      <c r="CZ24" s="630">
        <v>50.7</v>
      </c>
      <c r="DA24" s="631"/>
      <c r="DB24" s="631"/>
      <c r="DC24" s="647"/>
      <c r="DD24" s="671">
        <v>41812010</v>
      </c>
      <c r="DE24" s="626"/>
      <c r="DF24" s="626"/>
      <c r="DG24" s="626"/>
      <c r="DH24" s="626"/>
      <c r="DI24" s="626"/>
      <c r="DJ24" s="626"/>
      <c r="DK24" s="627"/>
      <c r="DL24" s="671">
        <v>41106878</v>
      </c>
      <c r="DM24" s="626"/>
      <c r="DN24" s="626"/>
      <c r="DO24" s="626"/>
      <c r="DP24" s="626"/>
      <c r="DQ24" s="626"/>
      <c r="DR24" s="626"/>
      <c r="DS24" s="626"/>
      <c r="DT24" s="626"/>
      <c r="DU24" s="626"/>
      <c r="DV24" s="627"/>
      <c r="DW24" s="630">
        <v>48.1</v>
      </c>
      <c r="DX24" s="631"/>
      <c r="DY24" s="631"/>
      <c r="DZ24" s="631"/>
      <c r="EA24" s="631"/>
      <c r="EB24" s="631"/>
      <c r="EC24" s="632"/>
    </row>
    <row r="25" spans="2:133" ht="11.25" customHeight="1" x14ac:dyDescent="0.2">
      <c r="B25" s="633" t="s">
        <v>298</v>
      </c>
      <c r="C25" s="634"/>
      <c r="D25" s="634"/>
      <c r="E25" s="634"/>
      <c r="F25" s="634"/>
      <c r="G25" s="634"/>
      <c r="H25" s="634"/>
      <c r="I25" s="634"/>
      <c r="J25" s="634"/>
      <c r="K25" s="634"/>
      <c r="L25" s="634"/>
      <c r="M25" s="634"/>
      <c r="N25" s="634"/>
      <c r="O25" s="634"/>
      <c r="P25" s="634"/>
      <c r="Q25" s="635"/>
      <c r="R25" s="636">
        <v>89152002</v>
      </c>
      <c r="S25" s="637"/>
      <c r="T25" s="637"/>
      <c r="U25" s="637"/>
      <c r="V25" s="637"/>
      <c r="W25" s="637"/>
      <c r="X25" s="637"/>
      <c r="Y25" s="638"/>
      <c r="Z25" s="639">
        <v>48.3</v>
      </c>
      <c r="AA25" s="639"/>
      <c r="AB25" s="639"/>
      <c r="AC25" s="639"/>
      <c r="AD25" s="640">
        <v>83972065</v>
      </c>
      <c r="AE25" s="640"/>
      <c r="AF25" s="640"/>
      <c r="AG25" s="640"/>
      <c r="AH25" s="640"/>
      <c r="AI25" s="640"/>
      <c r="AJ25" s="640"/>
      <c r="AK25" s="640"/>
      <c r="AL25" s="641">
        <v>99.4</v>
      </c>
      <c r="AM25" s="642"/>
      <c r="AN25" s="642"/>
      <c r="AO25" s="643"/>
      <c r="AP25" s="633" t="s">
        <v>299</v>
      </c>
      <c r="AQ25" s="652"/>
      <c r="AR25" s="652"/>
      <c r="AS25" s="652"/>
      <c r="AT25" s="652"/>
      <c r="AU25" s="652"/>
      <c r="AV25" s="652"/>
      <c r="AW25" s="652"/>
      <c r="AX25" s="652"/>
      <c r="AY25" s="652"/>
      <c r="AZ25" s="652"/>
      <c r="BA25" s="652"/>
      <c r="BB25" s="652"/>
      <c r="BC25" s="652"/>
      <c r="BD25" s="652"/>
      <c r="BE25" s="652"/>
      <c r="BF25" s="653"/>
      <c r="BG25" s="636" t="s">
        <v>245</v>
      </c>
      <c r="BH25" s="637"/>
      <c r="BI25" s="637"/>
      <c r="BJ25" s="637"/>
      <c r="BK25" s="637"/>
      <c r="BL25" s="637"/>
      <c r="BM25" s="637"/>
      <c r="BN25" s="638"/>
      <c r="BO25" s="639" t="s">
        <v>245</v>
      </c>
      <c r="BP25" s="639"/>
      <c r="BQ25" s="639"/>
      <c r="BR25" s="639"/>
      <c r="BS25" s="640" t="s">
        <v>239</v>
      </c>
      <c r="BT25" s="640"/>
      <c r="BU25" s="640"/>
      <c r="BV25" s="640"/>
      <c r="BW25" s="640"/>
      <c r="BX25" s="640"/>
      <c r="BY25" s="640"/>
      <c r="BZ25" s="640"/>
      <c r="CA25" s="640"/>
      <c r="CB25" s="644"/>
      <c r="CD25" s="633" t="s">
        <v>300</v>
      </c>
      <c r="CE25" s="634"/>
      <c r="CF25" s="634"/>
      <c r="CG25" s="634"/>
      <c r="CH25" s="634"/>
      <c r="CI25" s="634"/>
      <c r="CJ25" s="634"/>
      <c r="CK25" s="634"/>
      <c r="CL25" s="634"/>
      <c r="CM25" s="634"/>
      <c r="CN25" s="634"/>
      <c r="CO25" s="634"/>
      <c r="CP25" s="634"/>
      <c r="CQ25" s="635"/>
      <c r="CR25" s="636">
        <v>22231629</v>
      </c>
      <c r="CS25" s="668"/>
      <c r="CT25" s="668"/>
      <c r="CU25" s="668"/>
      <c r="CV25" s="668"/>
      <c r="CW25" s="668"/>
      <c r="CX25" s="668"/>
      <c r="CY25" s="669"/>
      <c r="CZ25" s="641">
        <v>12.8</v>
      </c>
      <c r="DA25" s="666"/>
      <c r="DB25" s="666"/>
      <c r="DC25" s="670"/>
      <c r="DD25" s="645">
        <v>20430305</v>
      </c>
      <c r="DE25" s="668"/>
      <c r="DF25" s="668"/>
      <c r="DG25" s="668"/>
      <c r="DH25" s="668"/>
      <c r="DI25" s="668"/>
      <c r="DJ25" s="668"/>
      <c r="DK25" s="669"/>
      <c r="DL25" s="645">
        <v>19964798</v>
      </c>
      <c r="DM25" s="668"/>
      <c r="DN25" s="668"/>
      <c r="DO25" s="668"/>
      <c r="DP25" s="668"/>
      <c r="DQ25" s="668"/>
      <c r="DR25" s="668"/>
      <c r="DS25" s="668"/>
      <c r="DT25" s="668"/>
      <c r="DU25" s="668"/>
      <c r="DV25" s="669"/>
      <c r="DW25" s="641">
        <v>23.3</v>
      </c>
      <c r="DX25" s="666"/>
      <c r="DY25" s="666"/>
      <c r="DZ25" s="666"/>
      <c r="EA25" s="666"/>
      <c r="EB25" s="666"/>
      <c r="EC25" s="667"/>
    </row>
    <row r="26" spans="2:133" ht="11.25" customHeight="1" x14ac:dyDescent="0.2">
      <c r="B26" s="633" t="s">
        <v>301</v>
      </c>
      <c r="C26" s="634"/>
      <c r="D26" s="634"/>
      <c r="E26" s="634"/>
      <c r="F26" s="634"/>
      <c r="G26" s="634"/>
      <c r="H26" s="634"/>
      <c r="I26" s="634"/>
      <c r="J26" s="634"/>
      <c r="K26" s="634"/>
      <c r="L26" s="634"/>
      <c r="M26" s="634"/>
      <c r="N26" s="634"/>
      <c r="O26" s="634"/>
      <c r="P26" s="634"/>
      <c r="Q26" s="635"/>
      <c r="R26" s="636">
        <v>47264</v>
      </c>
      <c r="S26" s="637"/>
      <c r="T26" s="637"/>
      <c r="U26" s="637"/>
      <c r="V26" s="637"/>
      <c r="W26" s="637"/>
      <c r="X26" s="637"/>
      <c r="Y26" s="638"/>
      <c r="Z26" s="639">
        <v>0</v>
      </c>
      <c r="AA26" s="639"/>
      <c r="AB26" s="639"/>
      <c r="AC26" s="639"/>
      <c r="AD26" s="640">
        <v>47264</v>
      </c>
      <c r="AE26" s="640"/>
      <c r="AF26" s="640"/>
      <c r="AG26" s="640"/>
      <c r="AH26" s="640"/>
      <c r="AI26" s="640"/>
      <c r="AJ26" s="640"/>
      <c r="AK26" s="640"/>
      <c r="AL26" s="641">
        <v>0.1</v>
      </c>
      <c r="AM26" s="642"/>
      <c r="AN26" s="642"/>
      <c r="AO26" s="643"/>
      <c r="AP26" s="633" t="s">
        <v>302</v>
      </c>
      <c r="AQ26" s="652"/>
      <c r="AR26" s="652"/>
      <c r="AS26" s="652"/>
      <c r="AT26" s="652"/>
      <c r="AU26" s="652"/>
      <c r="AV26" s="652"/>
      <c r="AW26" s="652"/>
      <c r="AX26" s="652"/>
      <c r="AY26" s="652"/>
      <c r="AZ26" s="652"/>
      <c r="BA26" s="652"/>
      <c r="BB26" s="652"/>
      <c r="BC26" s="652"/>
      <c r="BD26" s="652"/>
      <c r="BE26" s="652"/>
      <c r="BF26" s="653"/>
      <c r="BG26" s="636" t="s">
        <v>245</v>
      </c>
      <c r="BH26" s="637"/>
      <c r="BI26" s="637"/>
      <c r="BJ26" s="637"/>
      <c r="BK26" s="637"/>
      <c r="BL26" s="637"/>
      <c r="BM26" s="637"/>
      <c r="BN26" s="638"/>
      <c r="BO26" s="639" t="s">
        <v>239</v>
      </c>
      <c r="BP26" s="639"/>
      <c r="BQ26" s="639"/>
      <c r="BR26" s="639"/>
      <c r="BS26" s="640" t="s">
        <v>239</v>
      </c>
      <c r="BT26" s="640"/>
      <c r="BU26" s="640"/>
      <c r="BV26" s="640"/>
      <c r="BW26" s="640"/>
      <c r="BX26" s="640"/>
      <c r="BY26" s="640"/>
      <c r="BZ26" s="640"/>
      <c r="CA26" s="640"/>
      <c r="CB26" s="644"/>
      <c r="CD26" s="633" t="s">
        <v>303</v>
      </c>
      <c r="CE26" s="634"/>
      <c r="CF26" s="634"/>
      <c r="CG26" s="634"/>
      <c r="CH26" s="634"/>
      <c r="CI26" s="634"/>
      <c r="CJ26" s="634"/>
      <c r="CK26" s="634"/>
      <c r="CL26" s="634"/>
      <c r="CM26" s="634"/>
      <c r="CN26" s="634"/>
      <c r="CO26" s="634"/>
      <c r="CP26" s="634"/>
      <c r="CQ26" s="635"/>
      <c r="CR26" s="636">
        <v>13708742</v>
      </c>
      <c r="CS26" s="637"/>
      <c r="CT26" s="637"/>
      <c r="CU26" s="637"/>
      <c r="CV26" s="637"/>
      <c r="CW26" s="637"/>
      <c r="CX26" s="637"/>
      <c r="CY26" s="638"/>
      <c r="CZ26" s="641">
        <v>7.9</v>
      </c>
      <c r="DA26" s="666"/>
      <c r="DB26" s="666"/>
      <c r="DC26" s="670"/>
      <c r="DD26" s="645">
        <v>12676466</v>
      </c>
      <c r="DE26" s="637"/>
      <c r="DF26" s="637"/>
      <c r="DG26" s="637"/>
      <c r="DH26" s="637"/>
      <c r="DI26" s="637"/>
      <c r="DJ26" s="637"/>
      <c r="DK26" s="638"/>
      <c r="DL26" s="645" t="s">
        <v>239</v>
      </c>
      <c r="DM26" s="637"/>
      <c r="DN26" s="637"/>
      <c r="DO26" s="637"/>
      <c r="DP26" s="637"/>
      <c r="DQ26" s="637"/>
      <c r="DR26" s="637"/>
      <c r="DS26" s="637"/>
      <c r="DT26" s="637"/>
      <c r="DU26" s="637"/>
      <c r="DV26" s="638"/>
      <c r="DW26" s="641" t="s">
        <v>239</v>
      </c>
      <c r="DX26" s="666"/>
      <c r="DY26" s="666"/>
      <c r="DZ26" s="666"/>
      <c r="EA26" s="666"/>
      <c r="EB26" s="666"/>
      <c r="EC26" s="667"/>
    </row>
    <row r="27" spans="2:133" ht="11.25" customHeight="1" x14ac:dyDescent="0.2">
      <c r="B27" s="633" t="s">
        <v>304</v>
      </c>
      <c r="C27" s="634"/>
      <c r="D27" s="634"/>
      <c r="E27" s="634"/>
      <c r="F27" s="634"/>
      <c r="G27" s="634"/>
      <c r="H27" s="634"/>
      <c r="I27" s="634"/>
      <c r="J27" s="634"/>
      <c r="K27" s="634"/>
      <c r="L27" s="634"/>
      <c r="M27" s="634"/>
      <c r="N27" s="634"/>
      <c r="O27" s="634"/>
      <c r="P27" s="634"/>
      <c r="Q27" s="635"/>
      <c r="R27" s="636">
        <v>675158</v>
      </c>
      <c r="S27" s="637"/>
      <c r="T27" s="637"/>
      <c r="U27" s="637"/>
      <c r="V27" s="637"/>
      <c r="W27" s="637"/>
      <c r="X27" s="637"/>
      <c r="Y27" s="638"/>
      <c r="Z27" s="639">
        <v>0.4</v>
      </c>
      <c r="AA27" s="639"/>
      <c r="AB27" s="639"/>
      <c r="AC27" s="639"/>
      <c r="AD27" s="640" t="s">
        <v>245</v>
      </c>
      <c r="AE27" s="640"/>
      <c r="AF27" s="640"/>
      <c r="AG27" s="640"/>
      <c r="AH27" s="640"/>
      <c r="AI27" s="640"/>
      <c r="AJ27" s="640"/>
      <c r="AK27" s="640"/>
      <c r="AL27" s="641" t="s">
        <v>239</v>
      </c>
      <c r="AM27" s="642"/>
      <c r="AN27" s="642"/>
      <c r="AO27" s="643"/>
      <c r="AP27" s="633" t="s">
        <v>305</v>
      </c>
      <c r="AQ27" s="634"/>
      <c r="AR27" s="634"/>
      <c r="AS27" s="634"/>
      <c r="AT27" s="634"/>
      <c r="AU27" s="634"/>
      <c r="AV27" s="634"/>
      <c r="AW27" s="634"/>
      <c r="AX27" s="634"/>
      <c r="AY27" s="634"/>
      <c r="AZ27" s="634"/>
      <c r="BA27" s="634"/>
      <c r="BB27" s="634"/>
      <c r="BC27" s="634"/>
      <c r="BD27" s="634"/>
      <c r="BE27" s="634"/>
      <c r="BF27" s="635"/>
      <c r="BG27" s="636">
        <v>70421040</v>
      </c>
      <c r="BH27" s="637"/>
      <c r="BI27" s="637"/>
      <c r="BJ27" s="637"/>
      <c r="BK27" s="637"/>
      <c r="BL27" s="637"/>
      <c r="BM27" s="637"/>
      <c r="BN27" s="638"/>
      <c r="BO27" s="639">
        <v>100</v>
      </c>
      <c r="BP27" s="639"/>
      <c r="BQ27" s="639"/>
      <c r="BR27" s="639"/>
      <c r="BS27" s="640">
        <v>381495</v>
      </c>
      <c r="BT27" s="640"/>
      <c r="BU27" s="640"/>
      <c r="BV27" s="640"/>
      <c r="BW27" s="640"/>
      <c r="BX27" s="640"/>
      <c r="BY27" s="640"/>
      <c r="BZ27" s="640"/>
      <c r="CA27" s="640"/>
      <c r="CB27" s="644"/>
      <c r="CD27" s="633" t="s">
        <v>306</v>
      </c>
      <c r="CE27" s="634"/>
      <c r="CF27" s="634"/>
      <c r="CG27" s="634"/>
      <c r="CH27" s="634"/>
      <c r="CI27" s="634"/>
      <c r="CJ27" s="634"/>
      <c r="CK27" s="634"/>
      <c r="CL27" s="634"/>
      <c r="CM27" s="634"/>
      <c r="CN27" s="634"/>
      <c r="CO27" s="634"/>
      <c r="CP27" s="634"/>
      <c r="CQ27" s="635"/>
      <c r="CR27" s="636">
        <v>58932176</v>
      </c>
      <c r="CS27" s="668"/>
      <c r="CT27" s="668"/>
      <c r="CU27" s="668"/>
      <c r="CV27" s="668"/>
      <c r="CW27" s="668"/>
      <c r="CX27" s="668"/>
      <c r="CY27" s="669"/>
      <c r="CZ27" s="641">
        <v>33.9</v>
      </c>
      <c r="DA27" s="666"/>
      <c r="DB27" s="666"/>
      <c r="DC27" s="670"/>
      <c r="DD27" s="645">
        <v>14314630</v>
      </c>
      <c r="DE27" s="668"/>
      <c r="DF27" s="668"/>
      <c r="DG27" s="668"/>
      <c r="DH27" s="668"/>
      <c r="DI27" s="668"/>
      <c r="DJ27" s="668"/>
      <c r="DK27" s="669"/>
      <c r="DL27" s="645">
        <v>14075005</v>
      </c>
      <c r="DM27" s="668"/>
      <c r="DN27" s="668"/>
      <c r="DO27" s="668"/>
      <c r="DP27" s="668"/>
      <c r="DQ27" s="668"/>
      <c r="DR27" s="668"/>
      <c r="DS27" s="668"/>
      <c r="DT27" s="668"/>
      <c r="DU27" s="668"/>
      <c r="DV27" s="669"/>
      <c r="DW27" s="641">
        <v>16.5</v>
      </c>
      <c r="DX27" s="666"/>
      <c r="DY27" s="666"/>
      <c r="DZ27" s="666"/>
      <c r="EA27" s="666"/>
      <c r="EB27" s="666"/>
      <c r="EC27" s="667"/>
    </row>
    <row r="28" spans="2:133" ht="11.25" customHeight="1" x14ac:dyDescent="0.2">
      <c r="B28" s="633" t="s">
        <v>307</v>
      </c>
      <c r="C28" s="634"/>
      <c r="D28" s="634"/>
      <c r="E28" s="634"/>
      <c r="F28" s="634"/>
      <c r="G28" s="634"/>
      <c r="H28" s="634"/>
      <c r="I28" s="634"/>
      <c r="J28" s="634"/>
      <c r="K28" s="634"/>
      <c r="L28" s="634"/>
      <c r="M28" s="634"/>
      <c r="N28" s="634"/>
      <c r="O28" s="634"/>
      <c r="P28" s="634"/>
      <c r="Q28" s="635"/>
      <c r="R28" s="636">
        <v>980091</v>
      </c>
      <c r="S28" s="637"/>
      <c r="T28" s="637"/>
      <c r="U28" s="637"/>
      <c r="V28" s="637"/>
      <c r="W28" s="637"/>
      <c r="X28" s="637"/>
      <c r="Y28" s="638"/>
      <c r="Z28" s="639">
        <v>0.5</v>
      </c>
      <c r="AA28" s="639"/>
      <c r="AB28" s="639"/>
      <c r="AC28" s="639"/>
      <c r="AD28" s="640">
        <v>284742</v>
      </c>
      <c r="AE28" s="640"/>
      <c r="AF28" s="640"/>
      <c r="AG28" s="640"/>
      <c r="AH28" s="640"/>
      <c r="AI28" s="640"/>
      <c r="AJ28" s="640"/>
      <c r="AK28" s="640"/>
      <c r="AL28" s="641">
        <v>0.3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308</v>
      </c>
      <c r="CE28" s="634"/>
      <c r="CF28" s="634"/>
      <c r="CG28" s="634"/>
      <c r="CH28" s="634"/>
      <c r="CI28" s="634"/>
      <c r="CJ28" s="634"/>
      <c r="CK28" s="634"/>
      <c r="CL28" s="634"/>
      <c r="CM28" s="634"/>
      <c r="CN28" s="634"/>
      <c r="CO28" s="634"/>
      <c r="CP28" s="634"/>
      <c r="CQ28" s="635"/>
      <c r="CR28" s="636">
        <v>7067075</v>
      </c>
      <c r="CS28" s="637"/>
      <c r="CT28" s="637"/>
      <c r="CU28" s="637"/>
      <c r="CV28" s="637"/>
      <c r="CW28" s="637"/>
      <c r="CX28" s="637"/>
      <c r="CY28" s="638"/>
      <c r="CZ28" s="641">
        <v>4.0999999999999996</v>
      </c>
      <c r="DA28" s="666"/>
      <c r="DB28" s="666"/>
      <c r="DC28" s="670"/>
      <c r="DD28" s="645">
        <v>7067075</v>
      </c>
      <c r="DE28" s="637"/>
      <c r="DF28" s="637"/>
      <c r="DG28" s="637"/>
      <c r="DH28" s="637"/>
      <c r="DI28" s="637"/>
      <c r="DJ28" s="637"/>
      <c r="DK28" s="638"/>
      <c r="DL28" s="645">
        <v>7067075</v>
      </c>
      <c r="DM28" s="637"/>
      <c r="DN28" s="637"/>
      <c r="DO28" s="637"/>
      <c r="DP28" s="637"/>
      <c r="DQ28" s="637"/>
      <c r="DR28" s="637"/>
      <c r="DS28" s="637"/>
      <c r="DT28" s="637"/>
      <c r="DU28" s="637"/>
      <c r="DV28" s="638"/>
      <c r="DW28" s="641">
        <v>8.3000000000000007</v>
      </c>
      <c r="DX28" s="666"/>
      <c r="DY28" s="666"/>
      <c r="DZ28" s="666"/>
      <c r="EA28" s="666"/>
      <c r="EB28" s="666"/>
      <c r="EC28" s="667"/>
    </row>
    <row r="29" spans="2:133" ht="11.25" customHeight="1" x14ac:dyDescent="0.2">
      <c r="B29" s="633" t="s">
        <v>309</v>
      </c>
      <c r="C29" s="634"/>
      <c r="D29" s="634"/>
      <c r="E29" s="634"/>
      <c r="F29" s="634"/>
      <c r="G29" s="634"/>
      <c r="H29" s="634"/>
      <c r="I29" s="634"/>
      <c r="J29" s="634"/>
      <c r="K29" s="634"/>
      <c r="L29" s="634"/>
      <c r="M29" s="634"/>
      <c r="N29" s="634"/>
      <c r="O29" s="634"/>
      <c r="P29" s="634"/>
      <c r="Q29" s="635"/>
      <c r="R29" s="636">
        <v>1878597</v>
      </c>
      <c r="S29" s="637"/>
      <c r="T29" s="637"/>
      <c r="U29" s="637"/>
      <c r="V29" s="637"/>
      <c r="W29" s="637"/>
      <c r="X29" s="637"/>
      <c r="Y29" s="638"/>
      <c r="Z29" s="639">
        <v>1</v>
      </c>
      <c r="AA29" s="639"/>
      <c r="AB29" s="639"/>
      <c r="AC29" s="639"/>
      <c r="AD29" s="640" t="s">
        <v>239</v>
      </c>
      <c r="AE29" s="640"/>
      <c r="AF29" s="640"/>
      <c r="AG29" s="640"/>
      <c r="AH29" s="640"/>
      <c r="AI29" s="640"/>
      <c r="AJ29" s="640"/>
      <c r="AK29" s="640"/>
      <c r="AL29" s="641" t="s">
        <v>245</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310</v>
      </c>
      <c r="CE29" s="673"/>
      <c r="CF29" s="633" t="s">
        <v>311</v>
      </c>
      <c r="CG29" s="634"/>
      <c r="CH29" s="634"/>
      <c r="CI29" s="634"/>
      <c r="CJ29" s="634"/>
      <c r="CK29" s="634"/>
      <c r="CL29" s="634"/>
      <c r="CM29" s="634"/>
      <c r="CN29" s="634"/>
      <c r="CO29" s="634"/>
      <c r="CP29" s="634"/>
      <c r="CQ29" s="635"/>
      <c r="CR29" s="636">
        <v>7067075</v>
      </c>
      <c r="CS29" s="668"/>
      <c r="CT29" s="668"/>
      <c r="CU29" s="668"/>
      <c r="CV29" s="668"/>
      <c r="CW29" s="668"/>
      <c r="CX29" s="668"/>
      <c r="CY29" s="669"/>
      <c r="CZ29" s="641">
        <v>4.0999999999999996</v>
      </c>
      <c r="DA29" s="666"/>
      <c r="DB29" s="666"/>
      <c r="DC29" s="670"/>
      <c r="DD29" s="645">
        <v>7067075</v>
      </c>
      <c r="DE29" s="668"/>
      <c r="DF29" s="668"/>
      <c r="DG29" s="668"/>
      <c r="DH29" s="668"/>
      <c r="DI29" s="668"/>
      <c r="DJ29" s="668"/>
      <c r="DK29" s="669"/>
      <c r="DL29" s="645">
        <v>7067075</v>
      </c>
      <c r="DM29" s="668"/>
      <c r="DN29" s="668"/>
      <c r="DO29" s="668"/>
      <c r="DP29" s="668"/>
      <c r="DQ29" s="668"/>
      <c r="DR29" s="668"/>
      <c r="DS29" s="668"/>
      <c r="DT29" s="668"/>
      <c r="DU29" s="668"/>
      <c r="DV29" s="669"/>
      <c r="DW29" s="641">
        <v>8.3000000000000007</v>
      </c>
      <c r="DX29" s="666"/>
      <c r="DY29" s="666"/>
      <c r="DZ29" s="666"/>
      <c r="EA29" s="666"/>
      <c r="EB29" s="666"/>
      <c r="EC29" s="667"/>
    </row>
    <row r="30" spans="2:133" ht="11.25" customHeight="1" x14ac:dyDescent="0.2">
      <c r="B30" s="633" t="s">
        <v>312</v>
      </c>
      <c r="C30" s="634"/>
      <c r="D30" s="634"/>
      <c r="E30" s="634"/>
      <c r="F30" s="634"/>
      <c r="G30" s="634"/>
      <c r="H30" s="634"/>
      <c r="I30" s="634"/>
      <c r="J30" s="634"/>
      <c r="K30" s="634"/>
      <c r="L30" s="634"/>
      <c r="M30" s="634"/>
      <c r="N30" s="634"/>
      <c r="O30" s="634"/>
      <c r="P30" s="634"/>
      <c r="Q30" s="635"/>
      <c r="R30" s="636">
        <v>44257485</v>
      </c>
      <c r="S30" s="637"/>
      <c r="T30" s="637"/>
      <c r="U30" s="637"/>
      <c r="V30" s="637"/>
      <c r="W30" s="637"/>
      <c r="X30" s="637"/>
      <c r="Y30" s="638"/>
      <c r="Z30" s="639">
        <v>24</v>
      </c>
      <c r="AA30" s="639"/>
      <c r="AB30" s="639"/>
      <c r="AC30" s="639"/>
      <c r="AD30" s="640" t="s">
        <v>245</v>
      </c>
      <c r="AE30" s="640"/>
      <c r="AF30" s="640"/>
      <c r="AG30" s="640"/>
      <c r="AH30" s="640"/>
      <c r="AI30" s="640"/>
      <c r="AJ30" s="640"/>
      <c r="AK30" s="640"/>
      <c r="AL30" s="641" t="s">
        <v>239</v>
      </c>
      <c r="AM30" s="642"/>
      <c r="AN30" s="642"/>
      <c r="AO30" s="643"/>
      <c r="AP30" s="618" t="s">
        <v>227</v>
      </c>
      <c r="AQ30" s="619"/>
      <c r="AR30" s="619"/>
      <c r="AS30" s="619"/>
      <c r="AT30" s="619"/>
      <c r="AU30" s="619"/>
      <c r="AV30" s="619"/>
      <c r="AW30" s="619"/>
      <c r="AX30" s="619"/>
      <c r="AY30" s="619"/>
      <c r="AZ30" s="619"/>
      <c r="BA30" s="619"/>
      <c r="BB30" s="619"/>
      <c r="BC30" s="619"/>
      <c r="BD30" s="619"/>
      <c r="BE30" s="619"/>
      <c r="BF30" s="620"/>
      <c r="BG30" s="618" t="s">
        <v>313</v>
      </c>
      <c r="BH30" s="678"/>
      <c r="BI30" s="678"/>
      <c r="BJ30" s="678"/>
      <c r="BK30" s="678"/>
      <c r="BL30" s="678"/>
      <c r="BM30" s="678"/>
      <c r="BN30" s="678"/>
      <c r="BO30" s="678"/>
      <c r="BP30" s="678"/>
      <c r="BQ30" s="679"/>
      <c r="BR30" s="618" t="s">
        <v>314</v>
      </c>
      <c r="BS30" s="678"/>
      <c r="BT30" s="678"/>
      <c r="BU30" s="678"/>
      <c r="BV30" s="678"/>
      <c r="BW30" s="678"/>
      <c r="BX30" s="678"/>
      <c r="BY30" s="678"/>
      <c r="BZ30" s="678"/>
      <c r="CA30" s="678"/>
      <c r="CB30" s="679"/>
      <c r="CD30" s="674"/>
      <c r="CE30" s="675"/>
      <c r="CF30" s="633" t="s">
        <v>315</v>
      </c>
      <c r="CG30" s="634"/>
      <c r="CH30" s="634"/>
      <c r="CI30" s="634"/>
      <c r="CJ30" s="634"/>
      <c r="CK30" s="634"/>
      <c r="CL30" s="634"/>
      <c r="CM30" s="634"/>
      <c r="CN30" s="634"/>
      <c r="CO30" s="634"/>
      <c r="CP30" s="634"/>
      <c r="CQ30" s="635"/>
      <c r="CR30" s="636">
        <v>6723787</v>
      </c>
      <c r="CS30" s="637"/>
      <c r="CT30" s="637"/>
      <c r="CU30" s="637"/>
      <c r="CV30" s="637"/>
      <c r="CW30" s="637"/>
      <c r="CX30" s="637"/>
      <c r="CY30" s="638"/>
      <c r="CZ30" s="641">
        <v>3.9</v>
      </c>
      <c r="DA30" s="666"/>
      <c r="DB30" s="666"/>
      <c r="DC30" s="670"/>
      <c r="DD30" s="645">
        <v>6723787</v>
      </c>
      <c r="DE30" s="637"/>
      <c r="DF30" s="637"/>
      <c r="DG30" s="637"/>
      <c r="DH30" s="637"/>
      <c r="DI30" s="637"/>
      <c r="DJ30" s="637"/>
      <c r="DK30" s="638"/>
      <c r="DL30" s="645">
        <v>6723787</v>
      </c>
      <c r="DM30" s="637"/>
      <c r="DN30" s="637"/>
      <c r="DO30" s="637"/>
      <c r="DP30" s="637"/>
      <c r="DQ30" s="637"/>
      <c r="DR30" s="637"/>
      <c r="DS30" s="637"/>
      <c r="DT30" s="637"/>
      <c r="DU30" s="637"/>
      <c r="DV30" s="638"/>
      <c r="DW30" s="641">
        <v>7.9</v>
      </c>
      <c r="DX30" s="666"/>
      <c r="DY30" s="666"/>
      <c r="DZ30" s="666"/>
      <c r="EA30" s="666"/>
      <c r="EB30" s="666"/>
      <c r="EC30" s="667"/>
    </row>
    <row r="31" spans="2:133" ht="11.25" customHeight="1" x14ac:dyDescent="0.2">
      <c r="B31" s="649" t="s">
        <v>316</v>
      </c>
      <c r="C31" s="650"/>
      <c r="D31" s="650"/>
      <c r="E31" s="650"/>
      <c r="F31" s="650"/>
      <c r="G31" s="650"/>
      <c r="H31" s="650"/>
      <c r="I31" s="650"/>
      <c r="J31" s="650"/>
      <c r="K31" s="650"/>
      <c r="L31" s="650"/>
      <c r="M31" s="650"/>
      <c r="N31" s="650"/>
      <c r="O31" s="650"/>
      <c r="P31" s="650"/>
      <c r="Q31" s="651"/>
      <c r="R31" s="636" t="s">
        <v>245</v>
      </c>
      <c r="S31" s="637"/>
      <c r="T31" s="637"/>
      <c r="U31" s="637"/>
      <c r="V31" s="637"/>
      <c r="W31" s="637"/>
      <c r="X31" s="637"/>
      <c r="Y31" s="638"/>
      <c r="Z31" s="639" t="s">
        <v>239</v>
      </c>
      <c r="AA31" s="639"/>
      <c r="AB31" s="639"/>
      <c r="AC31" s="639"/>
      <c r="AD31" s="640" t="s">
        <v>239</v>
      </c>
      <c r="AE31" s="640"/>
      <c r="AF31" s="640"/>
      <c r="AG31" s="640"/>
      <c r="AH31" s="640"/>
      <c r="AI31" s="640"/>
      <c r="AJ31" s="640"/>
      <c r="AK31" s="640"/>
      <c r="AL31" s="641" t="s">
        <v>245</v>
      </c>
      <c r="AM31" s="642"/>
      <c r="AN31" s="642"/>
      <c r="AO31" s="643"/>
      <c r="AP31" s="682" t="s">
        <v>317</v>
      </c>
      <c r="AQ31" s="683"/>
      <c r="AR31" s="683"/>
      <c r="AS31" s="683"/>
      <c r="AT31" s="688" t="s">
        <v>318</v>
      </c>
      <c r="AU31" s="212"/>
      <c r="AV31" s="212"/>
      <c r="AW31" s="212"/>
      <c r="AX31" s="622" t="s">
        <v>192</v>
      </c>
      <c r="AY31" s="623"/>
      <c r="AZ31" s="623"/>
      <c r="BA31" s="623"/>
      <c r="BB31" s="623"/>
      <c r="BC31" s="623"/>
      <c r="BD31" s="623"/>
      <c r="BE31" s="623"/>
      <c r="BF31" s="624"/>
      <c r="BG31" s="692">
        <v>99.6</v>
      </c>
      <c r="BH31" s="680"/>
      <c r="BI31" s="680"/>
      <c r="BJ31" s="680"/>
      <c r="BK31" s="680"/>
      <c r="BL31" s="680"/>
      <c r="BM31" s="631">
        <v>99.4</v>
      </c>
      <c r="BN31" s="680"/>
      <c r="BO31" s="680"/>
      <c r="BP31" s="680"/>
      <c r="BQ31" s="681"/>
      <c r="BR31" s="692">
        <v>99.6</v>
      </c>
      <c r="BS31" s="680"/>
      <c r="BT31" s="680"/>
      <c r="BU31" s="680"/>
      <c r="BV31" s="680"/>
      <c r="BW31" s="680"/>
      <c r="BX31" s="631">
        <v>99.3</v>
      </c>
      <c r="BY31" s="680"/>
      <c r="BZ31" s="680"/>
      <c r="CA31" s="680"/>
      <c r="CB31" s="681"/>
      <c r="CD31" s="674"/>
      <c r="CE31" s="675"/>
      <c r="CF31" s="633" t="s">
        <v>319</v>
      </c>
      <c r="CG31" s="634"/>
      <c r="CH31" s="634"/>
      <c r="CI31" s="634"/>
      <c r="CJ31" s="634"/>
      <c r="CK31" s="634"/>
      <c r="CL31" s="634"/>
      <c r="CM31" s="634"/>
      <c r="CN31" s="634"/>
      <c r="CO31" s="634"/>
      <c r="CP31" s="634"/>
      <c r="CQ31" s="635"/>
      <c r="CR31" s="636">
        <v>343288</v>
      </c>
      <c r="CS31" s="668"/>
      <c r="CT31" s="668"/>
      <c r="CU31" s="668"/>
      <c r="CV31" s="668"/>
      <c r="CW31" s="668"/>
      <c r="CX31" s="668"/>
      <c r="CY31" s="669"/>
      <c r="CZ31" s="641">
        <v>0.2</v>
      </c>
      <c r="DA31" s="666"/>
      <c r="DB31" s="666"/>
      <c r="DC31" s="670"/>
      <c r="DD31" s="645">
        <v>343288</v>
      </c>
      <c r="DE31" s="668"/>
      <c r="DF31" s="668"/>
      <c r="DG31" s="668"/>
      <c r="DH31" s="668"/>
      <c r="DI31" s="668"/>
      <c r="DJ31" s="668"/>
      <c r="DK31" s="669"/>
      <c r="DL31" s="645">
        <v>343288</v>
      </c>
      <c r="DM31" s="668"/>
      <c r="DN31" s="668"/>
      <c r="DO31" s="668"/>
      <c r="DP31" s="668"/>
      <c r="DQ31" s="668"/>
      <c r="DR31" s="668"/>
      <c r="DS31" s="668"/>
      <c r="DT31" s="668"/>
      <c r="DU31" s="668"/>
      <c r="DV31" s="669"/>
      <c r="DW31" s="641">
        <v>0.4</v>
      </c>
      <c r="DX31" s="666"/>
      <c r="DY31" s="666"/>
      <c r="DZ31" s="666"/>
      <c r="EA31" s="666"/>
      <c r="EB31" s="666"/>
      <c r="EC31" s="667"/>
    </row>
    <row r="32" spans="2:133" ht="11.25" customHeight="1" x14ac:dyDescent="0.2">
      <c r="B32" s="633" t="s">
        <v>320</v>
      </c>
      <c r="C32" s="634"/>
      <c r="D32" s="634"/>
      <c r="E32" s="634"/>
      <c r="F32" s="634"/>
      <c r="G32" s="634"/>
      <c r="H32" s="634"/>
      <c r="I32" s="634"/>
      <c r="J32" s="634"/>
      <c r="K32" s="634"/>
      <c r="L32" s="634"/>
      <c r="M32" s="634"/>
      <c r="N32" s="634"/>
      <c r="O32" s="634"/>
      <c r="P32" s="634"/>
      <c r="Q32" s="635"/>
      <c r="R32" s="636">
        <v>24418276</v>
      </c>
      <c r="S32" s="637"/>
      <c r="T32" s="637"/>
      <c r="U32" s="637"/>
      <c r="V32" s="637"/>
      <c r="W32" s="637"/>
      <c r="X32" s="637"/>
      <c r="Y32" s="638"/>
      <c r="Z32" s="639">
        <v>13.2</v>
      </c>
      <c r="AA32" s="639"/>
      <c r="AB32" s="639"/>
      <c r="AC32" s="639"/>
      <c r="AD32" s="640" t="s">
        <v>245</v>
      </c>
      <c r="AE32" s="640"/>
      <c r="AF32" s="640"/>
      <c r="AG32" s="640"/>
      <c r="AH32" s="640"/>
      <c r="AI32" s="640"/>
      <c r="AJ32" s="640"/>
      <c r="AK32" s="640"/>
      <c r="AL32" s="641" t="s">
        <v>245</v>
      </c>
      <c r="AM32" s="642"/>
      <c r="AN32" s="642"/>
      <c r="AO32" s="643"/>
      <c r="AP32" s="684"/>
      <c r="AQ32" s="685"/>
      <c r="AR32" s="685"/>
      <c r="AS32" s="685"/>
      <c r="AT32" s="689"/>
      <c r="AU32" s="208" t="s">
        <v>321</v>
      </c>
      <c r="AX32" s="633" t="s">
        <v>322</v>
      </c>
      <c r="AY32" s="634"/>
      <c r="AZ32" s="634"/>
      <c r="BA32" s="634"/>
      <c r="BB32" s="634"/>
      <c r="BC32" s="634"/>
      <c r="BD32" s="634"/>
      <c r="BE32" s="634"/>
      <c r="BF32" s="635"/>
      <c r="BG32" s="693">
        <v>99.4</v>
      </c>
      <c r="BH32" s="668"/>
      <c r="BI32" s="668"/>
      <c r="BJ32" s="668"/>
      <c r="BK32" s="668"/>
      <c r="BL32" s="668"/>
      <c r="BM32" s="642">
        <v>99</v>
      </c>
      <c r="BN32" s="668"/>
      <c r="BO32" s="668"/>
      <c r="BP32" s="668"/>
      <c r="BQ32" s="691"/>
      <c r="BR32" s="693">
        <v>99.5</v>
      </c>
      <c r="BS32" s="668"/>
      <c r="BT32" s="668"/>
      <c r="BU32" s="668"/>
      <c r="BV32" s="668"/>
      <c r="BW32" s="668"/>
      <c r="BX32" s="642">
        <v>98.9</v>
      </c>
      <c r="BY32" s="668"/>
      <c r="BZ32" s="668"/>
      <c r="CA32" s="668"/>
      <c r="CB32" s="691"/>
      <c r="CD32" s="676"/>
      <c r="CE32" s="677"/>
      <c r="CF32" s="633" t="s">
        <v>323</v>
      </c>
      <c r="CG32" s="634"/>
      <c r="CH32" s="634"/>
      <c r="CI32" s="634"/>
      <c r="CJ32" s="634"/>
      <c r="CK32" s="634"/>
      <c r="CL32" s="634"/>
      <c r="CM32" s="634"/>
      <c r="CN32" s="634"/>
      <c r="CO32" s="634"/>
      <c r="CP32" s="634"/>
      <c r="CQ32" s="635"/>
      <c r="CR32" s="636" t="s">
        <v>245</v>
      </c>
      <c r="CS32" s="637"/>
      <c r="CT32" s="637"/>
      <c r="CU32" s="637"/>
      <c r="CV32" s="637"/>
      <c r="CW32" s="637"/>
      <c r="CX32" s="637"/>
      <c r="CY32" s="638"/>
      <c r="CZ32" s="641" t="s">
        <v>239</v>
      </c>
      <c r="DA32" s="666"/>
      <c r="DB32" s="666"/>
      <c r="DC32" s="670"/>
      <c r="DD32" s="645" t="s">
        <v>245</v>
      </c>
      <c r="DE32" s="637"/>
      <c r="DF32" s="637"/>
      <c r="DG32" s="637"/>
      <c r="DH32" s="637"/>
      <c r="DI32" s="637"/>
      <c r="DJ32" s="637"/>
      <c r="DK32" s="638"/>
      <c r="DL32" s="645" t="s">
        <v>239</v>
      </c>
      <c r="DM32" s="637"/>
      <c r="DN32" s="637"/>
      <c r="DO32" s="637"/>
      <c r="DP32" s="637"/>
      <c r="DQ32" s="637"/>
      <c r="DR32" s="637"/>
      <c r="DS32" s="637"/>
      <c r="DT32" s="637"/>
      <c r="DU32" s="637"/>
      <c r="DV32" s="638"/>
      <c r="DW32" s="641" t="s">
        <v>239</v>
      </c>
      <c r="DX32" s="666"/>
      <c r="DY32" s="666"/>
      <c r="DZ32" s="666"/>
      <c r="EA32" s="666"/>
      <c r="EB32" s="666"/>
      <c r="EC32" s="667"/>
    </row>
    <row r="33" spans="2:133" ht="11.25" customHeight="1" x14ac:dyDescent="0.2">
      <c r="B33" s="633" t="s">
        <v>324</v>
      </c>
      <c r="C33" s="634"/>
      <c r="D33" s="634"/>
      <c r="E33" s="634"/>
      <c r="F33" s="634"/>
      <c r="G33" s="634"/>
      <c r="H33" s="634"/>
      <c r="I33" s="634"/>
      <c r="J33" s="634"/>
      <c r="K33" s="634"/>
      <c r="L33" s="634"/>
      <c r="M33" s="634"/>
      <c r="N33" s="634"/>
      <c r="O33" s="634"/>
      <c r="P33" s="634"/>
      <c r="Q33" s="635"/>
      <c r="R33" s="636">
        <v>293494</v>
      </c>
      <c r="S33" s="637"/>
      <c r="T33" s="637"/>
      <c r="U33" s="637"/>
      <c r="V33" s="637"/>
      <c r="W33" s="637"/>
      <c r="X33" s="637"/>
      <c r="Y33" s="638"/>
      <c r="Z33" s="639">
        <v>0.2</v>
      </c>
      <c r="AA33" s="639"/>
      <c r="AB33" s="639"/>
      <c r="AC33" s="639"/>
      <c r="AD33" s="640">
        <v>139049</v>
      </c>
      <c r="AE33" s="640"/>
      <c r="AF33" s="640"/>
      <c r="AG33" s="640"/>
      <c r="AH33" s="640"/>
      <c r="AI33" s="640"/>
      <c r="AJ33" s="640"/>
      <c r="AK33" s="640"/>
      <c r="AL33" s="641">
        <v>0.2</v>
      </c>
      <c r="AM33" s="642"/>
      <c r="AN33" s="642"/>
      <c r="AO33" s="643"/>
      <c r="AP33" s="686"/>
      <c r="AQ33" s="687"/>
      <c r="AR33" s="687"/>
      <c r="AS33" s="687"/>
      <c r="AT33" s="690"/>
      <c r="AU33" s="213"/>
      <c r="AV33" s="213"/>
      <c r="AW33" s="213"/>
      <c r="AX33" s="657" t="s">
        <v>325</v>
      </c>
      <c r="AY33" s="658"/>
      <c r="AZ33" s="658"/>
      <c r="BA33" s="658"/>
      <c r="BB33" s="658"/>
      <c r="BC33" s="658"/>
      <c r="BD33" s="658"/>
      <c r="BE33" s="658"/>
      <c r="BF33" s="659"/>
      <c r="BG33" s="694">
        <v>99.8</v>
      </c>
      <c r="BH33" s="695"/>
      <c r="BI33" s="695"/>
      <c r="BJ33" s="695"/>
      <c r="BK33" s="695"/>
      <c r="BL33" s="695"/>
      <c r="BM33" s="696">
        <v>99.7</v>
      </c>
      <c r="BN33" s="695"/>
      <c r="BO33" s="695"/>
      <c r="BP33" s="695"/>
      <c r="BQ33" s="697"/>
      <c r="BR33" s="694">
        <v>99.8</v>
      </c>
      <c r="BS33" s="695"/>
      <c r="BT33" s="695"/>
      <c r="BU33" s="695"/>
      <c r="BV33" s="695"/>
      <c r="BW33" s="695"/>
      <c r="BX33" s="696">
        <v>99.6</v>
      </c>
      <c r="BY33" s="695"/>
      <c r="BZ33" s="695"/>
      <c r="CA33" s="695"/>
      <c r="CB33" s="697"/>
      <c r="CD33" s="633" t="s">
        <v>326</v>
      </c>
      <c r="CE33" s="634"/>
      <c r="CF33" s="634"/>
      <c r="CG33" s="634"/>
      <c r="CH33" s="634"/>
      <c r="CI33" s="634"/>
      <c r="CJ33" s="634"/>
      <c r="CK33" s="634"/>
      <c r="CL33" s="634"/>
      <c r="CM33" s="634"/>
      <c r="CN33" s="634"/>
      <c r="CO33" s="634"/>
      <c r="CP33" s="634"/>
      <c r="CQ33" s="635"/>
      <c r="CR33" s="636">
        <v>77347075</v>
      </c>
      <c r="CS33" s="668"/>
      <c r="CT33" s="668"/>
      <c r="CU33" s="668"/>
      <c r="CV33" s="668"/>
      <c r="CW33" s="668"/>
      <c r="CX33" s="668"/>
      <c r="CY33" s="669"/>
      <c r="CZ33" s="641">
        <v>44.5</v>
      </c>
      <c r="DA33" s="666"/>
      <c r="DB33" s="666"/>
      <c r="DC33" s="670"/>
      <c r="DD33" s="645">
        <v>55940762</v>
      </c>
      <c r="DE33" s="668"/>
      <c r="DF33" s="668"/>
      <c r="DG33" s="668"/>
      <c r="DH33" s="668"/>
      <c r="DI33" s="668"/>
      <c r="DJ33" s="668"/>
      <c r="DK33" s="669"/>
      <c r="DL33" s="645">
        <v>36843845</v>
      </c>
      <c r="DM33" s="668"/>
      <c r="DN33" s="668"/>
      <c r="DO33" s="668"/>
      <c r="DP33" s="668"/>
      <c r="DQ33" s="668"/>
      <c r="DR33" s="668"/>
      <c r="DS33" s="668"/>
      <c r="DT33" s="668"/>
      <c r="DU33" s="668"/>
      <c r="DV33" s="669"/>
      <c r="DW33" s="641">
        <v>43.1</v>
      </c>
      <c r="DX33" s="666"/>
      <c r="DY33" s="666"/>
      <c r="DZ33" s="666"/>
      <c r="EA33" s="666"/>
      <c r="EB33" s="666"/>
      <c r="EC33" s="667"/>
    </row>
    <row r="34" spans="2:133" ht="11.25" customHeight="1" x14ac:dyDescent="0.2">
      <c r="B34" s="633" t="s">
        <v>327</v>
      </c>
      <c r="C34" s="634"/>
      <c r="D34" s="634"/>
      <c r="E34" s="634"/>
      <c r="F34" s="634"/>
      <c r="G34" s="634"/>
      <c r="H34" s="634"/>
      <c r="I34" s="634"/>
      <c r="J34" s="634"/>
      <c r="K34" s="634"/>
      <c r="L34" s="634"/>
      <c r="M34" s="634"/>
      <c r="N34" s="634"/>
      <c r="O34" s="634"/>
      <c r="P34" s="634"/>
      <c r="Q34" s="635"/>
      <c r="R34" s="636">
        <v>227091</v>
      </c>
      <c r="S34" s="637"/>
      <c r="T34" s="637"/>
      <c r="U34" s="637"/>
      <c r="V34" s="637"/>
      <c r="W34" s="637"/>
      <c r="X34" s="637"/>
      <c r="Y34" s="638"/>
      <c r="Z34" s="639">
        <v>0.1</v>
      </c>
      <c r="AA34" s="639"/>
      <c r="AB34" s="639"/>
      <c r="AC34" s="639"/>
      <c r="AD34" s="640" t="s">
        <v>141</v>
      </c>
      <c r="AE34" s="640"/>
      <c r="AF34" s="640"/>
      <c r="AG34" s="640"/>
      <c r="AH34" s="640"/>
      <c r="AI34" s="640"/>
      <c r="AJ34" s="640"/>
      <c r="AK34" s="640"/>
      <c r="AL34" s="641" t="s">
        <v>245</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328</v>
      </c>
      <c r="CE34" s="634"/>
      <c r="CF34" s="634"/>
      <c r="CG34" s="634"/>
      <c r="CH34" s="634"/>
      <c r="CI34" s="634"/>
      <c r="CJ34" s="634"/>
      <c r="CK34" s="634"/>
      <c r="CL34" s="634"/>
      <c r="CM34" s="634"/>
      <c r="CN34" s="634"/>
      <c r="CO34" s="634"/>
      <c r="CP34" s="634"/>
      <c r="CQ34" s="635"/>
      <c r="CR34" s="636">
        <v>30988851</v>
      </c>
      <c r="CS34" s="637"/>
      <c r="CT34" s="637"/>
      <c r="CU34" s="637"/>
      <c r="CV34" s="637"/>
      <c r="CW34" s="637"/>
      <c r="CX34" s="637"/>
      <c r="CY34" s="638"/>
      <c r="CZ34" s="641">
        <v>17.8</v>
      </c>
      <c r="DA34" s="666"/>
      <c r="DB34" s="666"/>
      <c r="DC34" s="670"/>
      <c r="DD34" s="645">
        <v>17702899</v>
      </c>
      <c r="DE34" s="637"/>
      <c r="DF34" s="637"/>
      <c r="DG34" s="637"/>
      <c r="DH34" s="637"/>
      <c r="DI34" s="637"/>
      <c r="DJ34" s="637"/>
      <c r="DK34" s="638"/>
      <c r="DL34" s="645">
        <v>16021657</v>
      </c>
      <c r="DM34" s="637"/>
      <c r="DN34" s="637"/>
      <c r="DO34" s="637"/>
      <c r="DP34" s="637"/>
      <c r="DQ34" s="637"/>
      <c r="DR34" s="637"/>
      <c r="DS34" s="637"/>
      <c r="DT34" s="637"/>
      <c r="DU34" s="637"/>
      <c r="DV34" s="638"/>
      <c r="DW34" s="641">
        <v>18.7</v>
      </c>
      <c r="DX34" s="666"/>
      <c r="DY34" s="666"/>
      <c r="DZ34" s="666"/>
      <c r="EA34" s="666"/>
      <c r="EB34" s="666"/>
      <c r="EC34" s="667"/>
    </row>
    <row r="35" spans="2:133" ht="11.25" customHeight="1" x14ac:dyDescent="0.2">
      <c r="B35" s="633" t="s">
        <v>329</v>
      </c>
      <c r="C35" s="634"/>
      <c r="D35" s="634"/>
      <c r="E35" s="634"/>
      <c r="F35" s="634"/>
      <c r="G35" s="634"/>
      <c r="H35" s="634"/>
      <c r="I35" s="634"/>
      <c r="J35" s="634"/>
      <c r="K35" s="634"/>
      <c r="L35" s="634"/>
      <c r="M35" s="634"/>
      <c r="N35" s="634"/>
      <c r="O35" s="634"/>
      <c r="P35" s="634"/>
      <c r="Q35" s="635"/>
      <c r="R35" s="636">
        <v>7401512</v>
      </c>
      <c r="S35" s="637"/>
      <c r="T35" s="637"/>
      <c r="U35" s="637"/>
      <c r="V35" s="637"/>
      <c r="W35" s="637"/>
      <c r="X35" s="637"/>
      <c r="Y35" s="638"/>
      <c r="Z35" s="639">
        <v>4</v>
      </c>
      <c r="AA35" s="639"/>
      <c r="AB35" s="639"/>
      <c r="AC35" s="639"/>
      <c r="AD35" s="640" t="s">
        <v>239</v>
      </c>
      <c r="AE35" s="640"/>
      <c r="AF35" s="640"/>
      <c r="AG35" s="640"/>
      <c r="AH35" s="640"/>
      <c r="AI35" s="640"/>
      <c r="AJ35" s="640"/>
      <c r="AK35" s="640"/>
      <c r="AL35" s="641" t="s">
        <v>245</v>
      </c>
      <c r="AM35" s="642"/>
      <c r="AN35" s="642"/>
      <c r="AO35" s="643"/>
      <c r="AP35" s="218"/>
      <c r="AQ35" s="618" t="s">
        <v>330</v>
      </c>
      <c r="AR35" s="619"/>
      <c r="AS35" s="619"/>
      <c r="AT35" s="619"/>
      <c r="AU35" s="619"/>
      <c r="AV35" s="619"/>
      <c r="AW35" s="619"/>
      <c r="AX35" s="619"/>
      <c r="AY35" s="619"/>
      <c r="AZ35" s="619"/>
      <c r="BA35" s="619"/>
      <c r="BB35" s="619"/>
      <c r="BC35" s="619"/>
      <c r="BD35" s="619"/>
      <c r="BE35" s="619"/>
      <c r="BF35" s="620"/>
      <c r="BG35" s="618" t="s">
        <v>331</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332</v>
      </c>
      <c r="CE35" s="634"/>
      <c r="CF35" s="634"/>
      <c r="CG35" s="634"/>
      <c r="CH35" s="634"/>
      <c r="CI35" s="634"/>
      <c r="CJ35" s="634"/>
      <c r="CK35" s="634"/>
      <c r="CL35" s="634"/>
      <c r="CM35" s="634"/>
      <c r="CN35" s="634"/>
      <c r="CO35" s="634"/>
      <c r="CP35" s="634"/>
      <c r="CQ35" s="635"/>
      <c r="CR35" s="636">
        <v>1122402</v>
      </c>
      <c r="CS35" s="668"/>
      <c r="CT35" s="668"/>
      <c r="CU35" s="668"/>
      <c r="CV35" s="668"/>
      <c r="CW35" s="668"/>
      <c r="CX35" s="668"/>
      <c r="CY35" s="669"/>
      <c r="CZ35" s="641">
        <v>0.6</v>
      </c>
      <c r="DA35" s="666"/>
      <c r="DB35" s="666"/>
      <c r="DC35" s="670"/>
      <c r="DD35" s="645">
        <v>1020525</v>
      </c>
      <c r="DE35" s="668"/>
      <c r="DF35" s="668"/>
      <c r="DG35" s="668"/>
      <c r="DH35" s="668"/>
      <c r="DI35" s="668"/>
      <c r="DJ35" s="668"/>
      <c r="DK35" s="669"/>
      <c r="DL35" s="645">
        <v>1020525</v>
      </c>
      <c r="DM35" s="668"/>
      <c r="DN35" s="668"/>
      <c r="DO35" s="668"/>
      <c r="DP35" s="668"/>
      <c r="DQ35" s="668"/>
      <c r="DR35" s="668"/>
      <c r="DS35" s="668"/>
      <c r="DT35" s="668"/>
      <c r="DU35" s="668"/>
      <c r="DV35" s="669"/>
      <c r="DW35" s="641">
        <v>1.2</v>
      </c>
      <c r="DX35" s="666"/>
      <c r="DY35" s="666"/>
      <c r="DZ35" s="666"/>
      <c r="EA35" s="666"/>
      <c r="EB35" s="666"/>
      <c r="EC35" s="667"/>
    </row>
    <row r="36" spans="2:133" ht="11.25" customHeight="1" x14ac:dyDescent="0.2">
      <c r="B36" s="633" t="s">
        <v>333</v>
      </c>
      <c r="C36" s="634"/>
      <c r="D36" s="634"/>
      <c r="E36" s="634"/>
      <c r="F36" s="634"/>
      <c r="G36" s="634"/>
      <c r="H36" s="634"/>
      <c r="I36" s="634"/>
      <c r="J36" s="634"/>
      <c r="K36" s="634"/>
      <c r="L36" s="634"/>
      <c r="M36" s="634"/>
      <c r="N36" s="634"/>
      <c r="O36" s="634"/>
      <c r="P36" s="634"/>
      <c r="Q36" s="635"/>
      <c r="R36" s="636">
        <v>9189527</v>
      </c>
      <c r="S36" s="637"/>
      <c r="T36" s="637"/>
      <c r="U36" s="637"/>
      <c r="V36" s="637"/>
      <c r="W36" s="637"/>
      <c r="X36" s="637"/>
      <c r="Y36" s="638"/>
      <c r="Z36" s="639">
        <v>5</v>
      </c>
      <c r="AA36" s="639"/>
      <c r="AB36" s="639"/>
      <c r="AC36" s="639"/>
      <c r="AD36" s="640" t="s">
        <v>239</v>
      </c>
      <c r="AE36" s="640"/>
      <c r="AF36" s="640"/>
      <c r="AG36" s="640"/>
      <c r="AH36" s="640"/>
      <c r="AI36" s="640"/>
      <c r="AJ36" s="640"/>
      <c r="AK36" s="640"/>
      <c r="AL36" s="641" t="s">
        <v>245</v>
      </c>
      <c r="AM36" s="642"/>
      <c r="AN36" s="642"/>
      <c r="AO36" s="643"/>
      <c r="AP36" s="218"/>
      <c r="AQ36" s="702" t="s">
        <v>334</v>
      </c>
      <c r="AR36" s="703"/>
      <c r="AS36" s="703"/>
      <c r="AT36" s="703"/>
      <c r="AU36" s="703"/>
      <c r="AV36" s="703"/>
      <c r="AW36" s="703"/>
      <c r="AX36" s="703"/>
      <c r="AY36" s="704"/>
      <c r="AZ36" s="625">
        <v>20035562</v>
      </c>
      <c r="BA36" s="626"/>
      <c r="BB36" s="626"/>
      <c r="BC36" s="626"/>
      <c r="BD36" s="626"/>
      <c r="BE36" s="626"/>
      <c r="BF36" s="698"/>
      <c r="BG36" s="622" t="s">
        <v>335</v>
      </c>
      <c r="BH36" s="623"/>
      <c r="BI36" s="623"/>
      <c r="BJ36" s="623"/>
      <c r="BK36" s="623"/>
      <c r="BL36" s="623"/>
      <c r="BM36" s="623"/>
      <c r="BN36" s="623"/>
      <c r="BO36" s="623"/>
      <c r="BP36" s="623"/>
      <c r="BQ36" s="623"/>
      <c r="BR36" s="623"/>
      <c r="BS36" s="623"/>
      <c r="BT36" s="623"/>
      <c r="BU36" s="624"/>
      <c r="BV36" s="625">
        <v>496567</v>
      </c>
      <c r="BW36" s="626"/>
      <c r="BX36" s="626"/>
      <c r="BY36" s="626"/>
      <c r="BZ36" s="626"/>
      <c r="CA36" s="626"/>
      <c r="CB36" s="698"/>
      <c r="CD36" s="633" t="s">
        <v>336</v>
      </c>
      <c r="CE36" s="634"/>
      <c r="CF36" s="634"/>
      <c r="CG36" s="634"/>
      <c r="CH36" s="634"/>
      <c r="CI36" s="634"/>
      <c r="CJ36" s="634"/>
      <c r="CK36" s="634"/>
      <c r="CL36" s="634"/>
      <c r="CM36" s="634"/>
      <c r="CN36" s="634"/>
      <c r="CO36" s="634"/>
      <c r="CP36" s="634"/>
      <c r="CQ36" s="635"/>
      <c r="CR36" s="636">
        <v>18012099</v>
      </c>
      <c r="CS36" s="637"/>
      <c r="CT36" s="637"/>
      <c r="CU36" s="637"/>
      <c r="CV36" s="637"/>
      <c r="CW36" s="637"/>
      <c r="CX36" s="637"/>
      <c r="CY36" s="638"/>
      <c r="CZ36" s="641">
        <v>10.4</v>
      </c>
      <c r="DA36" s="666"/>
      <c r="DB36" s="666"/>
      <c r="DC36" s="670"/>
      <c r="DD36" s="645">
        <v>13154805</v>
      </c>
      <c r="DE36" s="637"/>
      <c r="DF36" s="637"/>
      <c r="DG36" s="637"/>
      <c r="DH36" s="637"/>
      <c r="DI36" s="637"/>
      <c r="DJ36" s="637"/>
      <c r="DK36" s="638"/>
      <c r="DL36" s="645">
        <v>8292376</v>
      </c>
      <c r="DM36" s="637"/>
      <c r="DN36" s="637"/>
      <c r="DO36" s="637"/>
      <c r="DP36" s="637"/>
      <c r="DQ36" s="637"/>
      <c r="DR36" s="637"/>
      <c r="DS36" s="637"/>
      <c r="DT36" s="637"/>
      <c r="DU36" s="637"/>
      <c r="DV36" s="638"/>
      <c r="DW36" s="641">
        <v>9.6999999999999993</v>
      </c>
      <c r="DX36" s="666"/>
      <c r="DY36" s="666"/>
      <c r="DZ36" s="666"/>
      <c r="EA36" s="666"/>
      <c r="EB36" s="666"/>
      <c r="EC36" s="667"/>
    </row>
    <row r="37" spans="2:133" ht="11.25" customHeight="1" x14ac:dyDescent="0.2">
      <c r="B37" s="633" t="s">
        <v>337</v>
      </c>
      <c r="C37" s="634"/>
      <c r="D37" s="634"/>
      <c r="E37" s="634"/>
      <c r="F37" s="634"/>
      <c r="G37" s="634"/>
      <c r="H37" s="634"/>
      <c r="I37" s="634"/>
      <c r="J37" s="634"/>
      <c r="K37" s="634"/>
      <c r="L37" s="634"/>
      <c r="M37" s="634"/>
      <c r="N37" s="634"/>
      <c r="O37" s="634"/>
      <c r="P37" s="634"/>
      <c r="Q37" s="635"/>
      <c r="R37" s="636">
        <v>2586424</v>
      </c>
      <c r="S37" s="637"/>
      <c r="T37" s="637"/>
      <c r="U37" s="637"/>
      <c r="V37" s="637"/>
      <c r="W37" s="637"/>
      <c r="X37" s="637"/>
      <c r="Y37" s="638"/>
      <c r="Z37" s="639">
        <v>1.4</v>
      </c>
      <c r="AA37" s="639"/>
      <c r="AB37" s="639"/>
      <c r="AC37" s="639"/>
      <c r="AD37" s="640">
        <v>280</v>
      </c>
      <c r="AE37" s="640"/>
      <c r="AF37" s="640"/>
      <c r="AG37" s="640"/>
      <c r="AH37" s="640"/>
      <c r="AI37" s="640"/>
      <c r="AJ37" s="640"/>
      <c r="AK37" s="640"/>
      <c r="AL37" s="641">
        <v>0</v>
      </c>
      <c r="AM37" s="642"/>
      <c r="AN37" s="642"/>
      <c r="AO37" s="643"/>
      <c r="AQ37" s="699" t="s">
        <v>338</v>
      </c>
      <c r="AR37" s="700"/>
      <c r="AS37" s="700"/>
      <c r="AT37" s="700"/>
      <c r="AU37" s="700"/>
      <c r="AV37" s="700"/>
      <c r="AW37" s="700"/>
      <c r="AX37" s="700"/>
      <c r="AY37" s="701"/>
      <c r="AZ37" s="636">
        <v>1593065</v>
      </c>
      <c r="BA37" s="637"/>
      <c r="BB37" s="637"/>
      <c r="BC37" s="637"/>
      <c r="BD37" s="668"/>
      <c r="BE37" s="668"/>
      <c r="BF37" s="691"/>
      <c r="BG37" s="633" t="s">
        <v>339</v>
      </c>
      <c r="BH37" s="634"/>
      <c r="BI37" s="634"/>
      <c r="BJ37" s="634"/>
      <c r="BK37" s="634"/>
      <c r="BL37" s="634"/>
      <c r="BM37" s="634"/>
      <c r="BN37" s="634"/>
      <c r="BO37" s="634"/>
      <c r="BP37" s="634"/>
      <c r="BQ37" s="634"/>
      <c r="BR37" s="634"/>
      <c r="BS37" s="634"/>
      <c r="BT37" s="634"/>
      <c r="BU37" s="635"/>
      <c r="BV37" s="636">
        <v>-1407582</v>
      </c>
      <c r="BW37" s="637"/>
      <c r="BX37" s="637"/>
      <c r="BY37" s="637"/>
      <c r="BZ37" s="637"/>
      <c r="CA37" s="637"/>
      <c r="CB37" s="646"/>
      <c r="CD37" s="633" t="s">
        <v>340</v>
      </c>
      <c r="CE37" s="634"/>
      <c r="CF37" s="634"/>
      <c r="CG37" s="634"/>
      <c r="CH37" s="634"/>
      <c r="CI37" s="634"/>
      <c r="CJ37" s="634"/>
      <c r="CK37" s="634"/>
      <c r="CL37" s="634"/>
      <c r="CM37" s="634"/>
      <c r="CN37" s="634"/>
      <c r="CO37" s="634"/>
      <c r="CP37" s="634"/>
      <c r="CQ37" s="635"/>
      <c r="CR37" s="636">
        <v>985126</v>
      </c>
      <c r="CS37" s="668"/>
      <c r="CT37" s="668"/>
      <c r="CU37" s="668"/>
      <c r="CV37" s="668"/>
      <c r="CW37" s="668"/>
      <c r="CX37" s="668"/>
      <c r="CY37" s="669"/>
      <c r="CZ37" s="641">
        <v>0.6</v>
      </c>
      <c r="DA37" s="666"/>
      <c r="DB37" s="666"/>
      <c r="DC37" s="670"/>
      <c r="DD37" s="645">
        <v>609053</v>
      </c>
      <c r="DE37" s="668"/>
      <c r="DF37" s="668"/>
      <c r="DG37" s="668"/>
      <c r="DH37" s="668"/>
      <c r="DI37" s="668"/>
      <c r="DJ37" s="668"/>
      <c r="DK37" s="669"/>
      <c r="DL37" s="645">
        <v>604003</v>
      </c>
      <c r="DM37" s="668"/>
      <c r="DN37" s="668"/>
      <c r="DO37" s="668"/>
      <c r="DP37" s="668"/>
      <c r="DQ37" s="668"/>
      <c r="DR37" s="668"/>
      <c r="DS37" s="668"/>
      <c r="DT37" s="668"/>
      <c r="DU37" s="668"/>
      <c r="DV37" s="669"/>
      <c r="DW37" s="641">
        <v>0.7</v>
      </c>
      <c r="DX37" s="666"/>
      <c r="DY37" s="666"/>
      <c r="DZ37" s="666"/>
      <c r="EA37" s="666"/>
      <c r="EB37" s="666"/>
      <c r="EC37" s="667"/>
    </row>
    <row r="38" spans="2:133" ht="11.25" customHeight="1" x14ac:dyDescent="0.2">
      <c r="B38" s="633" t="s">
        <v>341</v>
      </c>
      <c r="C38" s="634"/>
      <c r="D38" s="634"/>
      <c r="E38" s="634"/>
      <c r="F38" s="634"/>
      <c r="G38" s="634"/>
      <c r="H38" s="634"/>
      <c r="I38" s="634"/>
      <c r="J38" s="634"/>
      <c r="K38" s="634"/>
      <c r="L38" s="634"/>
      <c r="M38" s="634"/>
      <c r="N38" s="634"/>
      <c r="O38" s="634"/>
      <c r="P38" s="634"/>
      <c r="Q38" s="635"/>
      <c r="R38" s="636">
        <v>3569000</v>
      </c>
      <c r="S38" s="637"/>
      <c r="T38" s="637"/>
      <c r="U38" s="637"/>
      <c r="V38" s="637"/>
      <c r="W38" s="637"/>
      <c r="X38" s="637"/>
      <c r="Y38" s="638"/>
      <c r="Z38" s="639">
        <v>1.9</v>
      </c>
      <c r="AA38" s="639"/>
      <c r="AB38" s="639"/>
      <c r="AC38" s="639"/>
      <c r="AD38" s="640" t="s">
        <v>245</v>
      </c>
      <c r="AE38" s="640"/>
      <c r="AF38" s="640"/>
      <c r="AG38" s="640"/>
      <c r="AH38" s="640"/>
      <c r="AI38" s="640"/>
      <c r="AJ38" s="640"/>
      <c r="AK38" s="640"/>
      <c r="AL38" s="641" t="s">
        <v>245</v>
      </c>
      <c r="AM38" s="642"/>
      <c r="AN38" s="642"/>
      <c r="AO38" s="643"/>
      <c r="AQ38" s="699" t="s">
        <v>342</v>
      </c>
      <c r="AR38" s="700"/>
      <c r="AS38" s="700"/>
      <c r="AT38" s="700"/>
      <c r="AU38" s="700"/>
      <c r="AV38" s="700"/>
      <c r="AW38" s="700"/>
      <c r="AX38" s="700"/>
      <c r="AY38" s="701"/>
      <c r="AZ38" s="636">
        <v>1296000</v>
      </c>
      <c r="BA38" s="637"/>
      <c r="BB38" s="637"/>
      <c r="BC38" s="637"/>
      <c r="BD38" s="668"/>
      <c r="BE38" s="668"/>
      <c r="BF38" s="691"/>
      <c r="BG38" s="633" t="s">
        <v>343</v>
      </c>
      <c r="BH38" s="634"/>
      <c r="BI38" s="634"/>
      <c r="BJ38" s="634"/>
      <c r="BK38" s="634"/>
      <c r="BL38" s="634"/>
      <c r="BM38" s="634"/>
      <c r="BN38" s="634"/>
      <c r="BO38" s="634"/>
      <c r="BP38" s="634"/>
      <c r="BQ38" s="634"/>
      <c r="BR38" s="634"/>
      <c r="BS38" s="634"/>
      <c r="BT38" s="634"/>
      <c r="BU38" s="635"/>
      <c r="BV38" s="636">
        <v>55073</v>
      </c>
      <c r="BW38" s="637"/>
      <c r="BX38" s="637"/>
      <c r="BY38" s="637"/>
      <c r="BZ38" s="637"/>
      <c r="CA38" s="637"/>
      <c r="CB38" s="646"/>
      <c r="CD38" s="633" t="s">
        <v>344</v>
      </c>
      <c r="CE38" s="634"/>
      <c r="CF38" s="634"/>
      <c r="CG38" s="634"/>
      <c r="CH38" s="634"/>
      <c r="CI38" s="634"/>
      <c r="CJ38" s="634"/>
      <c r="CK38" s="634"/>
      <c r="CL38" s="634"/>
      <c r="CM38" s="634"/>
      <c r="CN38" s="634"/>
      <c r="CO38" s="634"/>
      <c r="CP38" s="634"/>
      <c r="CQ38" s="635"/>
      <c r="CR38" s="636">
        <v>17146497</v>
      </c>
      <c r="CS38" s="637"/>
      <c r="CT38" s="637"/>
      <c r="CU38" s="637"/>
      <c r="CV38" s="637"/>
      <c r="CW38" s="637"/>
      <c r="CX38" s="637"/>
      <c r="CY38" s="638"/>
      <c r="CZ38" s="641">
        <v>9.9</v>
      </c>
      <c r="DA38" s="666"/>
      <c r="DB38" s="666"/>
      <c r="DC38" s="670"/>
      <c r="DD38" s="645">
        <v>14760397</v>
      </c>
      <c r="DE38" s="637"/>
      <c r="DF38" s="637"/>
      <c r="DG38" s="637"/>
      <c r="DH38" s="637"/>
      <c r="DI38" s="637"/>
      <c r="DJ38" s="637"/>
      <c r="DK38" s="638"/>
      <c r="DL38" s="645">
        <v>11509287</v>
      </c>
      <c r="DM38" s="637"/>
      <c r="DN38" s="637"/>
      <c r="DO38" s="637"/>
      <c r="DP38" s="637"/>
      <c r="DQ38" s="637"/>
      <c r="DR38" s="637"/>
      <c r="DS38" s="637"/>
      <c r="DT38" s="637"/>
      <c r="DU38" s="637"/>
      <c r="DV38" s="638"/>
      <c r="DW38" s="641">
        <v>13.5</v>
      </c>
      <c r="DX38" s="666"/>
      <c r="DY38" s="666"/>
      <c r="DZ38" s="666"/>
      <c r="EA38" s="666"/>
      <c r="EB38" s="666"/>
      <c r="EC38" s="667"/>
    </row>
    <row r="39" spans="2:133" ht="11.25" customHeight="1" x14ac:dyDescent="0.2">
      <c r="B39" s="633" t="s">
        <v>345</v>
      </c>
      <c r="C39" s="634"/>
      <c r="D39" s="634"/>
      <c r="E39" s="634"/>
      <c r="F39" s="634"/>
      <c r="G39" s="634"/>
      <c r="H39" s="634"/>
      <c r="I39" s="634"/>
      <c r="J39" s="634"/>
      <c r="K39" s="634"/>
      <c r="L39" s="634"/>
      <c r="M39" s="634"/>
      <c r="N39" s="634"/>
      <c r="O39" s="634"/>
      <c r="P39" s="634"/>
      <c r="Q39" s="635"/>
      <c r="R39" s="636" t="s">
        <v>239</v>
      </c>
      <c r="S39" s="637"/>
      <c r="T39" s="637"/>
      <c r="U39" s="637"/>
      <c r="V39" s="637"/>
      <c r="W39" s="637"/>
      <c r="X39" s="637"/>
      <c r="Y39" s="638"/>
      <c r="Z39" s="639" t="s">
        <v>245</v>
      </c>
      <c r="AA39" s="639"/>
      <c r="AB39" s="639"/>
      <c r="AC39" s="639"/>
      <c r="AD39" s="640" t="s">
        <v>141</v>
      </c>
      <c r="AE39" s="640"/>
      <c r="AF39" s="640"/>
      <c r="AG39" s="640"/>
      <c r="AH39" s="640"/>
      <c r="AI39" s="640"/>
      <c r="AJ39" s="640"/>
      <c r="AK39" s="640"/>
      <c r="AL39" s="641" t="s">
        <v>245</v>
      </c>
      <c r="AM39" s="642"/>
      <c r="AN39" s="642"/>
      <c r="AO39" s="643"/>
      <c r="AQ39" s="699" t="s">
        <v>346</v>
      </c>
      <c r="AR39" s="700"/>
      <c r="AS39" s="700"/>
      <c r="AT39" s="700"/>
      <c r="AU39" s="700"/>
      <c r="AV39" s="700"/>
      <c r="AW39" s="700"/>
      <c r="AX39" s="700"/>
      <c r="AY39" s="701"/>
      <c r="AZ39" s="636">
        <v>6888</v>
      </c>
      <c r="BA39" s="637"/>
      <c r="BB39" s="637"/>
      <c r="BC39" s="637"/>
      <c r="BD39" s="668"/>
      <c r="BE39" s="668"/>
      <c r="BF39" s="691"/>
      <c r="BG39" s="633" t="s">
        <v>347</v>
      </c>
      <c r="BH39" s="634"/>
      <c r="BI39" s="634"/>
      <c r="BJ39" s="634"/>
      <c r="BK39" s="634"/>
      <c r="BL39" s="634"/>
      <c r="BM39" s="634"/>
      <c r="BN39" s="634"/>
      <c r="BO39" s="634"/>
      <c r="BP39" s="634"/>
      <c r="BQ39" s="634"/>
      <c r="BR39" s="634"/>
      <c r="BS39" s="634"/>
      <c r="BT39" s="634"/>
      <c r="BU39" s="635"/>
      <c r="BV39" s="636">
        <v>80617</v>
      </c>
      <c r="BW39" s="637"/>
      <c r="BX39" s="637"/>
      <c r="BY39" s="637"/>
      <c r="BZ39" s="637"/>
      <c r="CA39" s="637"/>
      <c r="CB39" s="646"/>
      <c r="CD39" s="633" t="s">
        <v>348</v>
      </c>
      <c r="CE39" s="634"/>
      <c r="CF39" s="634"/>
      <c r="CG39" s="634"/>
      <c r="CH39" s="634"/>
      <c r="CI39" s="634"/>
      <c r="CJ39" s="634"/>
      <c r="CK39" s="634"/>
      <c r="CL39" s="634"/>
      <c r="CM39" s="634"/>
      <c r="CN39" s="634"/>
      <c r="CO39" s="634"/>
      <c r="CP39" s="634"/>
      <c r="CQ39" s="635"/>
      <c r="CR39" s="636">
        <v>10077226</v>
      </c>
      <c r="CS39" s="668"/>
      <c r="CT39" s="668"/>
      <c r="CU39" s="668"/>
      <c r="CV39" s="668"/>
      <c r="CW39" s="668"/>
      <c r="CX39" s="668"/>
      <c r="CY39" s="669"/>
      <c r="CZ39" s="641">
        <v>5.8</v>
      </c>
      <c r="DA39" s="666"/>
      <c r="DB39" s="666"/>
      <c r="DC39" s="670"/>
      <c r="DD39" s="645">
        <v>9302136</v>
      </c>
      <c r="DE39" s="668"/>
      <c r="DF39" s="668"/>
      <c r="DG39" s="668"/>
      <c r="DH39" s="668"/>
      <c r="DI39" s="668"/>
      <c r="DJ39" s="668"/>
      <c r="DK39" s="669"/>
      <c r="DL39" s="645" t="s">
        <v>239</v>
      </c>
      <c r="DM39" s="668"/>
      <c r="DN39" s="668"/>
      <c r="DO39" s="668"/>
      <c r="DP39" s="668"/>
      <c r="DQ39" s="668"/>
      <c r="DR39" s="668"/>
      <c r="DS39" s="668"/>
      <c r="DT39" s="668"/>
      <c r="DU39" s="668"/>
      <c r="DV39" s="669"/>
      <c r="DW39" s="641" t="s">
        <v>141</v>
      </c>
      <c r="DX39" s="666"/>
      <c r="DY39" s="666"/>
      <c r="DZ39" s="666"/>
      <c r="EA39" s="666"/>
      <c r="EB39" s="666"/>
      <c r="EC39" s="667"/>
    </row>
    <row r="40" spans="2:133" ht="11.25" customHeight="1" x14ac:dyDescent="0.2">
      <c r="B40" s="633" t="s">
        <v>349</v>
      </c>
      <c r="C40" s="634"/>
      <c r="D40" s="634"/>
      <c r="E40" s="634"/>
      <c r="F40" s="634"/>
      <c r="G40" s="634"/>
      <c r="H40" s="634"/>
      <c r="I40" s="634"/>
      <c r="J40" s="634"/>
      <c r="K40" s="634"/>
      <c r="L40" s="634"/>
      <c r="M40" s="634"/>
      <c r="N40" s="634"/>
      <c r="O40" s="634"/>
      <c r="P40" s="634"/>
      <c r="Q40" s="635"/>
      <c r="R40" s="636">
        <v>1069000</v>
      </c>
      <c r="S40" s="637"/>
      <c r="T40" s="637"/>
      <c r="U40" s="637"/>
      <c r="V40" s="637"/>
      <c r="W40" s="637"/>
      <c r="X40" s="637"/>
      <c r="Y40" s="638"/>
      <c r="Z40" s="639">
        <v>0.6</v>
      </c>
      <c r="AA40" s="639"/>
      <c r="AB40" s="639"/>
      <c r="AC40" s="639"/>
      <c r="AD40" s="640" t="s">
        <v>239</v>
      </c>
      <c r="AE40" s="640"/>
      <c r="AF40" s="640"/>
      <c r="AG40" s="640"/>
      <c r="AH40" s="640"/>
      <c r="AI40" s="640"/>
      <c r="AJ40" s="640"/>
      <c r="AK40" s="640"/>
      <c r="AL40" s="641" t="s">
        <v>245</v>
      </c>
      <c r="AM40" s="642"/>
      <c r="AN40" s="642"/>
      <c r="AO40" s="643"/>
      <c r="AQ40" s="699" t="s">
        <v>350</v>
      </c>
      <c r="AR40" s="700"/>
      <c r="AS40" s="700"/>
      <c r="AT40" s="700"/>
      <c r="AU40" s="700"/>
      <c r="AV40" s="700"/>
      <c r="AW40" s="700"/>
      <c r="AX40" s="700"/>
      <c r="AY40" s="701"/>
      <c r="AZ40" s="636" t="s">
        <v>245</v>
      </c>
      <c r="BA40" s="637"/>
      <c r="BB40" s="637"/>
      <c r="BC40" s="637"/>
      <c r="BD40" s="668"/>
      <c r="BE40" s="668"/>
      <c r="BF40" s="691"/>
      <c r="BG40" s="684" t="s">
        <v>351</v>
      </c>
      <c r="BH40" s="685"/>
      <c r="BI40" s="685"/>
      <c r="BJ40" s="685"/>
      <c r="BK40" s="685"/>
      <c r="BL40" s="214"/>
      <c r="BM40" s="634" t="s">
        <v>352</v>
      </c>
      <c r="BN40" s="634"/>
      <c r="BO40" s="634"/>
      <c r="BP40" s="634"/>
      <c r="BQ40" s="634"/>
      <c r="BR40" s="634"/>
      <c r="BS40" s="634"/>
      <c r="BT40" s="634"/>
      <c r="BU40" s="635"/>
      <c r="BV40" s="636">
        <v>107</v>
      </c>
      <c r="BW40" s="637"/>
      <c r="BX40" s="637"/>
      <c r="BY40" s="637"/>
      <c r="BZ40" s="637"/>
      <c r="CA40" s="637"/>
      <c r="CB40" s="646"/>
      <c r="CD40" s="633" t="s">
        <v>353</v>
      </c>
      <c r="CE40" s="634"/>
      <c r="CF40" s="634"/>
      <c r="CG40" s="634"/>
      <c r="CH40" s="634"/>
      <c r="CI40" s="634"/>
      <c r="CJ40" s="634"/>
      <c r="CK40" s="634"/>
      <c r="CL40" s="634"/>
      <c r="CM40" s="634"/>
      <c r="CN40" s="634"/>
      <c r="CO40" s="634"/>
      <c r="CP40" s="634"/>
      <c r="CQ40" s="635"/>
      <c r="CR40" s="636" t="s">
        <v>239</v>
      </c>
      <c r="CS40" s="637"/>
      <c r="CT40" s="637"/>
      <c r="CU40" s="637"/>
      <c r="CV40" s="637"/>
      <c r="CW40" s="637"/>
      <c r="CX40" s="637"/>
      <c r="CY40" s="638"/>
      <c r="CZ40" s="641" t="s">
        <v>245</v>
      </c>
      <c r="DA40" s="666"/>
      <c r="DB40" s="666"/>
      <c r="DC40" s="670"/>
      <c r="DD40" s="645" t="s">
        <v>245</v>
      </c>
      <c r="DE40" s="637"/>
      <c r="DF40" s="637"/>
      <c r="DG40" s="637"/>
      <c r="DH40" s="637"/>
      <c r="DI40" s="637"/>
      <c r="DJ40" s="637"/>
      <c r="DK40" s="638"/>
      <c r="DL40" s="645" t="s">
        <v>141</v>
      </c>
      <c r="DM40" s="637"/>
      <c r="DN40" s="637"/>
      <c r="DO40" s="637"/>
      <c r="DP40" s="637"/>
      <c r="DQ40" s="637"/>
      <c r="DR40" s="637"/>
      <c r="DS40" s="637"/>
      <c r="DT40" s="637"/>
      <c r="DU40" s="637"/>
      <c r="DV40" s="638"/>
      <c r="DW40" s="641" t="s">
        <v>245</v>
      </c>
      <c r="DX40" s="666"/>
      <c r="DY40" s="666"/>
      <c r="DZ40" s="666"/>
      <c r="EA40" s="666"/>
      <c r="EB40" s="666"/>
      <c r="EC40" s="667"/>
    </row>
    <row r="41" spans="2:133" ht="11.25" customHeight="1" x14ac:dyDescent="0.2">
      <c r="B41" s="657" t="s">
        <v>354</v>
      </c>
      <c r="C41" s="658"/>
      <c r="D41" s="658"/>
      <c r="E41" s="658"/>
      <c r="F41" s="658"/>
      <c r="G41" s="658"/>
      <c r="H41" s="658"/>
      <c r="I41" s="658"/>
      <c r="J41" s="658"/>
      <c r="K41" s="658"/>
      <c r="L41" s="658"/>
      <c r="M41" s="658"/>
      <c r="N41" s="658"/>
      <c r="O41" s="658"/>
      <c r="P41" s="658"/>
      <c r="Q41" s="659"/>
      <c r="R41" s="708">
        <v>184675921</v>
      </c>
      <c r="S41" s="709"/>
      <c r="T41" s="709"/>
      <c r="U41" s="709"/>
      <c r="V41" s="709"/>
      <c r="W41" s="709"/>
      <c r="X41" s="709"/>
      <c r="Y41" s="713"/>
      <c r="Z41" s="714">
        <v>100</v>
      </c>
      <c r="AA41" s="714"/>
      <c r="AB41" s="714"/>
      <c r="AC41" s="714"/>
      <c r="AD41" s="715">
        <v>84443400</v>
      </c>
      <c r="AE41" s="715"/>
      <c r="AF41" s="715"/>
      <c r="AG41" s="715"/>
      <c r="AH41" s="715"/>
      <c r="AI41" s="715"/>
      <c r="AJ41" s="715"/>
      <c r="AK41" s="715"/>
      <c r="AL41" s="716">
        <v>100</v>
      </c>
      <c r="AM41" s="696"/>
      <c r="AN41" s="696"/>
      <c r="AO41" s="717"/>
      <c r="AQ41" s="699" t="s">
        <v>355</v>
      </c>
      <c r="AR41" s="700"/>
      <c r="AS41" s="700"/>
      <c r="AT41" s="700"/>
      <c r="AU41" s="700"/>
      <c r="AV41" s="700"/>
      <c r="AW41" s="700"/>
      <c r="AX41" s="700"/>
      <c r="AY41" s="701"/>
      <c r="AZ41" s="636">
        <v>5148653</v>
      </c>
      <c r="BA41" s="637"/>
      <c r="BB41" s="637"/>
      <c r="BC41" s="637"/>
      <c r="BD41" s="668"/>
      <c r="BE41" s="668"/>
      <c r="BF41" s="691"/>
      <c r="BG41" s="684"/>
      <c r="BH41" s="685"/>
      <c r="BI41" s="685"/>
      <c r="BJ41" s="685"/>
      <c r="BK41" s="685"/>
      <c r="BL41" s="214"/>
      <c r="BM41" s="634" t="s">
        <v>356</v>
      </c>
      <c r="BN41" s="634"/>
      <c r="BO41" s="634"/>
      <c r="BP41" s="634"/>
      <c r="BQ41" s="634"/>
      <c r="BR41" s="634"/>
      <c r="BS41" s="634"/>
      <c r="BT41" s="634"/>
      <c r="BU41" s="635"/>
      <c r="BV41" s="636" t="s">
        <v>239</v>
      </c>
      <c r="BW41" s="637"/>
      <c r="BX41" s="637"/>
      <c r="BY41" s="637"/>
      <c r="BZ41" s="637"/>
      <c r="CA41" s="637"/>
      <c r="CB41" s="646"/>
      <c r="CD41" s="633" t="s">
        <v>357</v>
      </c>
      <c r="CE41" s="634"/>
      <c r="CF41" s="634"/>
      <c r="CG41" s="634"/>
      <c r="CH41" s="634"/>
      <c r="CI41" s="634"/>
      <c r="CJ41" s="634"/>
      <c r="CK41" s="634"/>
      <c r="CL41" s="634"/>
      <c r="CM41" s="634"/>
      <c r="CN41" s="634"/>
      <c r="CO41" s="634"/>
      <c r="CP41" s="634"/>
      <c r="CQ41" s="635"/>
      <c r="CR41" s="636" t="s">
        <v>245</v>
      </c>
      <c r="CS41" s="668"/>
      <c r="CT41" s="668"/>
      <c r="CU41" s="668"/>
      <c r="CV41" s="668"/>
      <c r="CW41" s="668"/>
      <c r="CX41" s="668"/>
      <c r="CY41" s="669"/>
      <c r="CZ41" s="641" t="s">
        <v>245</v>
      </c>
      <c r="DA41" s="666"/>
      <c r="DB41" s="666"/>
      <c r="DC41" s="670"/>
      <c r="DD41" s="645" t="s">
        <v>245</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358</v>
      </c>
      <c r="AR42" s="706"/>
      <c r="AS42" s="706"/>
      <c r="AT42" s="706"/>
      <c r="AU42" s="706"/>
      <c r="AV42" s="706"/>
      <c r="AW42" s="706"/>
      <c r="AX42" s="706"/>
      <c r="AY42" s="707"/>
      <c r="AZ42" s="708">
        <v>11990956</v>
      </c>
      <c r="BA42" s="709"/>
      <c r="BB42" s="709"/>
      <c r="BC42" s="709"/>
      <c r="BD42" s="695"/>
      <c r="BE42" s="695"/>
      <c r="BF42" s="697"/>
      <c r="BG42" s="686"/>
      <c r="BH42" s="687"/>
      <c r="BI42" s="687"/>
      <c r="BJ42" s="687"/>
      <c r="BK42" s="687"/>
      <c r="BL42" s="215"/>
      <c r="BM42" s="658" t="s">
        <v>359</v>
      </c>
      <c r="BN42" s="658"/>
      <c r="BO42" s="658"/>
      <c r="BP42" s="658"/>
      <c r="BQ42" s="658"/>
      <c r="BR42" s="658"/>
      <c r="BS42" s="658"/>
      <c r="BT42" s="658"/>
      <c r="BU42" s="659"/>
      <c r="BV42" s="708">
        <v>333</v>
      </c>
      <c r="BW42" s="709"/>
      <c r="BX42" s="709"/>
      <c r="BY42" s="709"/>
      <c r="BZ42" s="709"/>
      <c r="CA42" s="709"/>
      <c r="CB42" s="718"/>
      <c r="CD42" s="633" t="s">
        <v>360</v>
      </c>
      <c r="CE42" s="634"/>
      <c r="CF42" s="634"/>
      <c r="CG42" s="634"/>
      <c r="CH42" s="634"/>
      <c r="CI42" s="634"/>
      <c r="CJ42" s="634"/>
      <c r="CK42" s="634"/>
      <c r="CL42" s="634"/>
      <c r="CM42" s="634"/>
      <c r="CN42" s="634"/>
      <c r="CO42" s="634"/>
      <c r="CP42" s="634"/>
      <c r="CQ42" s="635"/>
      <c r="CR42" s="636">
        <v>8297111</v>
      </c>
      <c r="CS42" s="668"/>
      <c r="CT42" s="668"/>
      <c r="CU42" s="668"/>
      <c r="CV42" s="668"/>
      <c r="CW42" s="668"/>
      <c r="CX42" s="668"/>
      <c r="CY42" s="669"/>
      <c r="CZ42" s="641">
        <v>4.8</v>
      </c>
      <c r="DA42" s="666"/>
      <c r="DB42" s="666"/>
      <c r="DC42" s="670"/>
      <c r="DD42" s="645">
        <v>2214159</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361</v>
      </c>
      <c r="CD43" s="633" t="s">
        <v>362</v>
      </c>
      <c r="CE43" s="634"/>
      <c r="CF43" s="634"/>
      <c r="CG43" s="634"/>
      <c r="CH43" s="634"/>
      <c r="CI43" s="634"/>
      <c r="CJ43" s="634"/>
      <c r="CK43" s="634"/>
      <c r="CL43" s="634"/>
      <c r="CM43" s="634"/>
      <c r="CN43" s="634"/>
      <c r="CO43" s="634"/>
      <c r="CP43" s="634"/>
      <c r="CQ43" s="635"/>
      <c r="CR43" s="636">
        <v>265666</v>
      </c>
      <c r="CS43" s="668"/>
      <c r="CT43" s="668"/>
      <c r="CU43" s="668"/>
      <c r="CV43" s="668"/>
      <c r="CW43" s="668"/>
      <c r="CX43" s="668"/>
      <c r="CY43" s="669"/>
      <c r="CZ43" s="641">
        <v>0.2</v>
      </c>
      <c r="DA43" s="666"/>
      <c r="DB43" s="666"/>
      <c r="DC43" s="670"/>
      <c r="DD43" s="645">
        <v>265666</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363</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310</v>
      </c>
      <c r="CE44" s="673"/>
      <c r="CF44" s="633" t="s">
        <v>364</v>
      </c>
      <c r="CG44" s="634"/>
      <c r="CH44" s="634"/>
      <c r="CI44" s="634"/>
      <c r="CJ44" s="634"/>
      <c r="CK44" s="634"/>
      <c r="CL44" s="634"/>
      <c r="CM44" s="634"/>
      <c r="CN44" s="634"/>
      <c r="CO44" s="634"/>
      <c r="CP44" s="634"/>
      <c r="CQ44" s="635"/>
      <c r="CR44" s="636">
        <v>8297111</v>
      </c>
      <c r="CS44" s="637"/>
      <c r="CT44" s="637"/>
      <c r="CU44" s="637"/>
      <c r="CV44" s="637"/>
      <c r="CW44" s="637"/>
      <c r="CX44" s="637"/>
      <c r="CY44" s="638"/>
      <c r="CZ44" s="641">
        <v>4.8</v>
      </c>
      <c r="DA44" s="642"/>
      <c r="DB44" s="642"/>
      <c r="DC44" s="648"/>
      <c r="DD44" s="645">
        <v>2214159</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365</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366</v>
      </c>
      <c r="CG45" s="634"/>
      <c r="CH45" s="634"/>
      <c r="CI45" s="634"/>
      <c r="CJ45" s="634"/>
      <c r="CK45" s="634"/>
      <c r="CL45" s="634"/>
      <c r="CM45" s="634"/>
      <c r="CN45" s="634"/>
      <c r="CO45" s="634"/>
      <c r="CP45" s="634"/>
      <c r="CQ45" s="635"/>
      <c r="CR45" s="636">
        <v>1935399</v>
      </c>
      <c r="CS45" s="668"/>
      <c r="CT45" s="668"/>
      <c r="CU45" s="668"/>
      <c r="CV45" s="668"/>
      <c r="CW45" s="668"/>
      <c r="CX45" s="668"/>
      <c r="CY45" s="669"/>
      <c r="CZ45" s="641">
        <v>1.1000000000000001</v>
      </c>
      <c r="DA45" s="666"/>
      <c r="DB45" s="666"/>
      <c r="DC45" s="670"/>
      <c r="DD45" s="645">
        <v>168372</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367</v>
      </c>
      <c r="CG46" s="634"/>
      <c r="CH46" s="634"/>
      <c r="CI46" s="634"/>
      <c r="CJ46" s="634"/>
      <c r="CK46" s="634"/>
      <c r="CL46" s="634"/>
      <c r="CM46" s="634"/>
      <c r="CN46" s="634"/>
      <c r="CO46" s="634"/>
      <c r="CP46" s="634"/>
      <c r="CQ46" s="635"/>
      <c r="CR46" s="636">
        <v>6361712</v>
      </c>
      <c r="CS46" s="637"/>
      <c r="CT46" s="637"/>
      <c r="CU46" s="637"/>
      <c r="CV46" s="637"/>
      <c r="CW46" s="637"/>
      <c r="CX46" s="637"/>
      <c r="CY46" s="638"/>
      <c r="CZ46" s="641">
        <v>3.7</v>
      </c>
      <c r="DA46" s="642"/>
      <c r="DB46" s="642"/>
      <c r="DC46" s="648"/>
      <c r="DD46" s="645">
        <v>2045787</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368</v>
      </c>
      <c r="CG47" s="634"/>
      <c r="CH47" s="634"/>
      <c r="CI47" s="634"/>
      <c r="CJ47" s="634"/>
      <c r="CK47" s="634"/>
      <c r="CL47" s="634"/>
      <c r="CM47" s="634"/>
      <c r="CN47" s="634"/>
      <c r="CO47" s="634"/>
      <c r="CP47" s="634"/>
      <c r="CQ47" s="635"/>
      <c r="CR47" s="636" t="s">
        <v>141</v>
      </c>
      <c r="CS47" s="668"/>
      <c r="CT47" s="668"/>
      <c r="CU47" s="668"/>
      <c r="CV47" s="668"/>
      <c r="CW47" s="668"/>
      <c r="CX47" s="668"/>
      <c r="CY47" s="669"/>
      <c r="CZ47" s="641" t="s">
        <v>245</v>
      </c>
      <c r="DA47" s="666"/>
      <c r="DB47" s="666"/>
      <c r="DC47" s="670"/>
      <c r="DD47" s="645" t="s">
        <v>245</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369</v>
      </c>
      <c r="CG48" s="634"/>
      <c r="CH48" s="634"/>
      <c r="CI48" s="634"/>
      <c r="CJ48" s="634"/>
      <c r="CK48" s="634"/>
      <c r="CL48" s="634"/>
      <c r="CM48" s="634"/>
      <c r="CN48" s="634"/>
      <c r="CO48" s="634"/>
      <c r="CP48" s="634"/>
      <c r="CQ48" s="635"/>
      <c r="CR48" s="636" t="s">
        <v>245</v>
      </c>
      <c r="CS48" s="637"/>
      <c r="CT48" s="637"/>
      <c r="CU48" s="637"/>
      <c r="CV48" s="637"/>
      <c r="CW48" s="637"/>
      <c r="CX48" s="637"/>
      <c r="CY48" s="638"/>
      <c r="CZ48" s="641" t="s">
        <v>245</v>
      </c>
      <c r="DA48" s="642"/>
      <c r="DB48" s="642"/>
      <c r="DC48" s="648"/>
      <c r="DD48" s="645" t="s">
        <v>245</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370</v>
      </c>
      <c r="CE49" s="658"/>
      <c r="CF49" s="658"/>
      <c r="CG49" s="658"/>
      <c r="CH49" s="658"/>
      <c r="CI49" s="658"/>
      <c r="CJ49" s="658"/>
      <c r="CK49" s="658"/>
      <c r="CL49" s="658"/>
      <c r="CM49" s="658"/>
      <c r="CN49" s="658"/>
      <c r="CO49" s="658"/>
      <c r="CP49" s="658"/>
      <c r="CQ49" s="659"/>
      <c r="CR49" s="708">
        <v>173875066</v>
      </c>
      <c r="CS49" s="695"/>
      <c r="CT49" s="695"/>
      <c r="CU49" s="695"/>
      <c r="CV49" s="695"/>
      <c r="CW49" s="695"/>
      <c r="CX49" s="695"/>
      <c r="CY49" s="724"/>
      <c r="CZ49" s="716">
        <v>100</v>
      </c>
      <c r="DA49" s="725"/>
      <c r="DB49" s="725"/>
      <c r="DC49" s="726"/>
      <c r="DD49" s="727">
        <v>99966931</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eKRwEn2guU4MQ+pukcvqXmRYKby474kZoFyHH3ifEf0pICFrFMsa3QcA675OrY62opiJTP6tmVIBRqS4MNLGHg==" saltValue="ga0goytb/cf7miTg+R54y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371</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372</v>
      </c>
      <c r="DK2" s="736"/>
      <c r="DL2" s="736"/>
      <c r="DM2" s="736"/>
      <c r="DN2" s="736"/>
      <c r="DO2" s="737"/>
      <c r="DP2" s="222"/>
      <c r="DQ2" s="735" t="s">
        <v>373</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374</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375</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376</v>
      </c>
      <c r="B5" s="741"/>
      <c r="C5" s="741"/>
      <c r="D5" s="741"/>
      <c r="E5" s="741"/>
      <c r="F5" s="741"/>
      <c r="G5" s="741"/>
      <c r="H5" s="741"/>
      <c r="I5" s="741"/>
      <c r="J5" s="741"/>
      <c r="K5" s="741"/>
      <c r="L5" s="741"/>
      <c r="M5" s="741"/>
      <c r="N5" s="741"/>
      <c r="O5" s="741"/>
      <c r="P5" s="742"/>
      <c r="Q5" s="746" t="s">
        <v>377</v>
      </c>
      <c r="R5" s="747"/>
      <c r="S5" s="747"/>
      <c r="T5" s="747"/>
      <c r="U5" s="748"/>
      <c r="V5" s="746" t="s">
        <v>378</v>
      </c>
      <c r="W5" s="747"/>
      <c r="X5" s="747"/>
      <c r="Y5" s="747"/>
      <c r="Z5" s="748"/>
      <c r="AA5" s="746" t="s">
        <v>379</v>
      </c>
      <c r="AB5" s="747"/>
      <c r="AC5" s="747"/>
      <c r="AD5" s="747"/>
      <c r="AE5" s="747"/>
      <c r="AF5" s="752" t="s">
        <v>380</v>
      </c>
      <c r="AG5" s="747"/>
      <c r="AH5" s="747"/>
      <c r="AI5" s="747"/>
      <c r="AJ5" s="753"/>
      <c r="AK5" s="747" t="s">
        <v>381</v>
      </c>
      <c r="AL5" s="747"/>
      <c r="AM5" s="747"/>
      <c r="AN5" s="747"/>
      <c r="AO5" s="748"/>
      <c r="AP5" s="746" t="s">
        <v>382</v>
      </c>
      <c r="AQ5" s="747"/>
      <c r="AR5" s="747"/>
      <c r="AS5" s="747"/>
      <c r="AT5" s="748"/>
      <c r="AU5" s="746" t="s">
        <v>383</v>
      </c>
      <c r="AV5" s="747"/>
      <c r="AW5" s="747"/>
      <c r="AX5" s="747"/>
      <c r="AY5" s="753"/>
      <c r="AZ5" s="226"/>
      <c r="BA5" s="226"/>
      <c r="BB5" s="226"/>
      <c r="BC5" s="226"/>
      <c r="BD5" s="226"/>
      <c r="BE5" s="227"/>
      <c r="BF5" s="227"/>
      <c r="BG5" s="227"/>
      <c r="BH5" s="227"/>
      <c r="BI5" s="227"/>
      <c r="BJ5" s="227"/>
      <c r="BK5" s="227"/>
      <c r="BL5" s="227"/>
      <c r="BM5" s="227"/>
      <c r="BN5" s="227"/>
      <c r="BO5" s="227"/>
      <c r="BP5" s="227"/>
      <c r="BQ5" s="740" t="s">
        <v>384</v>
      </c>
      <c r="BR5" s="741"/>
      <c r="BS5" s="741"/>
      <c r="BT5" s="741"/>
      <c r="BU5" s="741"/>
      <c r="BV5" s="741"/>
      <c r="BW5" s="741"/>
      <c r="BX5" s="741"/>
      <c r="BY5" s="741"/>
      <c r="BZ5" s="741"/>
      <c r="CA5" s="741"/>
      <c r="CB5" s="741"/>
      <c r="CC5" s="741"/>
      <c r="CD5" s="741"/>
      <c r="CE5" s="741"/>
      <c r="CF5" s="741"/>
      <c r="CG5" s="742"/>
      <c r="CH5" s="746" t="s">
        <v>385</v>
      </c>
      <c r="CI5" s="747"/>
      <c r="CJ5" s="747"/>
      <c r="CK5" s="747"/>
      <c r="CL5" s="748"/>
      <c r="CM5" s="746" t="s">
        <v>386</v>
      </c>
      <c r="CN5" s="747"/>
      <c r="CO5" s="747"/>
      <c r="CP5" s="747"/>
      <c r="CQ5" s="748"/>
      <c r="CR5" s="746" t="s">
        <v>387</v>
      </c>
      <c r="CS5" s="747"/>
      <c r="CT5" s="747"/>
      <c r="CU5" s="747"/>
      <c r="CV5" s="748"/>
      <c r="CW5" s="746" t="s">
        <v>388</v>
      </c>
      <c r="CX5" s="747"/>
      <c r="CY5" s="747"/>
      <c r="CZ5" s="747"/>
      <c r="DA5" s="748"/>
      <c r="DB5" s="746" t="s">
        <v>389</v>
      </c>
      <c r="DC5" s="747"/>
      <c r="DD5" s="747"/>
      <c r="DE5" s="747"/>
      <c r="DF5" s="748"/>
      <c r="DG5" s="776" t="s">
        <v>390</v>
      </c>
      <c r="DH5" s="777"/>
      <c r="DI5" s="777"/>
      <c r="DJ5" s="777"/>
      <c r="DK5" s="778"/>
      <c r="DL5" s="776" t="s">
        <v>391</v>
      </c>
      <c r="DM5" s="777"/>
      <c r="DN5" s="777"/>
      <c r="DO5" s="777"/>
      <c r="DP5" s="778"/>
      <c r="DQ5" s="746" t="s">
        <v>392</v>
      </c>
      <c r="DR5" s="747"/>
      <c r="DS5" s="747"/>
      <c r="DT5" s="747"/>
      <c r="DU5" s="748"/>
      <c r="DV5" s="746" t="s">
        <v>383</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2">
      <c r="A7" s="231">
        <v>1</v>
      </c>
      <c r="B7" s="762" t="s">
        <v>393</v>
      </c>
      <c r="C7" s="763"/>
      <c r="D7" s="763"/>
      <c r="E7" s="763"/>
      <c r="F7" s="763"/>
      <c r="G7" s="763"/>
      <c r="H7" s="763"/>
      <c r="I7" s="763"/>
      <c r="J7" s="763"/>
      <c r="K7" s="763"/>
      <c r="L7" s="763"/>
      <c r="M7" s="763"/>
      <c r="N7" s="763"/>
      <c r="O7" s="763"/>
      <c r="P7" s="764"/>
      <c r="Q7" s="765">
        <f>ROUND(185482444/1000,0)</f>
        <v>185482</v>
      </c>
      <c r="R7" s="766"/>
      <c r="S7" s="766"/>
      <c r="T7" s="766"/>
      <c r="U7" s="766"/>
      <c r="V7" s="766">
        <f>ROUND(174684538/1000,0)</f>
        <v>174685</v>
      </c>
      <c r="W7" s="766"/>
      <c r="X7" s="766"/>
      <c r="Y7" s="766"/>
      <c r="Z7" s="766"/>
      <c r="AA7" s="766">
        <f>ROUND(10797906/1000,0)</f>
        <v>10798</v>
      </c>
      <c r="AB7" s="766"/>
      <c r="AC7" s="766"/>
      <c r="AD7" s="766"/>
      <c r="AE7" s="767"/>
      <c r="AF7" s="768">
        <v>7843</v>
      </c>
      <c r="AG7" s="769"/>
      <c r="AH7" s="769"/>
      <c r="AI7" s="769"/>
      <c r="AJ7" s="770"/>
      <c r="AK7" s="771">
        <f>ROUND(1084470642/1000,0)</f>
        <v>1084471</v>
      </c>
      <c r="AL7" s="772"/>
      <c r="AM7" s="772"/>
      <c r="AN7" s="772"/>
      <c r="AO7" s="772"/>
      <c r="AP7" s="772">
        <f>ROUND(90648825/1000,0)</f>
        <v>90649</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c r="BS7" s="759" t="s">
        <v>590</v>
      </c>
      <c r="BT7" s="760"/>
      <c r="BU7" s="760"/>
      <c r="BV7" s="760"/>
      <c r="BW7" s="760"/>
      <c r="BX7" s="760"/>
      <c r="BY7" s="760"/>
      <c r="BZ7" s="760"/>
      <c r="CA7" s="760"/>
      <c r="CB7" s="760"/>
      <c r="CC7" s="760"/>
      <c r="CD7" s="760"/>
      <c r="CE7" s="760"/>
      <c r="CF7" s="760"/>
      <c r="CG7" s="775"/>
      <c r="CH7" s="756">
        <v>7.0000000000000001E-3</v>
      </c>
      <c r="CI7" s="757"/>
      <c r="CJ7" s="757"/>
      <c r="CK7" s="757"/>
      <c r="CL7" s="758"/>
      <c r="CM7" s="756">
        <v>55.347999999999999</v>
      </c>
      <c r="CN7" s="757"/>
      <c r="CO7" s="757"/>
      <c r="CP7" s="757"/>
      <c r="CQ7" s="758"/>
      <c r="CR7" s="756">
        <v>5</v>
      </c>
      <c r="CS7" s="757"/>
      <c r="CT7" s="757"/>
      <c r="CU7" s="757"/>
      <c r="CV7" s="758"/>
      <c r="CW7" s="756" t="s">
        <v>601</v>
      </c>
      <c r="CX7" s="757"/>
      <c r="CY7" s="757"/>
      <c r="CZ7" s="757"/>
      <c r="DA7" s="758"/>
      <c r="DB7" s="756" t="s">
        <v>601</v>
      </c>
      <c r="DC7" s="757"/>
      <c r="DD7" s="757"/>
      <c r="DE7" s="757"/>
      <c r="DF7" s="758"/>
      <c r="DG7" s="756">
        <v>646</v>
      </c>
      <c r="DH7" s="757"/>
      <c r="DI7" s="757"/>
      <c r="DJ7" s="757"/>
      <c r="DK7" s="758"/>
      <c r="DL7" s="756" t="s">
        <v>601</v>
      </c>
      <c r="DM7" s="757"/>
      <c r="DN7" s="757"/>
      <c r="DO7" s="757"/>
      <c r="DP7" s="758"/>
      <c r="DQ7" s="756" t="s">
        <v>601</v>
      </c>
      <c r="DR7" s="757"/>
      <c r="DS7" s="757"/>
      <c r="DT7" s="757"/>
      <c r="DU7" s="758"/>
      <c r="DV7" s="759"/>
      <c r="DW7" s="760"/>
      <c r="DX7" s="760"/>
      <c r="DY7" s="760"/>
      <c r="DZ7" s="761"/>
      <c r="EA7" s="229"/>
    </row>
    <row r="8" spans="1:131" s="230" customFormat="1" ht="26.25" customHeight="1" x14ac:dyDescent="0.2">
      <c r="A8" s="233">
        <v>2</v>
      </c>
      <c r="B8" s="793" t="s">
        <v>394</v>
      </c>
      <c r="C8" s="794"/>
      <c r="D8" s="794"/>
      <c r="E8" s="794"/>
      <c r="F8" s="794"/>
      <c r="G8" s="794"/>
      <c r="H8" s="794"/>
      <c r="I8" s="794"/>
      <c r="J8" s="794"/>
      <c r="K8" s="794"/>
      <c r="L8" s="794"/>
      <c r="M8" s="794"/>
      <c r="N8" s="794"/>
      <c r="O8" s="794"/>
      <c r="P8" s="795"/>
      <c r="Q8" s="796">
        <f>ROUND(146422/1000,0)</f>
        <v>146</v>
      </c>
      <c r="R8" s="797"/>
      <c r="S8" s="797"/>
      <c r="T8" s="797"/>
      <c r="U8" s="797"/>
      <c r="V8" s="797">
        <f>ROUND(142625/1000,0)</f>
        <v>143</v>
      </c>
      <c r="W8" s="797"/>
      <c r="X8" s="797"/>
      <c r="Y8" s="797"/>
      <c r="Z8" s="797"/>
      <c r="AA8" s="797">
        <f>ROUND(3797/1000,0)</f>
        <v>4</v>
      </c>
      <c r="AB8" s="797"/>
      <c r="AC8" s="797"/>
      <c r="AD8" s="797"/>
      <c r="AE8" s="798"/>
      <c r="AF8" s="799">
        <v>4</v>
      </c>
      <c r="AG8" s="800"/>
      <c r="AH8" s="800"/>
      <c r="AI8" s="800"/>
      <c r="AJ8" s="801"/>
      <c r="AK8" s="782">
        <f>ROUND(26009000/1000,0)</f>
        <v>26009</v>
      </c>
      <c r="AL8" s="783"/>
      <c r="AM8" s="783"/>
      <c r="AN8" s="783"/>
      <c r="AO8" s="783"/>
      <c r="AP8" s="783" t="s">
        <v>601</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t="s">
        <v>591</v>
      </c>
      <c r="BT8" s="787"/>
      <c r="BU8" s="787"/>
      <c r="BV8" s="787"/>
      <c r="BW8" s="787"/>
      <c r="BX8" s="787"/>
      <c r="BY8" s="787"/>
      <c r="BZ8" s="787"/>
      <c r="CA8" s="787"/>
      <c r="CB8" s="787"/>
      <c r="CC8" s="787"/>
      <c r="CD8" s="787"/>
      <c r="CE8" s="787"/>
      <c r="CF8" s="787"/>
      <c r="CG8" s="788"/>
      <c r="CH8" s="789">
        <v>12</v>
      </c>
      <c r="CI8" s="790"/>
      <c r="CJ8" s="790"/>
      <c r="CK8" s="790"/>
      <c r="CL8" s="791"/>
      <c r="CM8" s="789">
        <v>4290</v>
      </c>
      <c r="CN8" s="790"/>
      <c r="CO8" s="790"/>
      <c r="CP8" s="790"/>
      <c r="CQ8" s="791"/>
      <c r="CR8" s="789">
        <v>2350</v>
      </c>
      <c r="CS8" s="790"/>
      <c r="CT8" s="790"/>
      <c r="CU8" s="790"/>
      <c r="CV8" s="791"/>
      <c r="CW8" s="789">
        <v>25</v>
      </c>
      <c r="CX8" s="790"/>
      <c r="CY8" s="790"/>
      <c r="CZ8" s="790"/>
      <c r="DA8" s="791"/>
      <c r="DB8" s="789" t="s">
        <v>601</v>
      </c>
      <c r="DC8" s="790"/>
      <c r="DD8" s="790"/>
      <c r="DE8" s="790"/>
      <c r="DF8" s="791"/>
      <c r="DG8" s="789" t="s">
        <v>601</v>
      </c>
      <c r="DH8" s="790"/>
      <c r="DI8" s="790"/>
      <c r="DJ8" s="790"/>
      <c r="DK8" s="791"/>
      <c r="DL8" s="789" t="s">
        <v>601</v>
      </c>
      <c r="DM8" s="790"/>
      <c r="DN8" s="790"/>
      <c r="DO8" s="790"/>
      <c r="DP8" s="791"/>
      <c r="DQ8" s="789" t="s">
        <v>601</v>
      </c>
      <c r="DR8" s="790"/>
      <c r="DS8" s="790"/>
      <c r="DT8" s="790"/>
      <c r="DU8" s="791"/>
      <c r="DV8" s="786"/>
      <c r="DW8" s="787"/>
      <c r="DX8" s="787"/>
      <c r="DY8" s="787"/>
      <c r="DZ8" s="792"/>
      <c r="EA8" s="229"/>
    </row>
    <row r="9" spans="1:131" s="230" customFormat="1" ht="26.25" customHeight="1" x14ac:dyDescent="0.2">
      <c r="A9" s="233">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c r="BS9" s="786" t="s">
        <v>592</v>
      </c>
      <c r="BT9" s="787"/>
      <c r="BU9" s="787"/>
      <c r="BV9" s="787"/>
      <c r="BW9" s="787"/>
      <c r="BX9" s="787"/>
      <c r="BY9" s="787"/>
      <c r="BZ9" s="787"/>
      <c r="CA9" s="787"/>
      <c r="CB9" s="787"/>
      <c r="CC9" s="787"/>
      <c r="CD9" s="787"/>
      <c r="CE9" s="787"/>
      <c r="CF9" s="787"/>
      <c r="CG9" s="788"/>
      <c r="CH9" s="789" t="s">
        <v>602</v>
      </c>
      <c r="CI9" s="790"/>
      <c r="CJ9" s="790"/>
      <c r="CK9" s="790"/>
      <c r="CL9" s="791"/>
      <c r="CM9" s="789">
        <v>86</v>
      </c>
      <c r="CN9" s="790"/>
      <c r="CO9" s="790"/>
      <c r="CP9" s="790"/>
      <c r="CQ9" s="791"/>
      <c r="CR9" s="789">
        <v>3</v>
      </c>
      <c r="CS9" s="790"/>
      <c r="CT9" s="790"/>
      <c r="CU9" s="790"/>
      <c r="CV9" s="791"/>
      <c r="CW9" s="789">
        <v>28</v>
      </c>
      <c r="CX9" s="790"/>
      <c r="CY9" s="790"/>
      <c r="CZ9" s="790"/>
      <c r="DA9" s="791"/>
      <c r="DB9" s="789" t="s">
        <v>601</v>
      </c>
      <c r="DC9" s="790"/>
      <c r="DD9" s="790"/>
      <c r="DE9" s="790"/>
      <c r="DF9" s="791"/>
      <c r="DG9" s="789" t="s">
        <v>601</v>
      </c>
      <c r="DH9" s="790"/>
      <c r="DI9" s="790"/>
      <c r="DJ9" s="790"/>
      <c r="DK9" s="791"/>
      <c r="DL9" s="789" t="s">
        <v>601</v>
      </c>
      <c r="DM9" s="790"/>
      <c r="DN9" s="790"/>
      <c r="DO9" s="790"/>
      <c r="DP9" s="791"/>
      <c r="DQ9" s="789" t="s">
        <v>601</v>
      </c>
      <c r="DR9" s="790"/>
      <c r="DS9" s="790"/>
      <c r="DT9" s="790"/>
      <c r="DU9" s="791"/>
      <c r="DV9" s="786"/>
      <c r="DW9" s="787"/>
      <c r="DX9" s="787"/>
      <c r="DY9" s="787"/>
      <c r="DZ9" s="792"/>
      <c r="EA9" s="229"/>
    </row>
    <row r="10" spans="1:131" s="230" customFormat="1" ht="26.25" customHeight="1" x14ac:dyDescent="0.2">
      <c r="A10" s="233">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c r="BS10" s="786" t="s">
        <v>593</v>
      </c>
      <c r="BT10" s="787"/>
      <c r="BU10" s="787"/>
      <c r="BV10" s="787"/>
      <c r="BW10" s="787"/>
      <c r="BX10" s="787"/>
      <c r="BY10" s="787"/>
      <c r="BZ10" s="787"/>
      <c r="CA10" s="787"/>
      <c r="CB10" s="787"/>
      <c r="CC10" s="787"/>
      <c r="CD10" s="787"/>
      <c r="CE10" s="787"/>
      <c r="CF10" s="787"/>
      <c r="CG10" s="788"/>
      <c r="CH10" s="789">
        <v>1</v>
      </c>
      <c r="CI10" s="790"/>
      <c r="CJ10" s="790"/>
      <c r="CK10" s="790"/>
      <c r="CL10" s="791"/>
      <c r="CM10" s="789">
        <v>23.7</v>
      </c>
      <c r="CN10" s="790"/>
      <c r="CO10" s="790"/>
      <c r="CP10" s="790"/>
      <c r="CQ10" s="791"/>
      <c r="CR10" s="789">
        <v>6.6</v>
      </c>
      <c r="CS10" s="790"/>
      <c r="CT10" s="790"/>
      <c r="CU10" s="790"/>
      <c r="CV10" s="791"/>
      <c r="CW10" s="789" t="s">
        <v>601</v>
      </c>
      <c r="CX10" s="790"/>
      <c r="CY10" s="790"/>
      <c r="CZ10" s="790"/>
      <c r="DA10" s="791"/>
      <c r="DB10" s="789" t="s">
        <v>601</v>
      </c>
      <c r="DC10" s="790"/>
      <c r="DD10" s="790"/>
      <c r="DE10" s="790"/>
      <c r="DF10" s="791"/>
      <c r="DG10" s="789" t="s">
        <v>601</v>
      </c>
      <c r="DH10" s="790"/>
      <c r="DI10" s="790"/>
      <c r="DJ10" s="790"/>
      <c r="DK10" s="791"/>
      <c r="DL10" s="789" t="s">
        <v>601</v>
      </c>
      <c r="DM10" s="790"/>
      <c r="DN10" s="790"/>
      <c r="DO10" s="790"/>
      <c r="DP10" s="791"/>
      <c r="DQ10" s="789" t="s">
        <v>601</v>
      </c>
      <c r="DR10" s="790"/>
      <c r="DS10" s="790"/>
      <c r="DT10" s="790"/>
      <c r="DU10" s="791"/>
      <c r="DV10" s="786"/>
      <c r="DW10" s="787"/>
      <c r="DX10" s="787"/>
      <c r="DY10" s="787"/>
      <c r="DZ10" s="792"/>
      <c r="EA10" s="229"/>
    </row>
    <row r="11" spans="1:131" s="230" customFormat="1" ht="26.25" customHeight="1" x14ac:dyDescent="0.2">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t="s">
        <v>594</v>
      </c>
      <c r="BT11" s="787"/>
      <c r="BU11" s="787"/>
      <c r="BV11" s="787"/>
      <c r="BW11" s="787"/>
      <c r="BX11" s="787"/>
      <c r="BY11" s="787"/>
      <c r="BZ11" s="787"/>
      <c r="CA11" s="787"/>
      <c r="CB11" s="787"/>
      <c r="CC11" s="787"/>
      <c r="CD11" s="787"/>
      <c r="CE11" s="787"/>
      <c r="CF11" s="787"/>
      <c r="CG11" s="788"/>
      <c r="CH11" s="789">
        <v>4</v>
      </c>
      <c r="CI11" s="790"/>
      <c r="CJ11" s="790"/>
      <c r="CK11" s="790"/>
      <c r="CL11" s="791"/>
      <c r="CM11" s="789">
        <v>30</v>
      </c>
      <c r="CN11" s="790"/>
      <c r="CO11" s="790"/>
      <c r="CP11" s="790"/>
      <c r="CQ11" s="791"/>
      <c r="CR11" s="789">
        <v>2.9849999999999999</v>
      </c>
      <c r="CS11" s="790"/>
      <c r="CT11" s="790"/>
      <c r="CU11" s="790"/>
      <c r="CV11" s="791"/>
      <c r="CW11" s="789" t="s">
        <v>601</v>
      </c>
      <c r="CX11" s="790"/>
      <c r="CY11" s="790"/>
      <c r="CZ11" s="790"/>
      <c r="DA11" s="791"/>
      <c r="DB11" s="789" t="s">
        <v>601</v>
      </c>
      <c r="DC11" s="790"/>
      <c r="DD11" s="790"/>
      <c r="DE11" s="790"/>
      <c r="DF11" s="791"/>
      <c r="DG11" s="789" t="s">
        <v>601</v>
      </c>
      <c r="DH11" s="790"/>
      <c r="DI11" s="790"/>
      <c r="DJ11" s="790"/>
      <c r="DK11" s="791"/>
      <c r="DL11" s="789" t="s">
        <v>601</v>
      </c>
      <c r="DM11" s="790"/>
      <c r="DN11" s="790"/>
      <c r="DO11" s="790"/>
      <c r="DP11" s="791"/>
      <c r="DQ11" s="789" t="s">
        <v>601</v>
      </c>
      <c r="DR11" s="790"/>
      <c r="DS11" s="790"/>
      <c r="DT11" s="790"/>
      <c r="DU11" s="791"/>
      <c r="DV11" s="786"/>
      <c r="DW11" s="787"/>
      <c r="DX11" s="787"/>
      <c r="DY11" s="787"/>
      <c r="DZ11" s="792"/>
      <c r="EA11" s="229"/>
    </row>
    <row r="12" spans="1:131" s="230" customFormat="1" ht="26.25" customHeight="1" x14ac:dyDescent="0.2">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t="s">
        <v>595</v>
      </c>
      <c r="BT12" s="787"/>
      <c r="BU12" s="787"/>
      <c r="BV12" s="787"/>
      <c r="BW12" s="787"/>
      <c r="BX12" s="787"/>
      <c r="BY12" s="787"/>
      <c r="BZ12" s="787"/>
      <c r="CA12" s="787"/>
      <c r="CB12" s="787"/>
      <c r="CC12" s="787"/>
      <c r="CD12" s="787"/>
      <c r="CE12" s="787"/>
      <c r="CF12" s="787"/>
      <c r="CG12" s="788"/>
      <c r="CH12" s="789">
        <v>25</v>
      </c>
      <c r="CI12" s="790"/>
      <c r="CJ12" s="790"/>
      <c r="CK12" s="790"/>
      <c r="CL12" s="791"/>
      <c r="CM12" s="789">
        <v>82</v>
      </c>
      <c r="CN12" s="790"/>
      <c r="CO12" s="790"/>
      <c r="CP12" s="790"/>
      <c r="CQ12" s="791"/>
      <c r="CR12" s="789">
        <v>3</v>
      </c>
      <c r="CS12" s="790"/>
      <c r="CT12" s="790"/>
      <c r="CU12" s="790"/>
      <c r="CV12" s="791"/>
      <c r="CW12" s="789">
        <v>29</v>
      </c>
      <c r="CX12" s="790"/>
      <c r="CY12" s="790"/>
      <c r="CZ12" s="790"/>
      <c r="DA12" s="791"/>
      <c r="DB12" s="789" t="s">
        <v>601</v>
      </c>
      <c r="DC12" s="790"/>
      <c r="DD12" s="790"/>
      <c r="DE12" s="790"/>
      <c r="DF12" s="791"/>
      <c r="DG12" s="789" t="s">
        <v>601</v>
      </c>
      <c r="DH12" s="790"/>
      <c r="DI12" s="790"/>
      <c r="DJ12" s="790"/>
      <c r="DK12" s="791"/>
      <c r="DL12" s="789" t="s">
        <v>601</v>
      </c>
      <c r="DM12" s="790"/>
      <c r="DN12" s="790"/>
      <c r="DO12" s="790"/>
      <c r="DP12" s="791"/>
      <c r="DQ12" s="789" t="s">
        <v>601</v>
      </c>
      <c r="DR12" s="790"/>
      <c r="DS12" s="790"/>
      <c r="DT12" s="790"/>
      <c r="DU12" s="791"/>
      <c r="DV12" s="786"/>
      <c r="DW12" s="787"/>
      <c r="DX12" s="787"/>
      <c r="DY12" s="787"/>
      <c r="DZ12" s="792"/>
      <c r="EA12" s="229"/>
    </row>
    <row r="13" spans="1:131" s="230" customFormat="1" ht="26.25" customHeight="1" x14ac:dyDescent="0.2">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t="s">
        <v>596</v>
      </c>
      <c r="BT13" s="787"/>
      <c r="BU13" s="787"/>
      <c r="BV13" s="787"/>
      <c r="BW13" s="787"/>
      <c r="BX13" s="787"/>
      <c r="BY13" s="787"/>
      <c r="BZ13" s="787"/>
      <c r="CA13" s="787"/>
      <c r="CB13" s="787"/>
      <c r="CC13" s="787"/>
      <c r="CD13" s="787"/>
      <c r="CE13" s="787"/>
      <c r="CF13" s="787"/>
      <c r="CG13" s="788"/>
      <c r="CH13" s="789" t="s">
        <v>602</v>
      </c>
      <c r="CI13" s="790"/>
      <c r="CJ13" s="790"/>
      <c r="CK13" s="790"/>
      <c r="CL13" s="791"/>
      <c r="CM13" s="789">
        <v>17</v>
      </c>
      <c r="CN13" s="790"/>
      <c r="CO13" s="790"/>
      <c r="CP13" s="790"/>
      <c r="CQ13" s="791"/>
      <c r="CR13" s="789">
        <v>2</v>
      </c>
      <c r="CS13" s="790"/>
      <c r="CT13" s="790"/>
      <c r="CU13" s="790"/>
      <c r="CV13" s="791"/>
      <c r="CW13" s="789">
        <v>82</v>
      </c>
      <c r="CX13" s="790"/>
      <c r="CY13" s="790"/>
      <c r="CZ13" s="790"/>
      <c r="DA13" s="791"/>
      <c r="DB13" s="789" t="s">
        <v>601</v>
      </c>
      <c r="DC13" s="790"/>
      <c r="DD13" s="790"/>
      <c r="DE13" s="790"/>
      <c r="DF13" s="791"/>
      <c r="DG13" s="789" t="s">
        <v>601</v>
      </c>
      <c r="DH13" s="790"/>
      <c r="DI13" s="790"/>
      <c r="DJ13" s="790"/>
      <c r="DK13" s="791"/>
      <c r="DL13" s="789" t="s">
        <v>601</v>
      </c>
      <c r="DM13" s="790"/>
      <c r="DN13" s="790"/>
      <c r="DO13" s="790"/>
      <c r="DP13" s="791"/>
      <c r="DQ13" s="789" t="s">
        <v>601</v>
      </c>
      <c r="DR13" s="790"/>
      <c r="DS13" s="790"/>
      <c r="DT13" s="790"/>
      <c r="DU13" s="791"/>
      <c r="DV13" s="786"/>
      <c r="DW13" s="787"/>
      <c r="DX13" s="787"/>
      <c r="DY13" s="787"/>
      <c r="DZ13" s="792"/>
      <c r="EA13" s="229"/>
    </row>
    <row r="14" spans="1:131" s="230" customFormat="1" ht="26.25" customHeight="1" x14ac:dyDescent="0.2">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t="s">
        <v>597</v>
      </c>
      <c r="BT14" s="787"/>
      <c r="BU14" s="787"/>
      <c r="BV14" s="787"/>
      <c r="BW14" s="787"/>
      <c r="BX14" s="787"/>
      <c r="BY14" s="787"/>
      <c r="BZ14" s="787"/>
      <c r="CA14" s="787"/>
      <c r="CB14" s="787"/>
      <c r="CC14" s="787"/>
      <c r="CD14" s="787"/>
      <c r="CE14" s="787"/>
      <c r="CF14" s="787"/>
      <c r="CG14" s="788"/>
      <c r="CH14" s="789">
        <v>3</v>
      </c>
      <c r="CI14" s="790"/>
      <c r="CJ14" s="790"/>
      <c r="CK14" s="790"/>
      <c r="CL14" s="791"/>
      <c r="CM14" s="789">
        <v>48</v>
      </c>
      <c r="CN14" s="790"/>
      <c r="CO14" s="790"/>
      <c r="CP14" s="790"/>
      <c r="CQ14" s="791"/>
      <c r="CR14" s="789">
        <v>3</v>
      </c>
      <c r="CS14" s="790"/>
      <c r="CT14" s="790"/>
      <c r="CU14" s="790"/>
      <c r="CV14" s="791"/>
      <c r="CW14" s="789" t="s">
        <v>601</v>
      </c>
      <c r="CX14" s="790"/>
      <c r="CY14" s="790"/>
      <c r="CZ14" s="790"/>
      <c r="DA14" s="791"/>
      <c r="DB14" s="789" t="s">
        <v>601</v>
      </c>
      <c r="DC14" s="790"/>
      <c r="DD14" s="790"/>
      <c r="DE14" s="790"/>
      <c r="DF14" s="791"/>
      <c r="DG14" s="789" t="s">
        <v>601</v>
      </c>
      <c r="DH14" s="790"/>
      <c r="DI14" s="790"/>
      <c r="DJ14" s="790"/>
      <c r="DK14" s="791"/>
      <c r="DL14" s="789" t="s">
        <v>601</v>
      </c>
      <c r="DM14" s="790"/>
      <c r="DN14" s="790"/>
      <c r="DO14" s="790"/>
      <c r="DP14" s="791"/>
      <c r="DQ14" s="789" t="s">
        <v>601</v>
      </c>
      <c r="DR14" s="790"/>
      <c r="DS14" s="790"/>
      <c r="DT14" s="790"/>
      <c r="DU14" s="791"/>
      <c r="DV14" s="786"/>
      <c r="DW14" s="787"/>
      <c r="DX14" s="787"/>
      <c r="DY14" s="787"/>
      <c r="DZ14" s="792"/>
      <c r="EA14" s="229"/>
    </row>
    <row r="15" spans="1:131" s="230" customFormat="1" ht="26.25" customHeight="1" x14ac:dyDescent="0.2">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t="s">
        <v>598</v>
      </c>
      <c r="BT15" s="787"/>
      <c r="BU15" s="787"/>
      <c r="BV15" s="787"/>
      <c r="BW15" s="787"/>
      <c r="BX15" s="787"/>
      <c r="BY15" s="787"/>
      <c r="BZ15" s="787"/>
      <c r="CA15" s="787"/>
      <c r="CB15" s="787"/>
      <c r="CC15" s="787"/>
      <c r="CD15" s="787"/>
      <c r="CE15" s="787"/>
      <c r="CF15" s="787"/>
      <c r="CG15" s="788"/>
      <c r="CH15" s="789">
        <v>5</v>
      </c>
      <c r="CI15" s="790"/>
      <c r="CJ15" s="790"/>
      <c r="CK15" s="790"/>
      <c r="CL15" s="791"/>
      <c r="CM15" s="789">
        <v>62</v>
      </c>
      <c r="CN15" s="790"/>
      <c r="CO15" s="790"/>
      <c r="CP15" s="790"/>
      <c r="CQ15" s="791"/>
      <c r="CR15" s="789">
        <v>45</v>
      </c>
      <c r="CS15" s="790"/>
      <c r="CT15" s="790"/>
      <c r="CU15" s="790"/>
      <c r="CV15" s="791"/>
      <c r="CW15" s="789">
        <v>27</v>
      </c>
      <c r="CX15" s="790"/>
      <c r="CY15" s="790"/>
      <c r="CZ15" s="790"/>
      <c r="DA15" s="791"/>
      <c r="DB15" s="789" t="s">
        <v>601</v>
      </c>
      <c r="DC15" s="790"/>
      <c r="DD15" s="790"/>
      <c r="DE15" s="790"/>
      <c r="DF15" s="791"/>
      <c r="DG15" s="789" t="s">
        <v>601</v>
      </c>
      <c r="DH15" s="790"/>
      <c r="DI15" s="790"/>
      <c r="DJ15" s="790"/>
      <c r="DK15" s="791"/>
      <c r="DL15" s="789" t="s">
        <v>601</v>
      </c>
      <c r="DM15" s="790"/>
      <c r="DN15" s="790"/>
      <c r="DO15" s="790"/>
      <c r="DP15" s="791"/>
      <c r="DQ15" s="789" t="s">
        <v>601</v>
      </c>
      <c r="DR15" s="790"/>
      <c r="DS15" s="790"/>
      <c r="DT15" s="790"/>
      <c r="DU15" s="791"/>
      <c r="DV15" s="786"/>
      <c r="DW15" s="787"/>
      <c r="DX15" s="787"/>
      <c r="DY15" s="787"/>
      <c r="DZ15" s="792"/>
      <c r="EA15" s="229"/>
    </row>
    <row r="16" spans="1:131" s="230" customFormat="1" ht="26.25" customHeight="1" x14ac:dyDescent="0.2">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t="s">
        <v>599</v>
      </c>
      <c r="BT16" s="787"/>
      <c r="BU16" s="787"/>
      <c r="BV16" s="787"/>
      <c r="BW16" s="787"/>
      <c r="BX16" s="787"/>
      <c r="BY16" s="787"/>
      <c r="BZ16" s="787"/>
      <c r="CA16" s="787"/>
      <c r="CB16" s="787"/>
      <c r="CC16" s="787"/>
      <c r="CD16" s="787"/>
      <c r="CE16" s="787"/>
      <c r="CF16" s="787"/>
      <c r="CG16" s="788"/>
      <c r="CH16" s="789">
        <v>0</v>
      </c>
      <c r="CI16" s="790"/>
      <c r="CJ16" s="790"/>
      <c r="CK16" s="790"/>
      <c r="CL16" s="791"/>
      <c r="CM16" s="789">
        <v>9</v>
      </c>
      <c r="CN16" s="790"/>
      <c r="CO16" s="790"/>
      <c r="CP16" s="790"/>
      <c r="CQ16" s="791"/>
      <c r="CR16" s="789">
        <v>3</v>
      </c>
      <c r="CS16" s="790"/>
      <c r="CT16" s="790"/>
      <c r="CU16" s="790"/>
      <c r="CV16" s="791"/>
      <c r="CW16" s="789" t="s">
        <v>601</v>
      </c>
      <c r="CX16" s="790"/>
      <c r="CY16" s="790"/>
      <c r="CZ16" s="790"/>
      <c r="DA16" s="791"/>
      <c r="DB16" s="789" t="s">
        <v>601</v>
      </c>
      <c r="DC16" s="790"/>
      <c r="DD16" s="790"/>
      <c r="DE16" s="790"/>
      <c r="DF16" s="791"/>
      <c r="DG16" s="789" t="s">
        <v>601</v>
      </c>
      <c r="DH16" s="790"/>
      <c r="DI16" s="790"/>
      <c r="DJ16" s="790"/>
      <c r="DK16" s="791"/>
      <c r="DL16" s="789" t="s">
        <v>601</v>
      </c>
      <c r="DM16" s="790"/>
      <c r="DN16" s="790"/>
      <c r="DO16" s="790"/>
      <c r="DP16" s="791"/>
      <c r="DQ16" s="789" t="s">
        <v>601</v>
      </c>
      <c r="DR16" s="790"/>
      <c r="DS16" s="790"/>
      <c r="DT16" s="790"/>
      <c r="DU16" s="791"/>
      <c r="DV16" s="786"/>
      <c r="DW16" s="787"/>
      <c r="DX16" s="787"/>
      <c r="DY16" s="787"/>
      <c r="DZ16" s="792"/>
      <c r="EA16" s="229"/>
    </row>
    <row r="17" spans="1:131" s="230" customFormat="1" ht="26.25" customHeight="1" x14ac:dyDescent="0.2">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t="s">
        <v>600</v>
      </c>
      <c r="BT17" s="787"/>
      <c r="BU17" s="787"/>
      <c r="BV17" s="787"/>
      <c r="BW17" s="787"/>
      <c r="BX17" s="787"/>
      <c r="BY17" s="787"/>
      <c r="BZ17" s="787"/>
      <c r="CA17" s="787"/>
      <c r="CB17" s="787"/>
      <c r="CC17" s="787"/>
      <c r="CD17" s="787"/>
      <c r="CE17" s="787"/>
      <c r="CF17" s="787"/>
      <c r="CG17" s="788"/>
      <c r="CH17" s="789">
        <v>0</v>
      </c>
      <c r="CI17" s="790"/>
      <c r="CJ17" s="790"/>
      <c r="CK17" s="790"/>
      <c r="CL17" s="791"/>
      <c r="CM17" s="789">
        <v>6</v>
      </c>
      <c r="CN17" s="790"/>
      <c r="CO17" s="790"/>
      <c r="CP17" s="790"/>
      <c r="CQ17" s="791"/>
      <c r="CR17" s="789">
        <v>2</v>
      </c>
      <c r="CS17" s="790"/>
      <c r="CT17" s="790"/>
      <c r="CU17" s="790"/>
      <c r="CV17" s="791"/>
      <c r="CW17" s="789">
        <v>16</v>
      </c>
      <c r="CX17" s="790"/>
      <c r="CY17" s="790"/>
      <c r="CZ17" s="790"/>
      <c r="DA17" s="791"/>
      <c r="DB17" s="789" t="s">
        <v>601</v>
      </c>
      <c r="DC17" s="790"/>
      <c r="DD17" s="790"/>
      <c r="DE17" s="790"/>
      <c r="DF17" s="791"/>
      <c r="DG17" s="789" t="s">
        <v>601</v>
      </c>
      <c r="DH17" s="790"/>
      <c r="DI17" s="790"/>
      <c r="DJ17" s="790"/>
      <c r="DK17" s="791"/>
      <c r="DL17" s="789" t="s">
        <v>601</v>
      </c>
      <c r="DM17" s="790"/>
      <c r="DN17" s="790"/>
      <c r="DO17" s="790"/>
      <c r="DP17" s="791"/>
      <c r="DQ17" s="789" t="s">
        <v>601</v>
      </c>
      <c r="DR17" s="790"/>
      <c r="DS17" s="790"/>
      <c r="DT17" s="790"/>
      <c r="DU17" s="791"/>
      <c r="DV17" s="786"/>
      <c r="DW17" s="787"/>
      <c r="DX17" s="787"/>
      <c r="DY17" s="787"/>
      <c r="DZ17" s="792"/>
      <c r="EA17" s="229"/>
    </row>
    <row r="18" spans="1:131" s="230" customFormat="1" ht="26.25" customHeight="1" x14ac:dyDescent="0.2">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2">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2">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5">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2">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395</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5">
      <c r="A23" s="235" t="s">
        <v>396</v>
      </c>
      <c r="B23" s="802" t="s">
        <v>397</v>
      </c>
      <c r="C23" s="803"/>
      <c r="D23" s="803"/>
      <c r="E23" s="803"/>
      <c r="F23" s="803"/>
      <c r="G23" s="803"/>
      <c r="H23" s="803"/>
      <c r="I23" s="803"/>
      <c r="J23" s="803"/>
      <c r="K23" s="803"/>
      <c r="L23" s="803"/>
      <c r="M23" s="803"/>
      <c r="N23" s="803"/>
      <c r="O23" s="803"/>
      <c r="P23" s="804"/>
      <c r="Q23" s="805">
        <f>ROUND(184676769/1000,0)</f>
        <v>184677</v>
      </c>
      <c r="R23" s="806"/>
      <c r="S23" s="806"/>
      <c r="T23" s="806"/>
      <c r="U23" s="806"/>
      <c r="V23" s="806">
        <f>ROUND(173875066/1000,0)</f>
        <v>173875</v>
      </c>
      <c r="W23" s="806"/>
      <c r="X23" s="806"/>
      <c r="Y23" s="806"/>
      <c r="Z23" s="806"/>
      <c r="AA23" s="806">
        <f>ROUND(10801703/1000,0)</f>
        <v>10802</v>
      </c>
      <c r="AB23" s="806"/>
      <c r="AC23" s="806"/>
      <c r="AD23" s="806"/>
      <c r="AE23" s="807"/>
      <c r="AF23" s="808">
        <v>7847</v>
      </c>
      <c r="AG23" s="806"/>
      <c r="AH23" s="806"/>
      <c r="AI23" s="806"/>
      <c r="AJ23" s="809"/>
      <c r="AK23" s="810"/>
      <c r="AL23" s="811"/>
      <c r="AM23" s="811"/>
      <c r="AN23" s="811"/>
      <c r="AO23" s="811"/>
      <c r="AP23" s="806">
        <v>90649</v>
      </c>
      <c r="AQ23" s="806"/>
      <c r="AR23" s="806"/>
      <c r="AS23" s="806"/>
      <c r="AT23" s="806"/>
      <c r="AU23" s="822"/>
      <c r="AV23" s="822"/>
      <c r="AW23" s="822"/>
      <c r="AX23" s="822"/>
      <c r="AY23" s="823"/>
      <c r="AZ23" s="824" t="s">
        <v>398</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2">
      <c r="A24" s="821" t="s">
        <v>399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5">
      <c r="A25" s="738" t="s">
        <v>400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376</v>
      </c>
      <c r="B26" s="741"/>
      <c r="C26" s="741"/>
      <c r="D26" s="741"/>
      <c r="E26" s="741"/>
      <c r="F26" s="741"/>
      <c r="G26" s="741"/>
      <c r="H26" s="741"/>
      <c r="I26" s="741"/>
      <c r="J26" s="741"/>
      <c r="K26" s="741"/>
      <c r="L26" s="741"/>
      <c r="M26" s="741"/>
      <c r="N26" s="741"/>
      <c r="O26" s="741"/>
      <c r="P26" s="742"/>
      <c r="Q26" s="746" t="s">
        <v>401</v>
      </c>
      <c r="R26" s="747"/>
      <c r="S26" s="747"/>
      <c r="T26" s="747"/>
      <c r="U26" s="748"/>
      <c r="V26" s="746" t="s">
        <v>402</v>
      </c>
      <c r="W26" s="747"/>
      <c r="X26" s="747"/>
      <c r="Y26" s="747"/>
      <c r="Z26" s="748"/>
      <c r="AA26" s="746" t="s">
        <v>403</v>
      </c>
      <c r="AB26" s="747"/>
      <c r="AC26" s="747"/>
      <c r="AD26" s="747"/>
      <c r="AE26" s="747"/>
      <c r="AF26" s="827" t="s">
        <v>404</v>
      </c>
      <c r="AG26" s="828"/>
      <c r="AH26" s="828"/>
      <c r="AI26" s="828"/>
      <c r="AJ26" s="829"/>
      <c r="AK26" s="747" t="s">
        <v>405</v>
      </c>
      <c r="AL26" s="747"/>
      <c r="AM26" s="747"/>
      <c r="AN26" s="747"/>
      <c r="AO26" s="748"/>
      <c r="AP26" s="746" t="s">
        <v>406</v>
      </c>
      <c r="AQ26" s="747"/>
      <c r="AR26" s="747"/>
      <c r="AS26" s="747"/>
      <c r="AT26" s="748"/>
      <c r="AU26" s="746" t="s">
        <v>407</v>
      </c>
      <c r="AV26" s="747"/>
      <c r="AW26" s="747"/>
      <c r="AX26" s="747"/>
      <c r="AY26" s="748"/>
      <c r="AZ26" s="746" t="s">
        <v>408</v>
      </c>
      <c r="BA26" s="747"/>
      <c r="BB26" s="747"/>
      <c r="BC26" s="747"/>
      <c r="BD26" s="748"/>
      <c r="BE26" s="746" t="s">
        <v>383</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7">
        <v>1</v>
      </c>
      <c r="B28" s="762" t="s">
        <v>409</v>
      </c>
      <c r="C28" s="763"/>
      <c r="D28" s="763"/>
      <c r="E28" s="763"/>
      <c r="F28" s="763"/>
      <c r="G28" s="763"/>
      <c r="H28" s="763"/>
      <c r="I28" s="763"/>
      <c r="J28" s="763"/>
      <c r="K28" s="763"/>
      <c r="L28" s="763"/>
      <c r="M28" s="763"/>
      <c r="N28" s="763"/>
      <c r="O28" s="763"/>
      <c r="P28" s="764"/>
      <c r="Q28" s="835">
        <f>ROUND(42778769/1000,0)</f>
        <v>42779</v>
      </c>
      <c r="R28" s="836"/>
      <c r="S28" s="836"/>
      <c r="T28" s="836"/>
      <c r="U28" s="836"/>
      <c r="V28" s="836">
        <f>ROUND(42282202/1000,0)</f>
        <v>42282</v>
      </c>
      <c r="W28" s="836"/>
      <c r="X28" s="836"/>
      <c r="Y28" s="836"/>
      <c r="Z28" s="836"/>
      <c r="AA28" s="836">
        <f>ROUND(496567/1000,0)</f>
        <v>497</v>
      </c>
      <c r="AB28" s="836"/>
      <c r="AC28" s="836"/>
      <c r="AD28" s="836"/>
      <c r="AE28" s="837"/>
      <c r="AF28" s="838">
        <v>497</v>
      </c>
      <c r="AG28" s="836"/>
      <c r="AH28" s="836"/>
      <c r="AI28" s="836"/>
      <c r="AJ28" s="839"/>
      <c r="AK28" s="840">
        <f>ROUND(5148653000/1000000,0)</f>
        <v>5149</v>
      </c>
      <c r="AL28" s="841"/>
      <c r="AM28" s="841"/>
      <c r="AN28" s="841"/>
      <c r="AO28" s="841"/>
      <c r="AP28" s="841" t="s">
        <v>601</v>
      </c>
      <c r="AQ28" s="841"/>
      <c r="AR28" s="841"/>
      <c r="AS28" s="841"/>
      <c r="AT28" s="841"/>
      <c r="AU28" s="841" t="s">
        <v>601</v>
      </c>
      <c r="AV28" s="841"/>
      <c r="AW28" s="841"/>
      <c r="AX28" s="841"/>
      <c r="AY28" s="841"/>
      <c r="AZ28" s="842" t="s">
        <v>601</v>
      </c>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7">
        <v>2</v>
      </c>
      <c r="B29" s="793" t="s">
        <v>410</v>
      </c>
      <c r="C29" s="794"/>
      <c r="D29" s="794"/>
      <c r="E29" s="794"/>
      <c r="F29" s="794"/>
      <c r="G29" s="794"/>
      <c r="H29" s="794"/>
      <c r="I29" s="794"/>
      <c r="J29" s="794"/>
      <c r="K29" s="794"/>
      <c r="L29" s="794"/>
      <c r="M29" s="794"/>
      <c r="N29" s="794"/>
      <c r="O29" s="794"/>
      <c r="P29" s="795"/>
      <c r="Q29" s="796">
        <f>ROUND(37810661/1000,0)</f>
        <v>37811</v>
      </c>
      <c r="R29" s="797"/>
      <c r="S29" s="797"/>
      <c r="T29" s="797"/>
      <c r="U29" s="797"/>
      <c r="V29" s="797">
        <f>ROUND(36619747/1000,0)</f>
        <v>36620</v>
      </c>
      <c r="W29" s="797"/>
      <c r="X29" s="797"/>
      <c r="Y29" s="797"/>
      <c r="Z29" s="797"/>
      <c r="AA29" s="797">
        <f>ROUND(1190914/1000,0)</f>
        <v>1191</v>
      </c>
      <c r="AB29" s="797"/>
      <c r="AC29" s="797"/>
      <c r="AD29" s="797"/>
      <c r="AE29" s="798"/>
      <c r="AF29" s="799">
        <v>1191</v>
      </c>
      <c r="AG29" s="800"/>
      <c r="AH29" s="800"/>
      <c r="AI29" s="800"/>
      <c r="AJ29" s="801"/>
      <c r="AK29" s="847">
        <v>6486</v>
      </c>
      <c r="AL29" s="843"/>
      <c r="AM29" s="843"/>
      <c r="AN29" s="843"/>
      <c r="AO29" s="843"/>
      <c r="AP29" s="843" t="s">
        <v>601</v>
      </c>
      <c r="AQ29" s="843"/>
      <c r="AR29" s="843"/>
      <c r="AS29" s="843"/>
      <c r="AT29" s="843"/>
      <c r="AU29" s="843" t="s">
        <v>601</v>
      </c>
      <c r="AV29" s="843"/>
      <c r="AW29" s="843"/>
      <c r="AX29" s="843"/>
      <c r="AY29" s="843"/>
      <c r="AZ29" s="844" t="s">
        <v>601</v>
      </c>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7">
        <v>3</v>
      </c>
      <c r="B30" s="793" t="s">
        <v>411</v>
      </c>
      <c r="C30" s="794"/>
      <c r="D30" s="794"/>
      <c r="E30" s="794"/>
      <c r="F30" s="794"/>
      <c r="G30" s="794"/>
      <c r="H30" s="794"/>
      <c r="I30" s="794"/>
      <c r="J30" s="794"/>
      <c r="K30" s="794"/>
      <c r="L30" s="794"/>
      <c r="M30" s="794"/>
      <c r="N30" s="794"/>
      <c r="O30" s="794"/>
      <c r="P30" s="795"/>
      <c r="Q30" s="796">
        <f>ROUND(13012432/1000,0)</f>
        <v>13012</v>
      </c>
      <c r="R30" s="797"/>
      <c r="S30" s="797"/>
      <c r="T30" s="797"/>
      <c r="U30" s="797"/>
      <c r="V30" s="797">
        <f>ROUND(12869657/1000,0)</f>
        <v>12870</v>
      </c>
      <c r="W30" s="797"/>
      <c r="X30" s="797"/>
      <c r="Y30" s="797"/>
      <c r="Z30" s="797"/>
      <c r="AA30" s="797">
        <f>ROUND(142775/1000,0)</f>
        <v>143</v>
      </c>
      <c r="AB30" s="797"/>
      <c r="AC30" s="797"/>
      <c r="AD30" s="797"/>
      <c r="AE30" s="798"/>
      <c r="AF30" s="799">
        <v>143</v>
      </c>
      <c r="AG30" s="800"/>
      <c r="AH30" s="800"/>
      <c r="AI30" s="800"/>
      <c r="AJ30" s="801"/>
      <c r="AK30" s="847">
        <f>ROUND(5821445000/1000000,0)</f>
        <v>5821</v>
      </c>
      <c r="AL30" s="843"/>
      <c r="AM30" s="843"/>
      <c r="AN30" s="843"/>
      <c r="AO30" s="843"/>
      <c r="AP30" s="843" t="s">
        <v>601</v>
      </c>
      <c r="AQ30" s="843"/>
      <c r="AR30" s="843"/>
      <c r="AS30" s="843"/>
      <c r="AT30" s="843"/>
      <c r="AU30" s="843" t="s">
        <v>601</v>
      </c>
      <c r="AV30" s="843"/>
      <c r="AW30" s="843"/>
      <c r="AX30" s="843"/>
      <c r="AY30" s="843"/>
      <c r="AZ30" s="844" t="s">
        <v>601</v>
      </c>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7">
        <v>4</v>
      </c>
      <c r="B31" s="793" t="s">
        <v>412</v>
      </c>
      <c r="C31" s="794"/>
      <c r="D31" s="794"/>
      <c r="E31" s="794"/>
      <c r="F31" s="794"/>
      <c r="G31" s="794"/>
      <c r="H31" s="794"/>
      <c r="I31" s="794"/>
      <c r="J31" s="794"/>
      <c r="K31" s="794"/>
      <c r="L31" s="794"/>
      <c r="M31" s="794"/>
      <c r="N31" s="794"/>
      <c r="O31" s="794"/>
      <c r="P31" s="795"/>
      <c r="Q31" s="796">
        <f>ROUND(14608658/1000,0)</f>
        <v>14609</v>
      </c>
      <c r="R31" s="797"/>
      <c r="S31" s="797"/>
      <c r="T31" s="797"/>
      <c r="U31" s="797"/>
      <c r="V31" s="797">
        <f>ROUND(14417087/1000,0)</f>
        <v>14417</v>
      </c>
      <c r="W31" s="797"/>
      <c r="X31" s="797"/>
      <c r="Y31" s="797"/>
      <c r="Z31" s="797"/>
      <c r="AA31" s="797">
        <f>ROUND(191571/1000,0)</f>
        <v>192</v>
      </c>
      <c r="AB31" s="797"/>
      <c r="AC31" s="797"/>
      <c r="AD31" s="797"/>
      <c r="AE31" s="798"/>
      <c r="AF31" s="799">
        <v>4617</v>
      </c>
      <c r="AG31" s="800"/>
      <c r="AH31" s="800"/>
      <c r="AI31" s="800"/>
      <c r="AJ31" s="801"/>
      <c r="AK31" s="847">
        <f>ROUND(1100000/1000,0)</f>
        <v>1100</v>
      </c>
      <c r="AL31" s="843"/>
      <c r="AM31" s="843"/>
      <c r="AN31" s="843"/>
      <c r="AO31" s="843"/>
      <c r="AP31" s="843">
        <f>ROUND(10173134/1000,0)</f>
        <v>10173</v>
      </c>
      <c r="AQ31" s="843"/>
      <c r="AR31" s="843"/>
      <c r="AS31" s="843"/>
      <c r="AT31" s="843"/>
      <c r="AU31" s="843">
        <v>2890</v>
      </c>
      <c r="AV31" s="843"/>
      <c r="AW31" s="843"/>
      <c r="AX31" s="843"/>
      <c r="AY31" s="843"/>
      <c r="AZ31" s="844" t="s">
        <v>601</v>
      </c>
      <c r="BA31" s="844"/>
      <c r="BB31" s="844"/>
      <c r="BC31" s="844"/>
      <c r="BD31" s="844"/>
      <c r="BE31" s="845" t="s">
        <v>413</v>
      </c>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7">
        <v>5</v>
      </c>
      <c r="B32" s="793" t="s">
        <v>414</v>
      </c>
      <c r="C32" s="794"/>
      <c r="D32" s="794"/>
      <c r="E32" s="794"/>
      <c r="F32" s="794"/>
      <c r="G32" s="794"/>
      <c r="H32" s="794"/>
      <c r="I32" s="794"/>
      <c r="J32" s="794"/>
      <c r="K32" s="794"/>
      <c r="L32" s="794"/>
      <c r="M32" s="794"/>
      <c r="N32" s="794"/>
      <c r="O32" s="794"/>
      <c r="P32" s="795"/>
      <c r="Q32" s="796">
        <f>ROUND(12005294/1000,0)</f>
        <v>12005</v>
      </c>
      <c r="R32" s="797"/>
      <c r="S32" s="797"/>
      <c r="T32" s="797"/>
      <c r="U32" s="797"/>
      <c r="V32" s="797">
        <f>ROUND(11397945/1000,0)</f>
        <v>11398</v>
      </c>
      <c r="W32" s="797"/>
      <c r="X32" s="797"/>
      <c r="Y32" s="797"/>
      <c r="Z32" s="797"/>
      <c r="AA32" s="797">
        <f>ROUND(607349/1000,0)</f>
        <v>607</v>
      </c>
      <c r="AB32" s="797"/>
      <c r="AC32" s="797"/>
      <c r="AD32" s="797"/>
      <c r="AE32" s="798"/>
      <c r="AF32" s="799">
        <v>1122</v>
      </c>
      <c r="AG32" s="800"/>
      <c r="AH32" s="800"/>
      <c r="AI32" s="800"/>
      <c r="AJ32" s="801"/>
      <c r="AK32" s="847">
        <v>1501</v>
      </c>
      <c r="AL32" s="843"/>
      <c r="AM32" s="843"/>
      <c r="AN32" s="843"/>
      <c r="AO32" s="843"/>
      <c r="AP32" s="843">
        <f>ROUND(41709532/1000,0)</f>
        <v>41710</v>
      </c>
      <c r="AQ32" s="843"/>
      <c r="AR32" s="843"/>
      <c r="AS32" s="843"/>
      <c r="AT32" s="843"/>
      <c r="AU32" s="843">
        <v>12304</v>
      </c>
      <c r="AV32" s="843"/>
      <c r="AW32" s="843"/>
      <c r="AX32" s="843"/>
      <c r="AY32" s="843"/>
      <c r="AZ32" s="844" t="s">
        <v>601</v>
      </c>
      <c r="BA32" s="844"/>
      <c r="BB32" s="844"/>
      <c r="BC32" s="844"/>
      <c r="BD32" s="844"/>
      <c r="BE32" s="845" t="s">
        <v>415</v>
      </c>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7">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7">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7">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416</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5" t="s">
        <v>396</v>
      </c>
      <c r="B63" s="802" t="s">
        <v>417</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f>SUM(AF28:AJ33)</f>
        <v>7570</v>
      </c>
      <c r="AG63" s="857"/>
      <c r="AH63" s="857"/>
      <c r="AI63" s="857"/>
      <c r="AJ63" s="858"/>
      <c r="AK63" s="859"/>
      <c r="AL63" s="854"/>
      <c r="AM63" s="854"/>
      <c r="AN63" s="854"/>
      <c r="AO63" s="854"/>
      <c r="AP63" s="857">
        <f>SUM((AP31:AT32))</f>
        <v>51883</v>
      </c>
      <c r="AQ63" s="857"/>
      <c r="AR63" s="857"/>
      <c r="AS63" s="857"/>
      <c r="AT63" s="857"/>
      <c r="AU63" s="857">
        <f>SUM((AU28:AY32))</f>
        <v>15194</v>
      </c>
      <c r="AV63" s="857"/>
      <c r="AW63" s="857"/>
      <c r="AX63" s="857"/>
      <c r="AY63" s="857"/>
      <c r="AZ63" s="861"/>
      <c r="BA63" s="861"/>
      <c r="BB63" s="861"/>
      <c r="BC63" s="861"/>
      <c r="BD63" s="861"/>
      <c r="BE63" s="862"/>
      <c r="BF63" s="862"/>
      <c r="BG63" s="862"/>
      <c r="BH63" s="862"/>
      <c r="BI63" s="863"/>
      <c r="BJ63" s="864" t="s">
        <v>245</v>
      </c>
      <c r="BK63" s="865"/>
      <c r="BL63" s="865"/>
      <c r="BM63" s="865"/>
      <c r="BN63" s="866"/>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419</v>
      </c>
      <c r="B66" s="741"/>
      <c r="C66" s="741"/>
      <c r="D66" s="741"/>
      <c r="E66" s="741"/>
      <c r="F66" s="741"/>
      <c r="G66" s="741"/>
      <c r="H66" s="741"/>
      <c r="I66" s="741"/>
      <c r="J66" s="741"/>
      <c r="K66" s="741"/>
      <c r="L66" s="741"/>
      <c r="M66" s="741"/>
      <c r="N66" s="741"/>
      <c r="O66" s="741"/>
      <c r="P66" s="742"/>
      <c r="Q66" s="746" t="s">
        <v>420</v>
      </c>
      <c r="R66" s="747"/>
      <c r="S66" s="747"/>
      <c r="T66" s="747"/>
      <c r="U66" s="748"/>
      <c r="V66" s="746" t="s">
        <v>421</v>
      </c>
      <c r="W66" s="747"/>
      <c r="X66" s="747"/>
      <c r="Y66" s="747"/>
      <c r="Z66" s="748"/>
      <c r="AA66" s="746" t="s">
        <v>422</v>
      </c>
      <c r="AB66" s="747"/>
      <c r="AC66" s="747"/>
      <c r="AD66" s="747"/>
      <c r="AE66" s="748"/>
      <c r="AF66" s="867" t="s">
        <v>423</v>
      </c>
      <c r="AG66" s="828"/>
      <c r="AH66" s="828"/>
      <c r="AI66" s="828"/>
      <c r="AJ66" s="868"/>
      <c r="AK66" s="746" t="s">
        <v>424</v>
      </c>
      <c r="AL66" s="741"/>
      <c r="AM66" s="741"/>
      <c r="AN66" s="741"/>
      <c r="AO66" s="742"/>
      <c r="AP66" s="746" t="s">
        <v>425</v>
      </c>
      <c r="AQ66" s="747"/>
      <c r="AR66" s="747"/>
      <c r="AS66" s="747"/>
      <c r="AT66" s="748"/>
      <c r="AU66" s="746" t="s">
        <v>426</v>
      </c>
      <c r="AV66" s="747"/>
      <c r="AW66" s="747"/>
      <c r="AX66" s="747"/>
      <c r="AY66" s="748"/>
      <c r="AZ66" s="746" t="s">
        <v>383</v>
      </c>
      <c r="BA66" s="747"/>
      <c r="BB66" s="747"/>
      <c r="BC66" s="747"/>
      <c r="BD66" s="753"/>
      <c r="BE66" s="236"/>
      <c r="BF66" s="236"/>
      <c r="BG66" s="236"/>
      <c r="BH66" s="236"/>
      <c r="BI66" s="236"/>
      <c r="BJ66" s="236"/>
      <c r="BK66" s="236"/>
      <c r="BL66" s="236"/>
      <c r="BM66" s="236"/>
      <c r="BN66" s="236"/>
      <c r="BO66" s="236"/>
      <c r="BP66" s="236"/>
      <c r="BQ66" s="233">
        <v>60</v>
      </c>
      <c r="BR66" s="238"/>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1">
        <v>1</v>
      </c>
      <c r="B68" s="882" t="s">
        <v>603</v>
      </c>
      <c r="C68" s="883"/>
      <c r="D68" s="883"/>
      <c r="E68" s="883"/>
      <c r="F68" s="883"/>
      <c r="G68" s="883"/>
      <c r="H68" s="883"/>
      <c r="I68" s="883"/>
      <c r="J68" s="883"/>
      <c r="K68" s="883"/>
      <c r="L68" s="883"/>
      <c r="M68" s="883"/>
      <c r="N68" s="883"/>
      <c r="O68" s="883"/>
      <c r="P68" s="884"/>
      <c r="Q68" s="885">
        <v>7352</v>
      </c>
      <c r="R68" s="879">
        <v>6933</v>
      </c>
      <c r="S68" s="879">
        <v>6933</v>
      </c>
      <c r="T68" s="879">
        <v>6933</v>
      </c>
      <c r="U68" s="879">
        <v>6933</v>
      </c>
      <c r="V68" s="879">
        <v>7276</v>
      </c>
      <c r="W68" s="879">
        <v>6850</v>
      </c>
      <c r="X68" s="879">
        <v>6850</v>
      </c>
      <c r="Y68" s="879">
        <v>6850</v>
      </c>
      <c r="Z68" s="879">
        <v>6850</v>
      </c>
      <c r="AA68" s="879">
        <v>76</v>
      </c>
      <c r="AB68" s="879">
        <v>82</v>
      </c>
      <c r="AC68" s="879">
        <v>82</v>
      </c>
      <c r="AD68" s="879">
        <v>82</v>
      </c>
      <c r="AE68" s="879">
        <v>82</v>
      </c>
      <c r="AF68" s="879">
        <v>76</v>
      </c>
      <c r="AG68" s="879">
        <v>82</v>
      </c>
      <c r="AH68" s="879">
        <v>82</v>
      </c>
      <c r="AI68" s="879">
        <v>82</v>
      </c>
      <c r="AJ68" s="879">
        <v>82</v>
      </c>
      <c r="AK68" s="879">
        <v>3086</v>
      </c>
      <c r="AL68" s="879">
        <v>2485</v>
      </c>
      <c r="AM68" s="879">
        <v>2485</v>
      </c>
      <c r="AN68" s="879">
        <v>2485</v>
      </c>
      <c r="AO68" s="879">
        <v>2485</v>
      </c>
      <c r="AP68" s="879" t="s">
        <v>601</v>
      </c>
      <c r="AQ68" s="879"/>
      <c r="AR68" s="879"/>
      <c r="AS68" s="879"/>
      <c r="AT68" s="879"/>
      <c r="AU68" s="879" t="s">
        <v>601</v>
      </c>
      <c r="AV68" s="879"/>
      <c r="AW68" s="879"/>
      <c r="AX68" s="879"/>
      <c r="AY68" s="879"/>
      <c r="AZ68" s="880"/>
      <c r="BA68" s="880"/>
      <c r="BB68" s="880"/>
      <c r="BC68" s="880"/>
      <c r="BD68" s="881"/>
      <c r="BE68" s="236"/>
      <c r="BF68" s="236"/>
      <c r="BG68" s="236"/>
      <c r="BH68" s="236"/>
      <c r="BI68" s="236"/>
      <c r="BJ68" s="236"/>
      <c r="BK68" s="236"/>
      <c r="BL68" s="236"/>
      <c r="BM68" s="236"/>
      <c r="BN68" s="236"/>
      <c r="BO68" s="236"/>
      <c r="BP68" s="236"/>
      <c r="BQ68" s="233">
        <v>62</v>
      </c>
      <c r="BR68" s="238"/>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3">
        <v>2</v>
      </c>
      <c r="B69" s="886" t="s">
        <v>604</v>
      </c>
      <c r="C69" s="887"/>
      <c r="D69" s="887"/>
      <c r="E69" s="887"/>
      <c r="F69" s="887"/>
      <c r="G69" s="887"/>
      <c r="H69" s="887"/>
      <c r="I69" s="887"/>
      <c r="J69" s="887"/>
      <c r="K69" s="887"/>
      <c r="L69" s="887"/>
      <c r="M69" s="887"/>
      <c r="N69" s="887"/>
      <c r="O69" s="887"/>
      <c r="P69" s="888"/>
      <c r="Q69" s="889">
        <v>1524702</v>
      </c>
      <c r="R69" s="843">
        <v>1385861</v>
      </c>
      <c r="S69" s="843">
        <v>1385861</v>
      </c>
      <c r="T69" s="843">
        <v>1385861</v>
      </c>
      <c r="U69" s="843">
        <v>1385861</v>
      </c>
      <c r="V69" s="843">
        <v>1496148</v>
      </c>
      <c r="W69" s="843">
        <v>1346246</v>
      </c>
      <c r="X69" s="843">
        <v>1346246</v>
      </c>
      <c r="Y69" s="843">
        <v>1346246</v>
      </c>
      <c r="Z69" s="843">
        <v>1346246</v>
      </c>
      <c r="AA69" s="843">
        <v>28554</v>
      </c>
      <c r="AB69" s="843">
        <v>39615</v>
      </c>
      <c r="AC69" s="843">
        <v>39615</v>
      </c>
      <c r="AD69" s="843">
        <v>39615</v>
      </c>
      <c r="AE69" s="843">
        <v>39615</v>
      </c>
      <c r="AF69" s="843">
        <v>28554</v>
      </c>
      <c r="AG69" s="843">
        <v>39615</v>
      </c>
      <c r="AH69" s="843">
        <v>39615</v>
      </c>
      <c r="AI69" s="843">
        <v>39615</v>
      </c>
      <c r="AJ69" s="843">
        <v>39615</v>
      </c>
      <c r="AK69" s="843">
        <v>15234</v>
      </c>
      <c r="AL69" s="843"/>
      <c r="AM69" s="843"/>
      <c r="AN69" s="843"/>
      <c r="AO69" s="843"/>
      <c r="AP69" s="843" t="s">
        <v>601</v>
      </c>
      <c r="AQ69" s="843"/>
      <c r="AR69" s="843"/>
      <c r="AS69" s="843"/>
      <c r="AT69" s="843"/>
      <c r="AU69" s="843" t="s">
        <v>601</v>
      </c>
      <c r="AV69" s="843"/>
      <c r="AW69" s="843"/>
      <c r="AX69" s="843"/>
      <c r="AY69" s="843"/>
      <c r="AZ69" s="845"/>
      <c r="BA69" s="845"/>
      <c r="BB69" s="845"/>
      <c r="BC69" s="845"/>
      <c r="BD69" s="846"/>
      <c r="BE69" s="236"/>
      <c r="BF69" s="236"/>
      <c r="BG69" s="236"/>
      <c r="BH69" s="236"/>
      <c r="BI69" s="236"/>
      <c r="BJ69" s="236"/>
      <c r="BK69" s="236"/>
      <c r="BL69" s="236"/>
      <c r="BM69" s="236"/>
      <c r="BN69" s="236"/>
      <c r="BO69" s="236"/>
      <c r="BP69" s="236"/>
      <c r="BQ69" s="233">
        <v>63</v>
      </c>
      <c r="BR69" s="238"/>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3">
        <v>3</v>
      </c>
      <c r="B70" s="886" t="s">
        <v>605</v>
      </c>
      <c r="C70" s="887"/>
      <c r="D70" s="887"/>
      <c r="E70" s="887"/>
      <c r="F70" s="887"/>
      <c r="G70" s="887"/>
      <c r="H70" s="887"/>
      <c r="I70" s="887"/>
      <c r="J70" s="887"/>
      <c r="K70" s="887"/>
      <c r="L70" s="887"/>
      <c r="M70" s="887"/>
      <c r="N70" s="887"/>
      <c r="O70" s="887"/>
      <c r="P70" s="888"/>
      <c r="Q70" s="889">
        <v>9647</v>
      </c>
      <c r="R70" s="843"/>
      <c r="S70" s="843"/>
      <c r="T70" s="843"/>
      <c r="U70" s="843"/>
      <c r="V70" s="843">
        <v>9534</v>
      </c>
      <c r="W70" s="843"/>
      <c r="X70" s="843"/>
      <c r="Y70" s="843"/>
      <c r="Z70" s="843"/>
      <c r="AA70" s="843">
        <v>113</v>
      </c>
      <c r="AB70" s="843"/>
      <c r="AC70" s="843"/>
      <c r="AD70" s="843"/>
      <c r="AE70" s="843"/>
      <c r="AF70" s="843">
        <v>113</v>
      </c>
      <c r="AG70" s="843"/>
      <c r="AH70" s="843"/>
      <c r="AI70" s="843"/>
      <c r="AJ70" s="843"/>
      <c r="AK70" s="843">
        <v>100</v>
      </c>
      <c r="AL70" s="843"/>
      <c r="AM70" s="843"/>
      <c r="AN70" s="843"/>
      <c r="AO70" s="843"/>
      <c r="AP70" s="843">
        <v>190</v>
      </c>
      <c r="AQ70" s="843"/>
      <c r="AR70" s="843"/>
      <c r="AS70" s="843"/>
      <c r="AT70" s="843"/>
      <c r="AU70" s="843">
        <v>17</v>
      </c>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3">
        <v>4</v>
      </c>
      <c r="B71" s="886" t="s">
        <v>606</v>
      </c>
      <c r="C71" s="887"/>
      <c r="D71" s="887"/>
      <c r="E71" s="887"/>
      <c r="F71" s="887"/>
      <c r="G71" s="887"/>
      <c r="H71" s="887"/>
      <c r="I71" s="887"/>
      <c r="J71" s="887"/>
      <c r="K71" s="887"/>
      <c r="L71" s="887"/>
      <c r="M71" s="887"/>
      <c r="N71" s="887"/>
      <c r="O71" s="887"/>
      <c r="P71" s="888"/>
      <c r="Q71" s="889">
        <v>1637</v>
      </c>
      <c r="R71" s="843"/>
      <c r="S71" s="843"/>
      <c r="T71" s="843"/>
      <c r="U71" s="843"/>
      <c r="V71" s="843">
        <v>1528</v>
      </c>
      <c r="W71" s="843"/>
      <c r="X71" s="843"/>
      <c r="Y71" s="843"/>
      <c r="Z71" s="843"/>
      <c r="AA71" s="843">
        <v>109</v>
      </c>
      <c r="AB71" s="843"/>
      <c r="AC71" s="843"/>
      <c r="AD71" s="843"/>
      <c r="AE71" s="843"/>
      <c r="AF71" s="843">
        <v>109</v>
      </c>
      <c r="AG71" s="843"/>
      <c r="AH71" s="843"/>
      <c r="AI71" s="843"/>
      <c r="AJ71" s="843"/>
      <c r="AK71" s="843">
        <v>175</v>
      </c>
      <c r="AL71" s="843"/>
      <c r="AM71" s="843"/>
      <c r="AN71" s="843"/>
      <c r="AO71" s="843"/>
      <c r="AP71" s="843" t="s">
        <v>601</v>
      </c>
      <c r="AQ71" s="843"/>
      <c r="AR71" s="843"/>
      <c r="AS71" s="843"/>
      <c r="AT71" s="843"/>
      <c r="AU71" s="843" t="s">
        <v>601</v>
      </c>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3">
        <v>5</v>
      </c>
      <c r="B72" s="886" t="s">
        <v>607</v>
      </c>
      <c r="C72" s="887"/>
      <c r="D72" s="887"/>
      <c r="E72" s="887"/>
      <c r="F72" s="887"/>
      <c r="G72" s="887"/>
      <c r="H72" s="887"/>
      <c r="I72" s="887"/>
      <c r="J72" s="887"/>
      <c r="K72" s="887"/>
      <c r="L72" s="887"/>
      <c r="M72" s="887"/>
      <c r="N72" s="887"/>
      <c r="O72" s="887"/>
      <c r="P72" s="888"/>
      <c r="Q72" s="889">
        <v>324</v>
      </c>
      <c r="R72" s="843"/>
      <c r="S72" s="843"/>
      <c r="T72" s="843"/>
      <c r="U72" s="843"/>
      <c r="V72" s="843">
        <v>300</v>
      </c>
      <c r="W72" s="843"/>
      <c r="X72" s="843"/>
      <c r="Y72" s="843"/>
      <c r="Z72" s="843"/>
      <c r="AA72" s="843">
        <v>23</v>
      </c>
      <c r="AB72" s="843"/>
      <c r="AC72" s="843"/>
      <c r="AD72" s="843"/>
      <c r="AE72" s="843"/>
      <c r="AF72" s="843">
        <v>23</v>
      </c>
      <c r="AG72" s="843"/>
      <c r="AH72" s="843"/>
      <c r="AI72" s="843"/>
      <c r="AJ72" s="843"/>
      <c r="AK72" s="843" t="s">
        <v>601</v>
      </c>
      <c r="AL72" s="843"/>
      <c r="AM72" s="843"/>
      <c r="AN72" s="843"/>
      <c r="AO72" s="843"/>
      <c r="AP72" s="843" t="s">
        <v>601</v>
      </c>
      <c r="AQ72" s="843"/>
      <c r="AR72" s="843"/>
      <c r="AS72" s="843"/>
      <c r="AT72" s="843"/>
      <c r="AU72" s="843" t="s">
        <v>601</v>
      </c>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3">
        <v>6</v>
      </c>
      <c r="B73" s="886" t="s">
        <v>608</v>
      </c>
      <c r="C73" s="887"/>
      <c r="D73" s="887"/>
      <c r="E73" s="887"/>
      <c r="F73" s="887"/>
      <c r="G73" s="887"/>
      <c r="H73" s="887"/>
      <c r="I73" s="887"/>
      <c r="J73" s="887"/>
      <c r="K73" s="887"/>
      <c r="L73" s="887"/>
      <c r="M73" s="887"/>
      <c r="N73" s="887"/>
      <c r="O73" s="887"/>
      <c r="P73" s="888"/>
      <c r="Q73" s="889">
        <v>925</v>
      </c>
      <c r="R73" s="843"/>
      <c r="S73" s="843"/>
      <c r="T73" s="843"/>
      <c r="U73" s="843"/>
      <c r="V73" s="843">
        <v>905</v>
      </c>
      <c r="W73" s="843"/>
      <c r="X73" s="843"/>
      <c r="Y73" s="843"/>
      <c r="Z73" s="843"/>
      <c r="AA73" s="843">
        <v>20</v>
      </c>
      <c r="AB73" s="843"/>
      <c r="AC73" s="843"/>
      <c r="AD73" s="843"/>
      <c r="AE73" s="843"/>
      <c r="AF73" s="843">
        <v>20</v>
      </c>
      <c r="AG73" s="843"/>
      <c r="AH73" s="843"/>
      <c r="AI73" s="843"/>
      <c r="AJ73" s="843"/>
      <c r="AK73" s="843">
        <v>45</v>
      </c>
      <c r="AL73" s="843"/>
      <c r="AM73" s="843"/>
      <c r="AN73" s="843"/>
      <c r="AO73" s="843"/>
      <c r="AP73" s="843" t="s">
        <v>601</v>
      </c>
      <c r="AQ73" s="843"/>
      <c r="AR73" s="843"/>
      <c r="AS73" s="843"/>
      <c r="AT73" s="843"/>
      <c r="AU73" s="843" t="s">
        <v>601</v>
      </c>
      <c r="AV73" s="843"/>
      <c r="AW73" s="843"/>
      <c r="AX73" s="843"/>
      <c r="AY73" s="843"/>
      <c r="AZ73" s="845"/>
      <c r="BA73" s="845"/>
      <c r="BB73" s="845"/>
      <c r="BC73" s="845"/>
      <c r="BD73" s="846"/>
      <c r="BE73" s="236"/>
      <c r="BF73" s="236"/>
      <c r="BG73" s="236"/>
      <c r="BH73" s="236"/>
      <c r="BI73" s="236"/>
      <c r="BJ73" s="236"/>
      <c r="BK73" s="236"/>
      <c r="BL73" s="236"/>
      <c r="BM73" s="236"/>
      <c r="BN73" s="236"/>
      <c r="BO73" s="236"/>
      <c r="BP73" s="236"/>
      <c r="BQ73" s="233">
        <v>67</v>
      </c>
      <c r="BR73" s="238"/>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3">
        <v>7</v>
      </c>
      <c r="B74" s="886" t="s">
        <v>609</v>
      </c>
      <c r="C74" s="887"/>
      <c r="D74" s="887"/>
      <c r="E74" s="887"/>
      <c r="F74" s="887"/>
      <c r="G74" s="887"/>
      <c r="H74" s="887"/>
      <c r="I74" s="887"/>
      <c r="J74" s="887"/>
      <c r="K74" s="887"/>
      <c r="L74" s="887"/>
      <c r="M74" s="887"/>
      <c r="N74" s="887"/>
      <c r="O74" s="887"/>
      <c r="P74" s="888"/>
      <c r="Q74" s="889">
        <v>267</v>
      </c>
      <c r="R74" s="843"/>
      <c r="S74" s="843"/>
      <c r="T74" s="843"/>
      <c r="U74" s="843"/>
      <c r="V74" s="843">
        <v>178</v>
      </c>
      <c r="W74" s="843"/>
      <c r="X74" s="843"/>
      <c r="Y74" s="843"/>
      <c r="Z74" s="843"/>
      <c r="AA74" s="843">
        <v>89</v>
      </c>
      <c r="AB74" s="843"/>
      <c r="AC74" s="843"/>
      <c r="AD74" s="843"/>
      <c r="AE74" s="843"/>
      <c r="AF74" s="843">
        <v>89</v>
      </c>
      <c r="AG74" s="843"/>
      <c r="AH74" s="843"/>
      <c r="AI74" s="843"/>
      <c r="AJ74" s="843"/>
      <c r="AK74" s="843">
        <v>13</v>
      </c>
      <c r="AL74" s="843"/>
      <c r="AM74" s="843"/>
      <c r="AN74" s="843"/>
      <c r="AO74" s="843"/>
      <c r="AP74" s="843" t="s">
        <v>601</v>
      </c>
      <c r="AQ74" s="843"/>
      <c r="AR74" s="843"/>
      <c r="AS74" s="843"/>
      <c r="AT74" s="843"/>
      <c r="AU74" s="843" t="s">
        <v>601</v>
      </c>
      <c r="AV74" s="843"/>
      <c r="AW74" s="843"/>
      <c r="AX74" s="843"/>
      <c r="AY74" s="843"/>
      <c r="AZ74" s="845"/>
      <c r="BA74" s="845"/>
      <c r="BB74" s="845"/>
      <c r="BC74" s="845"/>
      <c r="BD74" s="846"/>
      <c r="BE74" s="236"/>
      <c r="BF74" s="236"/>
      <c r="BG74" s="236"/>
      <c r="BH74" s="236"/>
      <c r="BI74" s="236"/>
      <c r="BJ74" s="236"/>
      <c r="BK74" s="236"/>
      <c r="BL74" s="236"/>
      <c r="BM74" s="236"/>
      <c r="BN74" s="236"/>
      <c r="BO74" s="236"/>
      <c r="BP74" s="236"/>
      <c r="BQ74" s="233">
        <v>68</v>
      </c>
      <c r="BR74" s="238"/>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3">
        <v>8</v>
      </c>
      <c r="B75" s="886" t="s">
        <v>610</v>
      </c>
      <c r="C75" s="887"/>
      <c r="D75" s="887"/>
      <c r="E75" s="887"/>
      <c r="F75" s="887"/>
      <c r="G75" s="887"/>
      <c r="H75" s="887"/>
      <c r="I75" s="887"/>
      <c r="J75" s="887"/>
      <c r="K75" s="887"/>
      <c r="L75" s="887"/>
      <c r="M75" s="887"/>
      <c r="N75" s="887"/>
      <c r="O75" s="887"/>
      <c r="P75" s="888"/>
      <c r="Q75" s="890">
        <v>26588</v>
      </c>
      <c r="R75" s="891"/>
      <c r="S75" s="891"/>
      <c r="T75" s="891"/>
      <c r="U75" s="847"/>
      <c r="V75" s="892">
        <v>26430</v>
      </c>
      <c r="W75" s="891"/>
      <c r="X75" s="891"/>
      <c r="Y75" s="891"/>
      <c r="Z75" s="847"/>
      <c r="AA75" s="892">
        <v>157</v>
      </c>
      <c r="AB75" s="891"/>
      <c r="AC75" s="891"/>
      <c r="AD75" s="891"/>
      <c r="AE75" s="847"/>
      <c r="AF75" s="892">
        <v>157</v>
      </c>
      <c r="AG75" s="891"/>
      <c r="AH75" s="891"/>
      <c r="AI75" s="891"/>
      <c r="AJ75" s="847"/>
      <c r="AK75" s="892">
        <v>275</v>
      </c>
      <c r="AL75" s="891"/>
      <c r="AM75" s="891"/>
      <c r="AN75" s="891"/>
      <c r="AO75" s="847"/>
      <c r="AP75" s="892" t="s">
        <v>601</v>
      </c>
      <c r="AQ75" s="891"/>
      <c r="AR75" s="891"/>
      <c r="AS75" s="891"/>
      <c r="AT75" s="847"/>
      <c r="AU75" s="892" t="s">
        <v>601</v>
      </c>
      <c r="AV75" s="891"/>
      <c r="AW75" s="891"/>
      <c r="AX75" s="891"/>
      <c r="AY75" s="847"/>
      <c r="AZ75" s="845"/>
      <c r="BA75" s="845"/>
      <c r="BB75" s="845"/>
      <c r="BC75" s="845"/>
      <c r="BD75" s="846"/>
      <c r="BE75" s="236"/>
      <c r="BF75" s="236"/>
      <c r="BG75" s="236"/>
      <c r="BH75" s="236"/>
      <c r="BI75" s="236"/>
      <c r="BJ75" s="236"/>
      <c r="BK75" s="236"/>
      <c r="BL75" s="236"/>
      <c r="BM75" s="236"/>
      <c r="BN75" s="236"/>
      <c r="BO75" s="236"/>
      <c r="BP75" s="236"/>
      <c r="BQ75" s="233">
        <v>69</v>
      </c>
      <c r="BR75" s="238"/>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3">
        <v>9</v>
      </c>
      <c r="B76" s="886" t="s">
        <v>611</v>
      </c>
      <c r="C76" s="887"/>
      <c r="D76" s="887"/>
      <c r="E76" s="887"/>
      <c r="F76" s="887"/>
      <c r="G76" s="887"/>
      <c r="H76" s="887"/>
      <c r="I76" s="887"/>
      <c r="J76" s="887"/>
      <c r="K76" s="887"/>
      <c r="L76" s="887"/>
      <c r="M76" s="887"/>
      <c r="N76" s="887"/>
      <c r="O76" s="887"/>
      <c r="P76" s="888"/>
      <c r="Q76" s="890">
        <v>57242</v>
      </c>
      <c r="R76" s="891"/>
      <c r="S76" s="891"/>
      <c r="T76" s="891"/>
      <c r="U76" s="847"/>
      <c r="V76" s="892">
        <v>56381</v>
      </c>
      <c r="W76" s="891"/>
      <c r="X76" s="891"/>
      <c r="Y76" s="891"/>
      <c r="Z76" s="847"/>
      <c r="AA76" s="892">
        <v>860</v>
      </c>
      <c r="AB76" s="891"/>
      <c r="AC76" s="891"/>
      <c r="AD76" s="891"/>
      <c r="AE76" s="847"/>
      <c r="AF76" s="892">
        <v>855</v>
      </c>
      <c r="AG76" s="891"/>
      <c r="AH76" s="891"/>
      <c r="AI76" s="891"/>
      <c r="AJ76" s="847"/>
      <c r="AK76" s="892" t="s">
        <v>601</v>
      </c>
      <c r="AL76" s="891"/>
      <c r="AM76" s="891"/>
      <c r="AN76" s="891"/>
      <c r="AO76" s="847"/>
      <c r="AP76" s="892" t="s">
        <v>601</v>
      </c>
      <c r="AQ76" s="891"/>
      <c r="AR76" s="891"/>
      <c r="AS76" s="891"/>
      <c r="AT76" s="847"/>
      <c r="AU76" s="892" t="s">
        <v>601</v>
      </c>
      <c r="AV76" s="891"/>
      <c r="AW76" s="891"/>
      <c r="AX76" s="891"/>
      <c r="AY76" s="847"/>
      <c r="AZ76" s="845"/>
      <c r="BA76" s="845"/>
      <c r="BB76" s="845"/>
      <c r="BC76" s="845"/>
      <c r="BD76" s="846"/>
      <c r="BE76" s="236"/>
      <c r="BF76" s="236"/>
      <c r="BG76" s="236"/>
      <c r="BH76" s="236"/>
      <c r="BI76" s="236"/>
      <c r="BJ76" s="236"/>
      <c r="BK76" s="236"/>
      <c r="BL76" s="236"/>
      <c r="BM76" s="236"/>
      <c r="BN76" s="236"/>
      <c r="BO76" s="236"/>
      <c r="BP76" s="236"/>
      <c r="BQ76" s="233">
        <v>70</v>
      </c>
      <c r="BR76" s="238"/>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3">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6"/>
      <c r="BF77" s="236"/>
      <c r="BG77" s="236"/>
      <c r="BH77" s="236"/>
      <c r="BI77" s="236"/>
      <c r="BJ77" s="236"/>
      <c r="BK77" s="236"/>
      <c r="BL77" s="236"/>
      <c r="BM77" s="236"/>
      <c r="BN77" s="236"/>
      <c r="BO77" s="236"/>
      <c r="BP77" s="236"/>
      <c r="BQ77" s="233">
        <v>71</v>
      </c>
      <c r="BR77" s="238"/>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9">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6"/>
      <c r="BF87" s="236"/>
      <c r="BG87" s="236"/>
      <c r="BH87" s="236"/>
      <c r="BI87" s="236"/>
      <c r="BJ87" s="236"/>
      <c r="BK87" s="236"/>
      <c r="BL87" s="236"/>
      <c r="BM87" s="236"/>
      <c r="BN87" s="236"/>
      <c r="BO87" s="236"/>
      <c r="BP87" s="236"/>
      <c r="BQ87" s="233">
        <v>81</v>
      </c>
      <c r="BR87" s="238"/>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5" t="s">
        <v>396</v>
      </c>
      <c r="B88" s="802" t="s">
        <v>427</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f>SUM(AF68:AJ76)</f>
        <v>188784</v>
      </c>
      <c r="AG88" s="857"/>
      <c r="AH88" s="857"/>
      <c r="AI88" s="857"/>
      <c r="AJ88" s="857"/>
      <c r="AK88" s="854"/>
      <c r="AL88" s="854"/>
      <c r="AM88" s="854"/>
      <c r="AN88" s="854"/>
      <c r="AO88" s="854"/>
      <c r="AP88" s="857">
        <f>SUM(AP68:AT76)</f>
        <v>190</v>
      </c>
      <c r="AQ88" s="857"/>
      <c r="AR88" s="857"/>
      <c r="AS88" s="857"/>
      <c r="AT88" s="857"/>
      <c r="AU88" s="857">
        <f>SUM(AU68:AY76)</f>
        <v>17</v>
      </c>
      <c r="AV88" s="857"/>
      <c r="AW88" s="857"/>
      <c r="AX88" s="857"/>
      <c r="AY88" s="857"/>
      <c r="AZ88" s="862"/>
      <c r="BA88" s="862"/>
      <c r="BB88" s="862"/>
      <c r="BC88" s="862"/>
      <c r="BD88" s="863"/>
      <c r="BE88" s="236"/>
      <c r="BF88" s="236"/>
      <c r="BG88" s="236"/>
      <c r="BH88" s="236"/>
      <c r="BI88" s="236"/>
      <c r="BJ88" s="236"/>
      <c r="BK88" s="236"/>
      <c r="BL88" s="236"/>
      <c r="BM88" s="236"/>
      <c r="BN88" s="236"/>
      <c r="BO88" s="236"/>
      <c r="BP88" s="236"/>
      <c r="BQ88" s="233">
        <v>82</v>
      </c>
      <c r="BR88" s="238"/>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396</v>
      </c>
      <c r="BR102" s="802" t="s">
        <v>428</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f>SUM(CR7:CV88)</f>
        <v>2425.585</v>
      </c>
      <c r="CS102" s="865"/>
      <c r="CT102" s="865"/>
      <c r="CU102" s="865"/>
      <c r="CV102" s="904"/>
      <c r="CW102" s="903">
        <f>SUM(CW7:DA88)</f>
        <v>207</v>
      </c>
      <c r="CX102" s="865"/>
      <c r="CY102" s="865"/>
      <c r="CZ102" s="865"/>
      <c r="DA102" s="904"/>
      <c r="DB102" s="903" t="s">
        <v>601</v>
      </c>
      <c r="DC102" s="865"/>
      <c r="DD102" s="865"/>
      <c r="DE102" s="865"/>
      <c r="DF102" s="904"/>
      <c r="DG102" s="903">
        <f>SUM(DG7:DK88)</f>
        <v>646</v>
      </c>
      <c r="DH102" s="865"/>
      <c r="DI102" s="865"/>
      <c r="DJ102" s="865"/>
      <c r="DK102" s="904"/>
      <c r="DL102" s="903" t="s">
        <v>601</v>
      </c>
      <c r="DM102" s="865"/>
      <c r="DN102" s="865"/>
      <c r="DO102" s="865"/>
      <c r="DP102" s="904"/>
      <c r="DQ102" s="903" t="s">
        <v>601</v>
      </c>
      <c r="DR102" s="865"/>
      <c r="DS102" s="865"/>
      <c r="DT102" s="865"/>
      <c r="DU102" s="904"/>
      <c r="DV102" s="802"/>
      <c r="DW102" s="803"/>
      <c r="DX102" s="803"/>
      <c r="DY102" s="803"/>
      <c r="DZ102" s="927"/>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429</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430</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431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432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433</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434</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435</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436</v>
      </c>
      <c r="AB109" s="906"/>
      <c r="AC109" s="906"/>
      <c r="AD109" s="906"/>
      <c r="AE109" s="907"/>
      <c r="AF109" s="905" t="s">
        <v>437</v>
      </c>
      <c r="AG109" s="906"/>
      <c r="AH109" s="906"/>
      <c r="AI109" s="906"/>
      <c r="AJ109" s="907"/>
      <c r="AK109" s="905" t="s">
        <v>313</v>
      </c>
      <c r="AL109" s="906"/>
      <c r="AM109" s="906"/>
      <c r="AN109" s="906"/>
      <c r="AO109" s="907"/>
      <c r="AP109" s="905" t="s">
        <v>438</v>
      </c>
      <c r="AQ109" s="906"/>
      <c r="AR109" s="906"/>
      <c r="AS109" s="906"/>
      <c r="AT109" s="908"/>
      <c r="AU109" s="925" t="s">
        <v>435</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436</v>
      </c>
      <c r="BR109" s="906"/>
      <c r="BS109" s="906"/>
      <c r="BT109" s="906"/>
      <c r="BU109" s="907"/>
      <c r="BV109" s="905" t="s">
        <v>437</v>
      </c>
      <c r="BW109" s="906"/>
      <c r="BX109" s="906"/>
      <c r="BY109" s="906"/>
      <c r="BZ109" s="907"/>
      <c r="CA109" s="905" t="s">
        <v>313</v>
      </c>
      <c r="CB109" s="906"/>
      <c r="CC109" s="906"/>
      <c r="CD109" s="906"/>
      <c r="CE109" s="907"/>
      <c r="CF109" s="926" t="s">
        <v>438</v>
      </c>
      <c r="CG109" s="926"/>
      <c r="CH109" s="926"/>
      <c r="CI109" s="926"/>
      <c r="CJ109" s="926"/>
      <c r="CK109" s="905" t="s">
        <v>439</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436</v>
      </c>
      <c r="DH109" s="906"/>
      <c r="DI109" s="906"/>
      <c r="DJ109" s="906"/>
      <c r="DK109" s="907"/>
      <c r="DL109" s="905" t="s">
        <v>437</v>
      </c>
      <c r="DM109" s="906"/>
      <c r="DN109" s="906"/>
      <c r="DO109" s="906"/>
      <c r="DP109" s="907"/>
      <c r="DQ109" s="905" t="s">
        <v>313</v>
      </c>
      <c r="DR109" s="906"/>
      <c r="DS109" s="906"/>
      <c r="DT109" s="906"/>
      <c r="DU109" s="907"/>
      <c r="DV109" s="905" t="s">
        <v>438</v>
      </c>
      <c r="DW109" s="906"/>
      <c r="DX109" s="906"/>
      <c r="DY109" s="906"/>
      <c r="DZ109" s="908"/>
    </row>
    <row r="110" spans="1:131" s="224" customFormat="1" ht="26.25" customHeight="1" x14ac:dyDescent="0.2">
      <c r="A110" s="909" t="s">
        <v>440</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7647424</v>
      </c>
      <c r="AB110" s="913"/>
      <c r="AC110" s="913"/>
      <c r="AD110" s="913"/>
      <c r="AE110" s="914"/>
      <c r="AF110" s="915">
        <v>7200960</v>
      </c>
      <c r="AG110" s="913"/>
      <c r="AH110" s="913"/>
      <c r="AI110" s="913"/>
      <c r="AJ110" s="914"/>
      <c r="AK110" s="915">
        <v>7073963</v>
      </c>
      <c r="AL110" s="913"/>
      <c r="AM110" s="913"/>
      <c r="AN110" s="913"/>
      <c r="AO110" s="914"/>
      <c r="AP110" s="916">
        <v>9.1999999999999993</v>
      </c>
      <c r="AQ110" s="917"/>
      <c r="AR110" s="917"/>
      <c r="AS110" s="917"/>
      <c r="AT110" s="918"/>
      <c r="AU110" s="919" t="s">
        <v>75</v>
      </c>
      <c r="AV110" s="920"/>
      <c r="AW110" s="920"/>
      <c r="AX110" s="920"/>
      <c r="AY110" s="920"/>
      <c r="AZ110" s="942" t="s">
        <v>441</v>
      </c>
      <c r="BA110" s="910"/>
      <c r="BB110" s="910"/>
      <c r="BC110" s="910"/>
      <c r="BD110" s="910"/>
      <c r="BE110" s="910"/>
      <c r="BF110" s="910"/>
      <c r="BG110" s="910"/>
      <c r="BH110" s="910"/>
      <c r="BI110" s="910"/>
      <c r="BJ110" s="910"/>
      <c r="BK110" s="910"/>
      <c r="BL110" s="910"/>
      <c r="BM110" s="910"/>
      <c r="BN110" s="910"/>
      <c r="BO110" s="910"/>
      <c r="BP110" s="911"/>
      <c r="BQ110" s="943">
        <v>87482916</v>
      </c>
      <c r="BR110" s="944"/>
      <c r="BS110" s="944"/>
      <c r="BT110" s="944"/>
      <c r="BU110" s="944"/>
      <c r="BV110" s="944">
        <v>93810184</v>
      </c>
      <c r="BW110" s="944"/>
      <c r="BX110" s="944"/>
      <c r="BY110" s="944"/>
      <c r="BZ110" s="944"/>
      <c r="CA110" s="944">
        <v>90648825</v>
      </c>
      <c r="CB110" s="944"/>
      <c r="CC110" s="944"/>
      <c r="CD110" s="944"/>
      <c r="CE110" s="944"/>
      <c r="CF110" s="957">
        <v>118</v>
      </c>
      <c r="CG110" s="958"/>
      <c r="CH110" s="958"/>
      <c r="CI110" s="958"/>
      <c r="CJ110" s="958"/>
      <c r="CK110" s="959" t="s">
        <v>442</v>
      </c>
      <c r="CL110" s="960"/>
      <c r="CM110" s="942" t="s">
        <v>443</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444</v>
      </c>
      <c r="DH110" s="944"/>
      <c r="DI110" s="944"/>
      <c r="DJ110" s="944"/>
      <c r="DK110" s="944"/>
      <c r="DL110" s="944" t="s">
        <v>445</v>
      </c>
      <c r="DM110" s="944"/>
      <c r="DN110" s="944"/>
      <c r="DO110" s="944"/>
      <c r="DP110" s="944"/>
      <c r="DQ110" s="944" t="s">
        <v>444</v>
      </c>
      <c r="DR110" s="944"/>
      <c r="DS110" s="944"/>
      <c r="DT110" s="944"/>
      <c r="DU110" s="944"/>
      <c r="DV110" s="945" t="s">
        <v>245</v>
      </c>
      <c r="DW110" s="945"/>
      <c r="DX110" s="945"/>
      <c r="DY110" s="945"/>
      <c r="DZ110" s="946"/>
    </row>
    <row r="111" spans="1:131" s="224" customFormat="1" ht="26.25" customHeight="1" x14ac:dyDescent="0.2">
      <c r="A111" s="947" t="s">
        <v>446</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245</v>
      </c>
      <c r="AB111" s="951"/>
      <c r="AC111" s="951"/>
      <c r="AD111" s="951"/>
      <c r="AE111" s="952"/>
      <c r="AF111" s="953" t="s">
        <v>245</v>
      </c>
      <c r="AG111" s="951"/>
      <c r="AH111" s="951"/>
      <c r="AI111" s="951"/>
      <c r="AJ111" s="952"/>
      <c r="AK111" s="953" t="s">
        <v>447</v>
      </c>
      <c r="AL111" s="951"/>
      <c r="AM111" s="951"/>
      <c r="AN111" s="951"/>
      <c r="AO111" s="952"/>
      <c r="AP111" s="954" t="s">
        <v>245</v>
      </c>
      <c r="AQ111" s="955"/>
      <c r="AR111" s="955"/>
      <c r="AS111" s="955"/>
      <c r="AT111" s="956"/>
      <c r="AU111" s="921"/>
      <c r="AV111" s="922"/>
      <c r="AW111" s="922"/>
      <c r="AX111" s="922"/>
      <c r="AY111" s="922"/>
      <c r="AZ111" s="935" t="s">
        <v>448</v>
      </c>
      <c r="BA111" s="936"/>
      <c r="BB111" s="936"/>
      <c r="BC111" s="936"/>
      <c r="BD111" s="936"/>
      <c r="BE111" s="936"/>
      <c r="BF111" s="936"/>
      <c r="BG111" s="936"/>
      <c r="BH111" s="936"/>
      <c r="BI111" s="936"/>
      <c r="BJ111" s="936"/>
      <c r="BK111" s="936"/>
      <c r="BL111" s="936"/>
      <c r="BM111" s="936"/>
      <c r="BN111" s="936"/>
      <c r="BO111" s="936"/>
      <c r="BP111" s="937"/>
      <c r="BQ111" s="938">
        <v>1866569</v>
      </c>
      <c r="BR111" s="939"/>
      <c r="BS111" s="939"/>
      <c r="BT111" s="939"/>
      <c r="BU111" s="939"/>
      <c r="BV111" s="939">
        <v>2048502</v>
      </c>
      <c r="BW111" s="939"/>
      <c r="BX111" s="939"/>
      <c r="BY111" s="939"/>
      <c r="BZ111" s="939"/>
      <c r="CA111" s="939">
        <v>1775759</v>
      </c>
      <c r="CB111" s="939"/>
      <c r="CC111" s="939"/>
      <c r="CD111" s="939"/>
      <c r="CE111" s="939"/>
      <c r="CF111" s="933">
        <v>2.2999999999999998</v>
      </c>
      <c r="CG111" s="934"/>
      <c r="CH111" s="934"/>
      <c r="CI111" s="934"/>
      <c r="CJ111" s="934"/>
      <c r="CK111" s="961"/>
      <c r="CL111" s="962"/>
      <c r="CM111" s="935" t="s">
        <v>449</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245</v>
      </c>
      <c r="DH111" s="939"/>
      <c r="DI111" s="939"/>
      <c r="DJ111" s="939"/>
      <c r="DK111" s="939"/>
      <c r="DL111" s="939" t="s">
        <v>445</v>
      </c>
      <c r="DM111" s="939"/>
      <c r="DN111" s="939"/>
      <c r="DO111" s="939"/>
      <c r="DP111" s="939"/>
      <c r="DQ111" s="939" t="s">
        <v>245</v>
      </c>
      <c r="DR111" s="939"/>
      <c r="DS111" s="939"/>
      <c r="DT111" s="939"/>
      <c r="DU111" s="939"/>
      <c r="DV111" s="940" t="s">
        <v>245</v>
      </c>
      <c r="DW111" s="940"/>
      <c r="DX111" s="940"/>
      <c r="DY111" s="940"/>
      <c r="DZ111" s="941"/>
    </row>
    <row r="112" spans="1:131" s="224" customFormat="1" ht="26.25" customHeight="1" x14ac:dyDescent="0.2">
      <c r="A112" s="965" t="s">
        <v>450</v>
      </c>
      <c r="B112" s="966"/>
      <c r="C112" s="936" t="s">
        <v>451</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444</v>
      </c>
      <c r="AB112" s="972"/>
      <c r="AC112" s="972"/>
      <c r="AD112" s="972"/>
      <c r="AE112" s="973"/>
      <c r="AF112" s="974" t="s">
        <v>447</v>
      </c>
      <c r="AG112" s="972"/>
      <c r="AH112" s="972"/>
      <c r="AI112" s="972"/>
      <c r="AJ112" s="973"/>
      <c r="AK112" s="974" t="s">
        <v>447</v>
      </c>
      <c r="AL112" s="972"/>
      <c r="AM112" s="972"/>
      <c r="AN112" s="972"/>
      <c r="AO112" s="973"/>
      <c r="AP112" s="975" t="s">
        <v>245</v>
      </c>
      <c r="AQ112" s="976"/>
      <c r="AR112" s="976"/>
      <c r="AS112" s="976"/>
      <c r="AT112" s="977"/>
      <c r="AU112" s="921"/>
      <c r="AV112" s="922"/>
      <c r="AW112" s="922"/>
      <c r="AX112" s="922"/>
      <c r="AY112" s="922"/>
      <c r="AZ112" s="935" t="s">
        <v>452</v>
      </c>
      <c r="BA112" s="936"/>
      <c r="BB112" s="936"/>
      <c r="BC112" s="936"/>
      <c r="BD112" s="936"/>
      <c r="BE112" s="936"/>
      <c r="BF112" s="936"/>
      <c r="BG112" s="936"/>
      <c r="BH112" s="936"/>
      <c r="BI112" s="936"/>
      <c r="BJ112" s="936"/>
      <c r="BK112" s="936"/>
      <c r="BL112" s="936"/>
      <c r="BM112" s="936"/>
      <c r="BN112" s="936"/>
      <c r="BO112" s="936"/>
      <c r="BP112" s="937"/>
      <c r="BQ112" s="938">
        <v>14424164</v>
      </c>
      <c r="BR112" s="939"/>
      <c r="BS112" s="939"/>
      <c r="BT112" s="939"/>
      <c r="BU112" s="939"/>
      <c r="BV112" s="939">
        <v>14110707</v>
      </c>
      <c r="BW112" s="939"/>
      <c r="BX112" s="939"/>
      <c r="BY112" s="939"/>
      <c r="BZ112" s="939"/>
      <c r="CA112" s="939">
        <v>15203654</v>
      </c>
      <c r="CB112" s="939"/>
      <c r="CC112" s="939"/>
      <c r="CD112" s="939"/>
      <c r="CE112" s="939"/>
      <c r="CF112" s="933">
        <v>19.8</v>
      </c>
      <c r="CG112" s="934"/>
      <c r="CH112" s="934"/>
      <c r="CI112" s="934"/>
      <c r="CJ112" s="934"/>
      <c r="CK112" s="961"/>
      <c r="CL112" s="962"/>
      <c r="CM112" s="935" t="s">
        <v>453</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245</v>
      </c>
      <c r="DH112" s="939"/>
      <c r="DI112" s="939"/>
      <c r="DJ112" s="939"/>
      <c r="DK112" s="939"/>
      <c r="DL112" s="939" t="s">
        <v>454</v>
      </c>
      <c r="DM112" s="939"/>
      <c r="DN112" s="939"/>
      <c r="DO112" s="939"/>
      <c r="DP112" s="939"/>
      <c r="DQ112" s="939" t="s">
        <v>245</v>
      </c>
      <c r="DR112" s="939"/>
      <c r="DS112" s="939"/>
      <c r="DT112" s="939"/>
      <c r="DU112" s="939"/>
      <c r="DV112" s="940" t="s">
        <v>245</v>
      </c>
      <c r="DW112" s="940"/>
      <c r="DX112" s="940"/>
      <c r="DY112" s="940"/>
      <c r="DZ112" s="941"/>
    </row>
    <row r="113" spans="1:130" s="224" customFormat="1" ht="26.25" customHeight="1" x14ac:dyDescent="0.2">
      <c r="A113" s="967"/>
      <c r="B113" s="968"/>
      <c r="C113" s="936" t="s">
        <v>455</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1133179</v>
      </c>
      <c r="AB113" s="951"/>
      <c r="AC113" s="951"/>
      <c r="AD113" s="951"/>
      <c r="AE113" s="952"/>
      <c r="AF113" s="953">
        <v>975307</v>
      </c>
      <c r="AG113" s="951"/>
      <c r="AH113" s="951"/>
      <c r="AI113" s="951"/>
      <c r="AJ113" s="952"/>
      <c r="AK113" s="953">
        <v>1337680</v>
      </c>
      <c r="AL113" s="951"/>
      <c r="AM113" s="951"/>
      <c r="AN113" s="951"/>
      <c r="AO113" s="952"/>
      <c r="AP113" s="954">
        <v>1.7</v>
      </c>
      <c r="AQ113" s="955"/>
      <c r="AR113" s="955"/>
      <c r="AS113" s="955"/>
      <c r="AT113" s="956"/>
      <c r="AU113" s="921"/>
      <c r="AV113" s="922"/>
      <c r="AW113" s="922"/>
      <c r="AX113" s="922"/>
      <c r="AY113" s="922"/>
      <c r="AZ113" s="935" t="s">
        <v>456</v>
      </c>
      <c r="BA113" s="936"/>
      <c r="BB113" s="936"/>
      <c r="BC113" s="936"/>
      <c r="BD113" s="936"/>
      <c r="BE113" s="936"/>
      <c r="BF113" s="936"/>
      <c r="BG113" s="936"/>
      <c r="BH113" s="936"/>
      <c r="BI113" s="936"/>
      <c r="BJ113" s="936"/>
      <c r="BK113" s="936"/>
      <c r="BL113" s="936"/>
      <c r="BM113" s="936"/>
      <c r="BN113" s="936"/>
      <c r="BO113" s="936"/>
      <c r="BP113" s="937"/>
      <c r="BQ113" s="938">
        <v>22813</v>
      </c>
      <c r="BR113" s="939"/>
      <c r="BS113" s="939"/>
      <c r="BT113" s="939"/>
      <c r="BU113" s="939"/>
      <c r="BV113" s="939">
        <v>19503</v>
      </c>
      <c r="BW113" s="939"/>
      <c r="BX113" s="939"/>
      <c r="BY113" s="939"/>
      <c r="BZ113" s="939"/>
      <c r="CA113" s="939">
        <v>16501</v>
      </c>
      <c r="CB113" s="939"/>
      <c r="CC113" s="939"/>
      <c r="CD113" s="939"/>
      <c r="CE113" s="939"/>
      <c r="CF113" s="933">
        <v>0</v>
      </c>
      <c r="CG113" s="934"/>
      <c r="CH113" s="934"/>
      <c r="CI113" s="934"/>
      <c r="CJ113" s="934"/>
      <c r="CK113" s="961"/>
      <c r="CL113" s="962"/>
      <c r="CM113" s="935" t="s">
        <v>457</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445</v>
      </c>
      <c r="DH113" s="972"/>
      <c r="DI113" s="972"/>
      <c r="DJ113" s="972"/>
      <c r="DK113" s="973"/>
      <c r="DL113" s="974" t="s">
        <v>447</v>
      </c>
      <c r="DM113" s="972"/>
      <c r="DN113" s="972"/>
      <c r="DO113" s="972"/>
      <c r="DP113" s="973"/>
      <c r="DQ113" s="974" t="s">
        <v>245</v>
      </c>
      <c r="DR113" s="972"/>
      <c r="DS113" s="972"/>
      <c r="DT113" s="972"/>
      <c r="DU113" s="973"/>
      <c r="DV113" s="975" t="s">
        <v>245</v>
      </c>
      <c r="DW113" s="976"/>
      <c r="DX113" s="976"/>
      <c r="DY113" s="976"/>
      <c r="DZ113" s="977"/>
    </row>
    <row r="114" spans="1:130" s="224" customFormat="1" ht="26.25" customHeight="1" x14ac:dyDescent="0.2">
      <c r="A114" s="967"/>
      <c r="B114" s="968"/>
      <c r="C114" s="936" t="s">
        <v>458</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38236</v>
      </c>
      <c r="AB114" s="972"/>
      <c r="AC114" s="972"/>
      <c r="AD114" s="972"/>
      <c r="AE114" s="973"/>
      <c r="AF114" s="974">
        <v>2385</v>
      </c>
      <c r="AG114" s="972"/>
      <c r="AH114" s="972"/>
      <c r="AI114" s="972"/>
      <c r="AJ114" s="973"/>
      <c r="AK114" s="974">
        <v>2695</v>
      </c>
      <c r="AL114" s="972"/>
      <c r="AM114" s="972"/>
      <c r="AN114" s="972"/>
      <c r="AO114" s="973"/>
      <c r="AP114" s="975">
        <v>0</v>
      </c>
      <c r="AQ114" s="976"/>
      <c r="AR114" s="976"/>
      <c r="AS114" s="976"/>
      <c r="AT114" s="977"/>
      <c r="AU114" s="921"/>
      <c r="AV114" s="922"/>
      <c r="AW114" s="922"/>
      <c r="AX114" s="922"/>
      <c r="AY114" s="922"/>
      <c r="AZ114" s="935" t="s">
        <v>459</v>
      </c>
      <c r="BA114" s="936"/>
      <c r="BB114" s="936"/>
      <c r="BC114" s="936"/>
      <c r="BD114" s="936"/>
      <c r="BE114" s="936"/>
      <c r="BF114" s="936"/>
      <c r="BG114" s="936"/>
      <c r="BH114" s="936"/>
      <c r="BI114" s="936"/>
      <c r="BJ114" s="936"/>
      <c r="BK114" s="936"/>
      <c r="BL114" s="936"/>
      <c r="BM114" s="936"/>
      <c r="BN114" s="936"/>
      <c r="BO114" s="936"/>
      <c r="BP114" s="937"/>
      <c r="BQ114" s="938">
        <v>14230354</v>
      </c>
      <c r="BR114" s="939"/>
      <c r="BS114" s="939"/>
      <c r="BT114" s="939"/>
      <c r="BU114" s="939"/>
      <c r="BV114" s="939">
        <v>14277724</v>
      </c>
      <c r="BW114" s="939"/>
      <c r="BX114" s="939"/>
      <c r="BY114" s="939"/>
      <c r="BZ114" s="939"/>
      <c r="CA114" s="939">
        <v>14311209</v>
      </c>
      <c r="CB114" s="939"/>
      <c r="CC114" s="939"/>
      <c r="CD114" s="939"/>
      <c r="CE114" s="939"/>
      <c r="CF114" s="933">
        <v>18.600000000000001</v>
      </c>
      <c r="CG114" s="934"/>
      <c r="CH114" s="934"/>
      <c r="CI114" s="934"/>
      <c r="CJ114" s="934"/>
      <c r="CK114" s="961"/>
      <c r="CL114" s="962"/>
      <c r="CM114" s="935" t="s">
        <v>460</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245</v>
      </c>
      <c r="DH114" s="972"/>
      <c r="DI114" s="972"/>
      <c r="DJ114" s="972"/>
      <c r="DK114" s="973"/>
      <c r="DL114" s="974" t="s">
        <v>445</v>
      </c>
      <c r="DM114" s="972"/>
      <c r="DN114" s="972"/>
      <c r="DO114" s="972"/>
      <c r="DP114" s="973"/>
      <c r="DQ114" s="974" t="s">
        <v>245</v>
      </c>
      <c r="DR114" s="972"/>
      <c r="DS114" s="972"/>
      <c r="DT114" s="972"/>
      <c r="DU114" s="973"/>
      <c r="DV114" s="975" t="s">
        <v>461</v>
      </c>
      <c r="DW114" s="976"/>
      <c r="DX114" s="976"/>
      <c r="DY114" s="976"/>
      <c r="DZ114" s="977"/>
    </row>
    <row r="115" spans="1:130" s="224" customFormat="1" ht="26.25" customHeight="1" x14ac:dyDescent="0.2">
      <c r="A115" s="967"/>
      <c r="B115" s="968"/>
      <c r="C115" s="936" t="s">
        <v>462</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244004</v>
      </c>
      <c r="AB115" s="951"/>
      <c r="AC115" s="951"/>
      <c r="AD115" s="951"/>
      <c r="AE115" s="952"/>
      <c r="AF115" s="953">
        <v>217457</v>
      </c>
      <c r="AG115" s="951"/>
      <c r="AH115" s="951"/>
      <c r="AI115" s="951"/>
      <c r="AJ115" s="952"/>
      <c r="AK115" s="953">
        <v>257838</v>
      </c>
      <c r="AL115" s="951"/>
      <c r="AM115" s="951"/>
      <c r="AN115" s="951"/>
      <c r="AO115" s="952"/>
      <c r="AP115" s="954">
        <v>0.3</v>
      </c>
      <c r="AQ115" s="955"/>
      <c r="AR115" s="955"/>
      <c r="AS115" s="955"/>
      <c r="AT115" s="956"/>
      <c r="AU115" s="921"/>
      <c r="AV115" s="922"/>
      <c r="AW115" s="922"/>
      <c r="AX115" s="922"/>
      <c r="AY115" s="922"/>
      <c r="AZ115" s="935" t="s">
        <v>463</v>
      </c>
      <c r="BA115" s="936"/>
      <c r="BB115" s="936"/>
      <c r="BC115" s="936"/>
      <c r="BD115" s="936"/>
      <c r="BE115" s="936"/>
      <c r="BF115" s="936"/>
      <c r="BG115" s="936"/>
      <c r="BH115" s="936"/>
      <c r="BI115" s="936"/>
      <c r="BJ115" s="936"/>
      <c r="BK115" s="936"/>
      <c r="BL115" s="936"/>
      <c r="BM115" s="936"/>
      <c r="BN115" s="936"/>
      <c r="BO115" s="936"/>
      <c r="BP115" s="937"/>
      <c r="BQ115" s="938" t="s">
        <v>245</v>
      </c>
      <c r="BR115" s="939"/>
      <c r="BS115" s="939"/>
      <c r="BT115" s="939"/>
      <c r="BU115" s="939"/>
      <c r="BV115" s="939" t="s">
        <v>245</v>
      </c>
      <c r="BW115" s="939"/>
      <c r="BX115" s="939"/>
      <c r="BY115" s="939"/>
      <c r="BZ115" s="939"/>
      <c r="CA115" s="939" t="s">
        <v>245</v>
      </c>
      <c r="CB115" s="939"/>
      <c r="CC115" s="939"/>
      <c r="CD115" s="939"/>
      <c r="CE115" s="939"/>
      <c r="CF115" s="933" t="s">
        <v>245</v>
      </c>
      <c r="CG115" s="934"/>
      <c r="CH115" s="934"/>
      <c r="CI115" s="934"/>
      <c r="CJ115" s="934"/>
      <c r="CK115" s="961"/>
      <c r="CL115" s="962"/>
      <c r="CM115" s="935" t="s">
        <v>464</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450759</v>
      </c>
      <c r="DH115" s="972"/>
      <c r="DI115" s="972"/>
      <c r="DJ115" s="972"/>
      <c r="DK115" s="973"/>
      <c r="DL115" s="974">
        <v>788422</v>
      </c>
      <c r="DM115" s="972"/>
      <c r="DN115" s="972"/>
      <c r="DO115" s="972"/>
      <c r="DP115" s="973"/>
      <c r="DQ115" s="974">
        <v>669068</v>
      </c>
      <c r="DR115" s="972"/>
      <c r="DS115" s="972"/>
      <c r="DT115" s="972"/>
      <c r="DU115" s="973"/>
      <c r="DV115" s="975">
        <v>0.9</v>
      </c>
      <c r="DW115" s="976"/>
      <c r="DX115" s="976"/>
      <c r="DY115" s="976"/>
      <c r="DZ115" s="977"/>
    </row>
    <row r="116" spans="1:130" s="224" customFormat="1" ht="26.25" customHeight="1" x14ac:dyDescent="0.2">
      <c r="A116" s="969"/>
      <c r="B116" s="970"/>
      <c r="C116" s="978" t="s">
        <v>465</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445</v>
      </c>
      <c r="AB116" s="972"/>
      <c r="AC116" s="972"/>
      <c r="AD116" s="972"/>
      <c r="AE116" s="973"/>
      <c r="AF116" s="974" t="s">
        <v>245</v>
      </c>
      <c r="AG116" s="972"/>
      <c r="AH116" s="972"/>
      <c r="AI116" s="972"/>
      <c r="AJ116" s="973"/>
      <c r="AK116" s="974" t="s">
        <v>447</v>
      </c>
      <c r="AL116" s="972"/>
      <c r="AM116" s="972"/>
      <c r="AN116" s="972"/>
      <c r="AO116" s="973"/>
      <c r="AP116" s="975" t="s">
        <v>447</v>
      </c>
      <c r="AQ116" s="976"/>
      <c r="AR116" s="976"/>
      <c r="AS116" s="976"/>
      <c r="AT116" s="977"/>
      <c r="AU116" s="921"/>
      <c r="AV116" s="922"/>
      <c r="AW116" s="922"/>
      <c r="AX116" s="922"/>
      <c r="AY116" s="922"/>
      <c r="AZ116" s="980" t="s">
        <v>466</v>
      </c>
      <c r="BA116" s="981"/>
      <c r="BB116" s="981"/>
      <c r="BC116" s="981"/>
      <c r="BD116" s="981"/>
      <c r="BE116" s="981"/>
      <c r="BF116" s="981"/>
      <c r="BG116" s="981"/>
      <c r="BH116" s="981"/>
      <c r="BI116" s="981"/>
      <c r="BJ116" s="981"/>
      <c r="BK116" s="981"/>
      <c r="BL116" s="981"/>
      <c r="BM116" s="981"/>
      <c r="BN116" s="981"/>
      <c r="BO116" s="981"/>
      <c r="BP116" s="982"/>
      <c r="BQ116" s="938" t="s">
        <v>245</v>
      </c>
      <c r="BR116" s="939"/>
      <c r="BS116" s="939"/>
      <c r="BT116" s="939"/>
      <c r="BU116" s="939"/>
      <c r="BV116" s="939" t="s">
        <v>245</v>
      </c>
      <c r="BW116" s="939"/>
      <c r="BX116" s="939"/>
      <c r="BY116" s="939"/>
      <c r="BZ116" s="939"/>
      <c r="CA116" s="939" t="s">
        <v>444</v>
      </c>
      <c r="CB116" s="939"/>
      <c r="CC116" s="939"/>
      <c r="CD116" s="939"/>
      <c r="CE116" s="939"/>
      <c r="CF116" s="933" t="s">
        <v>245</v>
      </c>
      <c r="CG116" s="934"/>
      <c r="CH116" s="934"/>
      <c r="CI116" s="934"/>
      <c r="CJ116" s="934"/>
      <c r="CK116" s="961"/>
      <c r="CL116" s="962"/>
      <c r="CM116" s="935" t="s">
        <v>467</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1415810</v>
      </c>
      <c r="DH116" s="972"/>
      <c r="DI116" s="972"/>
      <c r="DJ116" s="972"/>
      <c r="DK116" s="973"/>
      <c r="DL116" s="974">
        <v>1260080</v>
      </c>
      <c r="DM116" s="972"/>
      <c r="DN116" s="972"/>
      <c r="DO116" s="972"/>
      <c r="DP116" s="973"/>
      <c r="DQ116" s="974">
        <v>1106691</v>
      </c>
      <c r="DR116" s="972"/>
      <c r="DS116" s="972"/>
      <c r="DT116" s="972"/>
      <c r="DU116" s="973"/>
      <c r="DV116" s="975">
        <v>1.4</v>
      </c>
      <c r="DW116" s="976"/>
      <c r="DX116" s="976"/>
      <c r="DY116" s="976"/>
      <c r="DZ116" s="977"/>
    </row>
    <row r="117" spans="1:130" s="224" customFormat="1" ht="26.25" customHeight="1" x14ac:dyDescent="0.2">
      <c r="A117" s="925" t="s">
        <v>192</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468</v>
      </c>
      <c r="Z117" s="907"/>
      <c r="AA117" s="991">
        <v>9062843</v>
      </c>
      <c r="AB117" s="992"/>
      <c r="AC117" s="992"/>
      <c r="AD117" s="992"/>
      <c r="AE117" s="993"/>
      <c r="AF117" s="994">
        <v>8396109</v>
      </c>
      <c r="AG117" s="992"/>
      <c r="AH117" s="992"/>
      <c r="AI117" s="992"/>
      <c r="AJ117" s="993"/>
      <c r="AK117" s="994">
        <v>8672176</v>
      </c>
      <c r="AL117" s="992"/>
      <c r="AM117" s="992"/>
      <c r="AN117" s="992"/>
      <c r="AO117" s="993"/>
      <c r="AP117" s="995"/>
      <c r="AQ117" s="996"/>
      <c r="AR117" s="996"/>
      <c r="AS117" s="996"/>
      <c r="AT117" s="997"/>
      <c r="AU117" s="921"/>
      <c r="AV117" s="922"/>
      <c r="AW117" s="922"/>
      <c r="AX117" s="922"/>
      <c r="AY117" s="922"/>
      <c r="AZ117" s="987" t="s">
        <v>469</v>
      </c>
      <c r="BA117" s="988"/>
      <c r="BB117" s="988"/>
      <c r="BC117" s="988"/>
      <c r="BD117" s="988"/>
      <c r="BE117" s="988"/>
      <c r="BF117" s="988"/>
      <c r="BG117" s="988"/>
      <c r="BH117" s="988"/>
      <c r="BI117" s="988"/>
      <c r="BJ117" s="988"/>
      <c r="BK117" s="988"/>
      <c r="BL117" s="988"/>
      <c r="BM117" s="988"/>
      <c r="BN117" s="988"/>
      <c r="BO117" s="988"/>
      <c r="BP117" s="989"/>
      <c r="BQ117" s="938" t="s">
        <v>447</v>
      </c>
      <c r="BR117" s="939"/>
      <c r="BS117" s="939"/>
      <c r="BT117" s="939"/>
      <c r="BU117" s="939"/>
      <c r="BV117" s="939" t="s">
        <v>447</v>
      </c>
      <c r="BW117" s="939"/>
      <c r="BX117" s="939"/>
      <c r="BY117" s="939"/>
      <c r="BZ117" s="939"/>
      <c r="CA117" s="939" t="s">
        <v>245</v>
      </c>
      <c r="CB117" s="939"/>
      <c r="CC117" s="939"/>
      <c r="CD117" s="939"/>
      <c r="CE117" s="939"/>
      <c r="CF117" s="933" t="s">
        <v>245</v>
      </c>
      <c r="CG117" s="934"/>
      <c r="CH117" s="934"/>
      <c r="CI117" s="934"/>
      <c r="CJ117" s="934"/>
      <c r="CK117" s="961"/>
      <c r="CL117" s="962"/>
      <c r="CM117" s="935" t="s">
        <v>470</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454</v>
      </c>
      <c r="DH117" s="972"/>
      <c r="DI117" s="972"/>
      <c r="DJ117" s="972"/>
      <c r="DK117" s="973"/>
      <c r="DL117" s="974" t="s">
        <v>245</v>
      </c>
      <c r="DM117" s="972"/>
      <c r="DN117" s="972"/>
      <c r="DO117" s="972"/>
      <c r="DP117" s="973"/>
      <c r="DQ117" s="974" t="s">
        <v>245</v>
      </c>
      <c r="DR117" s="972"/>
      <c r="DS117" s="972"/>
      <c r="DT117" s="972"/>
      <c r="DU117" s="973"/>
      <c r="DV117" s="975" t="s">
        <v>245</v>
      </c>
      <c r="DW117" s="976"/>
      <c r="DX117" s="976"/>
      <c r="DY117" s="976"/>
      <c r="DZ117" s="977"/>
    </row>
    <row r="118" spans="1:130" s="224" customFormat="1" ht="26.25" customHeight="1" x14ac:dyDescent="0.2">
      <c r="A118" s="925" t="s">
        <v>439</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436</v>
      </c>
      <c r="AB118" s="906"/>
      <c r="AC118" s="906"/>
      <c r="AD118" s="906"/>
      <c r="AE118" s="907"/>
      <c r="AF118" s="905" t="s">
        <v>437</v>
      </c>
      <c r="AG118" s="906"/>
      <c r="AH118" s="906"/>
      <c r="AI118" s="906"/>
      <c r="AJ118" s="907"/>
      <c r="AK118" s="905" t="s">
        <v>313</v>
      </c>
      <c r="AL118" s="906"/>
      <c r="AM118" s="906"/>
      <c r="AN118" s="906"/>
      <c r="AO118" s="907"/>
      <c r="AP118" s="983" t="s">
        <v>438</v>
      </c>
      <c r="AQ118" s="984"/>
      <c r="AR118" s="984"/>
      <c r="AS118" s="984"/>
      <c r="AT118" s="985"/>
      <c r="AU118" s="921"/>
      <c r="AV118" s="922"/>
      <c r="AW118" s="922"/>
      <c r="AX118" s="922"/>
      <c r="AY118" s="922"/>
      <c r="AZ118" s="986" t="s">
        <v>471</v>
      </c>
      <c r="BA118" s="978"/>
      <c r="BB118" s="978"/>
      <c r="BC118" s="978"/>
      <c r="BD118" s="978"/>
      <c r="BE118" s="978"/>
      <c r="BF118" s="978"/>
      <c r="BG118" s="978"/>
      <c r="BH118" s="978"/>
      <c r="BI118" s="978"/>
      <c r="BJ118" s="978"/>
      <c r="BK118" s="978"/>
      <c r="BL118" s="978"/>
      <c r="BM118" s="978"/>
      <c r="BN118" s="978"/>
      <c r="BO118" s="978"/>
      <c r="BP118" s="979"/>
      <c r="BQ118" s="1012" t="s">
        <v>245</v>
      </c>
      <c r="BR118" s="1013"/>
      <c r="BS118" s="1013"/>
      <c r="BT118" s="1013"/>
      <c r="BU118" s="1013"/>
      <c r="BV118" s="1013" t="s">
        <v>245</v>
      </c>
      <c r="BW118" s="1013"/>
      <c r="BX118" s="1013"/>
      <c r="BY118" s="1013"/>
      <c r="BZ118" s="1013"/>
      <c r="CA118" s="1013" t="s">
        <v>454</v>
      </c>
      <c r="CB118" s="1013"/>
      <c r="CC118" s="1013"/>
      <c r="CD118" s="1013"/>
      <c r="CE118" s="1013"/>
      <c r="CF118" s="933" t="s">
        <v>445</v>
      </c>
      <c r="CG118" s="934"/>
      <c r="CH118" s="934"/>
      <c r="CI118" s="934"/>
      <c r="CJ118" s="934"/>
      <c r="CK118" s="961"/>
      <c r="CL118" s="962"/>
      <c r="CM118" s="935" t="s">
        <v>472</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447</v>
      </c>
      <c r="DH118" s="972"/>
      <c r="DI118" s="972"/>
      <c r="DJ118" s="972"/>
      <c r="DK118" s="973"/>
      <c r="DL118" s="974" t="s">
        <v>245</v>
      </c>
      <c r="DM118" s="972"/>
      <c r="DN118" s="972"/>
      <c r="DO118" s="972"/>
      <c r="DP118" s="973"/>
      <c r="DQ118" s="974" t="s">
        <v>245</v>
      </c>
      <c r="DR118" s="972"/>
      <c r="DS118" s="972"/>
      <c r="DT118" s="972"/>
      <c r="DU118" s="973"/>
      <c r="DV118" s="975" t="s">
        <v>447</v>
      </c>
      <c r="DW118" s="976"/>
      <c r="DX118" s="976"/>
      <c r="DY118" s="976"/>
      <c r="DZ118" s="977"/>
    </row>
    <row r="119" spans="1:130" s="224" customFormat="1" ht="26.25" customHeight="1" x14ac:dyDescent="0.2">
      <c r="A119" s="1069" t="s">
        <v>442</v>
      </c>
      <c r="B119" s="960"/>
      <c r="C119" s="942" t="s">
        <v>443</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447</v>
      </c>
      <c r="AB119" s="913"/>
      <c r="AC119" s="913"/>
      <c r="AD119" s="913"/>
      <c r="AE119" s="914"/>
      <c r="AF119" s="915" t="s">
        <v>445</v>
      </c>
      <c r="AG119" s="913"/>
      <c r="AH119" s="913"/>
      <c r="AI119" s="913"/>
      <c r="AJ119" s="914"/>
      <c r="AK119" s="915" t="s">
        <v>245</v>
      </c>
      <c r="AL119" s="913"/>
      <c r="AM119" s="913"/>
      <c r="AN119" s="913"/>
      <c r="AO119" s="914"/>
      <c r="AP119" s="916" t="s">
        <v>445</v>
      </c>
      <c r="AQ119" s="917"/>
      <c r="AR119" s="917"/>
      <c r="AS119" s="917"/>
      <c r="AT119" s="918"/>
      <c r="AU119" s="923"/>
      <c r="AV119" s="924"/>
      <c r="AW119" s="924"/>
      <c r="AX119" s="924"/>
      <c r="AY119" s="924"/>
      <c r="AZ119" s="247" t="s">
        <v>192</v>
      </c>
      <c r="BA119" s="247"/>
      <c r="BB119" s="247"/>
      <c r="BC119" s="247"/>
      <c r="BD119" s="247"/>
      <c r="BE119" s="247"/>
      <c r="BF119" s="247"/>
      <c r="BG119" s="247"/>
      <c r="BH119" s="247"/>
      <c r="BI119" s="247"/>
      <c r="BJ119" s="247"/>
      <c r="BK119" s="247"/>
      <c r="BL119" s="247"/>
      <c r="BM119" s="247"/>
      <c r="BN119" s="247"/>
      <c r="BO119" s="990" t="s">
        <v>473</v>
      </c>
      <c r="BP119" s="1018"/>
      <c r="BQ119" s="1012">
        <v>118026816</v>
      </c>
      <c r="BR119" s="1013"/>
      <c r="BS119" s="1013"/>
      <c r="BT119" s="1013"/>
      <c r="BU119" s="1013"/>
      <c r="BV119" s="1013">
        <v>124266620</v>
      </c>
      <c r="BW119" s="1013"/>
      <c r="BX119" s="1013"/>
      <c r="BY119" s="1013"/>
      <c r="BZ119" s="1013"/>
      <c r="CA119" s="1013">
        <v>121955948</v>
      </c>
      <c r="CB119" s="1013"/>
      <c r="CC119" s="1013"/>
      <c r="CD119" s="1013"/>
      <c r="CE119" s="1013"/>
      <c r="CF119" s="1014"/>
      <c r="CG119" s="1015"/>
      <c r="CH119" s="1015"/>
      <c r="CI119" s="1015"/>
      <c r="CJ119" s="1016"/>
      <c r="CK119" s="963"/>
      <c r="CL119" s="964"/>
      <c r="CM119" s="986" t="s">
        <v>474</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445</v>
      </c>
      <c r="DH119" s="999"/>
      <c r="DI119" s="999"/>
      <c r="DJ119" s="999"/>
      <c r="DK119" s="1000"/>
      <c r="DL119" s="998" t="s">
        <v>245</v>
      </c>
      <c r="DM119" s="999"/>
      <c r="DN119" s="999"/>
      <c r="DO119" s="999"/>
      <c r="DP119" s="1000"/>
      <c r="DQ119" s="998" t="s">
        <v>245</v>
      </c>
      <c r="DR119" s="999"/>
      <c r="DS119" s="999"/>
      <c r="DT119" s="999"/>
      <c r="DU119" s="1000"/>
      <c r="DV119" s="1001" t="s">
        <v>445</v>
      </c>
      <c r="DW119" s="1002"/>
      <c r="DX119" s="1002"/>
      <c r="DY119" s="1002"/>
      <c r="DZ119" s="1003"/>
    </row>
    <row r="120" spans="1:130" s="224" customFormat="1" ht="26.25" customHeight="1" x14ac:dyDescent="0.2">
      <c r="A120" s="1070"/>
      <c r="B120" s="962"/>
      <c r="C120" s="935" t="s">
        <v>449</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445</v>
      </c>
      <c r="AB120" s="972"/>
      <c r="AC120" s="972"/>
      <c r="AD120" s="972"/>
      <c r="AE120" s="973"/>
      <c r="AF120" s="974" t="s">
        <v>245</v>
      </c>
      <c r="AG120" s="972"/>
      <c r="AH120" s="972"/>
      <c r="AI120" s="972"/>
      <c r="AJ120" s="973"/>
      <c r="AK120" s="974" t="s">
        <v>245</v>
      </c>
      <c r="AL120" s="972"/>
      <c r="AM120" s="972"/>
      <c r="AN120" s="972"/>
      <c r="AO120" s="973"/>
      <c r="AP120" s="975" t="s">
        <v>454</v>
      </c>
      <c r="AQ120" s="976"/>
      <c r="AR120" s="976"/>
      <c r="AS120" s="976"/>
      <c r="AT120" s="977"/>
      <c r="AU120" s="1004" t="s">
        <v>475</v>
      </c>
      <c r="AV120" s="1005"/>
      <c r="AW120" s="1005"/>
      <c r="AX120" s="1005"/>
      <c r="AY120" s="1006"/>
      <c r="AZ120" s="942" t="s">
        <v>476</v>
      </c>
      <c r="BA120" s="910"/>
      <c r="BB120" s="910"/>
      <c r="BC120" s="910"/>
      <c r="BD120" s="910"/>
      <c r="BE120" s="910"/>
      <c r="BF120" s="910"/>
      <c r="BG120" s="910"/>
      <c r="BH120" s="910"/>
      <c r="BI120" s="910"/>
      <c r="BJ120" s="910"/>
      <c r="BK120" s="910"/>
      <c r="BL120" s="910"/>
      <c r="BM120" s="910"/>
      <c r="BN120" s="910"/>
      <c r="BO120" s="910"/>
      <c r="BP120" s="911"/>
      <c r="BQ120" s="943">
        <v>24787572</v>
      </c>
      <c r="BR120" s="944"/>
      <c r="BS120" s="944"/>
      <c r="BT120" s="944"/>
      <c r="BU120" s="944"/>
      <c r="BV120" s="944">
        <v>26477139</v>
      </c>
      <c r="BW120" s="944"/>
      <c r="BX120" s="944"/>
      <c r="BY120" s="944"/>
      <c r="BZ120" s="944"/>
      <c r="CA120" s="944">
        <v>30553188</v>
      </c>
      <c r="CB120" s="944"/>
      <c r="CC120" s="944"/>
      <c r="CD120" s="944"/>
      <c r="CE120" s="944"/>
      <c r="CF120" s="957">
        <v>39.799999999999997</v>
      </c>
      <c r="CG120" s="958"/>
      <c r="CH120" s="958"/>
      <c r="CI120" s="958"/>
      <c r="CJ120" s="958"/>
      <c r="CK120" s="1019" t="s">
        <v>477</v>
      </c>
      <c r="CL120" s="1020"/>
      <c r="CM120" s="1020"/>
      <c r="CN120" s="1020"/>
      <c r="CO120" s="1021"/>
      <c r="CP120" s="1027" t="s">
        <v>478</v>
      </c>
      <c r="CQ120" s="1028"/>
      <c r="CR120" s="1028"/>
      <c r="CS120" s="1028"/>
      <c r="CT120" s="1028"/>
      <c r="CU120" s="1028"/>
      <c r="CV120" s="1028"/>
      <c r="CW120" s="1028"/>
      <c r="CX120" s="1028"/>
      <c r="CY120" s="1028"/>
      <c r="CZ120" s="1028"/>
      <c r="DA120" s="1028"/>
      <c r="DB120" s="1028"/>
      <c r="DC120" s="1028"/>
      <c r="DD120" s="1028"/>
      <c r="DE120" s="1028"/>
      <c r="DF120" s="1029"/>
      <c r="DG120" s="943">
        <v>12631809</v>
      </c>
      <c r="DH120" s="944"/>
      <c r="DI120" s="944"/>
      <c r="DJ120" s="944"/>
      <c r="DK120" s="944"/>
      <c r="DL120" s="944">
        <v>12634159</v>
      </c>
      <c r="DM120" s="944"/>
      <c r="DN120" s="944"/>
      <c r="DO120" s="944"/>
      <c r="DP120" s="944"/>
      <c r="DQ120" s="944">
        <v>12304311</v>
      </c>
      <c r="DR120" s="944"/>
      <c r="DS120" s="944"/>
      <c r="DT120" s="944"/>
      <c r="DU120" s="944"/>
      <c r="DV120" s="945">
        <v>16</v>
      </c>
      <c r="DW120" s="945"/>
      <c r="DX120" s="945"/>
      <c r="DY120" s="945"/>
      <c r="DZ120" s="946"/>
    </row>
    <row r="121" spans="1:130" s="224" customFormat="1" ht="26.25" customHeight="1" x14ac:dyDescent="0.2">
      <c r="A121" s="1070"/>
      <c r="B121" s="962"/>
      <c r="C121" s="987" t="s">
        <v>479</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445</v>
      </c>
      <c r="AB121" s="972"/>
      <c r="AC121" s="972"/>
      <c r="AD121" s="972"/>
      <c r="AE121" s="973"/>
      <c r="AF121" s="974" t="s">
        <v>445</v>
      </c>
      <c r="AG121" s="972"/>
      <c r="AH121" s="972"/>
      <c r="AI121" s="972"/>
      <c r="AJ121" s="973"/>
      <c r="AK121" s="974" t="s">
        <v>445</v>
      </c>
      <c r="AL121" s="972"/>
      <c r="AM121" s="972"/>
      <c r="AN121" s="972"/>
      <c r="AO121" s="973"/>
      <c r="AP121" s="975" t="s">
        <v>445</v>
      </c>
      <c r="AQ121" s="976"/>
      <c r="AR121" s="976"/>
      <c r="AS121" s="976"/>
      <c r="AT121" s="977"/>
      <c r="AU121" s="1007"/>
      <c r="AV121" s="1008"/>
      <c r="AW121" s="1008"/>
      <c r="AX121" s="1008"/>
      <c r="AY121" s="1009"/>
      <c r="AZ121" s="935" t="s">
        <v>480</v>
      </c>
      <c r="BA121" s="936"/>
      <c r="BB121" s="936"/>
      <c r="BC121" s="936"/>
      <c r="BD121" s="936"/>
      <c r="BE121" s="936"/>
      <c r="BF121" s="936"/>
      <c r="BG121" s="936"/>
      <c r="BH121" s="936"/>
      <c r="BI121" s="936"/>
      <c r="BJ121" s="936"/>
      <c r="BK121" s="936"/>
      <c r="BL121" s="936"/>
      <c r="BM121" s="936"/>
      <c r="BN121" s="936"/>
      <c r="BO121" s="936"/>
      <c r="BP121" s="937"/>
      <c r="BQ121" s="938">
        <v>20066295</v>
      </c>
      <c r="BR121" s="939"/>
      <c r="BS121" s="939"/>
      <c r="BT121" s="939"/>
      <c r="BU121" s="939"/>
      <c r="BV121" s="939">
        <v>29724005</v>
      </c>
      <c r="BW121" s="939"/>
      <c r="BX121" s="939"/>
      <c r="BY121" s="939"/>
      <c r="BZ121" s="939"/>
      <c r="CA121" s="939">
        <v>33655940</v>
      </c>
      <c r="CB121" s="939"/>
      <c r="CC121" s="939"/>
      <c r="CD121" s="939"/>
      <c r="CE121" s="939"/>
      <c r="CF121" s="933">
        <v>43.8</v>
      </c>
      <c r="CG121" s="934"/>
      <c r="CH121" s="934"/>
      <c r="CI121" s="934"/>
      <c r="CJ121" s="934"/>
      <c r="CK121" s="1022"/>
      <c r="CL121" s="1023"/>
      <c r="CM121" s="1023"/>
      <c r="CN121" s="1023"/>
      <c r="CO121" s="1024"/>
      <c r="CP121" s="1032" t="s">
        <v>481</v>
      </c>
      <c r="CQ121" s="1033"/>
      <c r="CR121" s="1033"/>
      <c r="CS121" s="1033"/>
      <c r="CT121" s="1033"/>
      <c r="CU121" s="1033"/>
      <c r="CV121" s="1033"/>
      <c r="CW121" s="1033"/>
      <c r="CX121" s="1033"/>
      <c r="CY121" s="1033"/>
      <c r="CZ121" s="1033"/>
      <c r="DA121" s="1033"/>
      <c r="DB121" s="1033"/>
      <c r="DC121" s="1033"/>
      <c r="DD121" s="1033"/>
      <c r="DE121" s="1033"/>
      <c r="DF121" s="1034"/>
      <c r="DG121" s="938">
        <v>1792355</v>
      </c>
      <c r="DH121" s="939"/>
      <c r="DI121" s="939"/>
      <c r="DJ121" s="939"/>
      <c r="DK121" s="939"/>
      <c r="DL121" s="939">
        <v>1476548</v>
      </c>
      <c r="DM121" s="939"/>
      <c r="DN121" s="939"/>
      <c r="DO121" s="939"/>
      <c r="DP121" s="939"/>
      <c r="DQ121" s="939">
        <v>2899343</v>
      </c>
      <c r="DR121" s="939"/>
      <c r="DS121" s="939"/>
      <c r="DT121" s="939"/>
      <c r="DU121" s="939"/>
      <c r="DV121" s="940">
        <v>3.8</v>
      </c>
      <c r="DW121" s="940"/>
      <c r="DX121" s="940"/>
      <c r="DY121" s="940"/>
      <c r="DZ121" s="941"/>
    </row>
    <row r="122" spans="1:130" s="224" customFormat="1" ht="26.25" customHeight="1" x14ac:dyDescent="0.2">
      <c r="A122" s="1070"/>
      <c r="B122" s="962"/>
      <c r="C122" s="935" t="s">
        <v>460</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447</v>
      </c>
      <c r="AB122" s="972"/>
      <c r="AC122" s="972"/>
      <c r="AD122" s="972"/>
      <c r="AE122" s="973"/>
      <c r="AF122" s="974" t="s">
        <v>447</v>
      </c>
      <c r="AG122" s="972"/>
      <c r="AH122" s="972"/>
      <c r="AI122" s="972"/>
      <c r="AJ122" s="973"/>
      <c r="AK122" s="974" t="s">
        <v>454</v>
      </c>
      <c r="AL122" s="972"/>
      <c r="AM122" s="972"/>
      <c r="AN122" s="972"/>
      <c r="AO122" s="973"/>
      <c r="AP122" s="975" t="s">
        <v>245</v>
      </c>
      <c r="AQ122" s="976"/>
      <c r="AR122" s="976"/>
      <c r="AS122" s="976"/>
      <c r="AT122" s="977"/>
      <c r="AU122" s="1007"/>
      <c r="AV122" s="1008"/>
      <c r="AW122" s="1008"/>
      <c r="AX122" s="1008"/>
      <c r="AY122" s="1009"/>
      <c r="AZ122" s="986" t="s">
        <v>482</v>
      </c>
      <c r="BA122" s="978"/>
      <c r="BB122" s="978"/>
      <c r="BC122" s="978"/>
      <c r="BD122" s="978"/>
      <c r="BE122" s="978"/>
      <c r="BF122" s="978"/>
      <c r="BG122" s="978"/>
      <c r="BH122" s="978"/>
      <c r="BI122" s="978"/>
      <c r="BJ122" s="978"/>
      <c r="BK122" s="978"/>
      <c r="BL122" s="978"/>
      <c r="BM122" s="978"/>
      <c r="BN122" s="978"/>
      <c r="BO122" s="978"/>
      <c r="BP122" s="979"/>
      <c r="BQ122" s="1012">
        <v>78319175</v>
      </c>
      <c r="BR122" s="1013"/>
      <c r="BS122" s="1013"/>
      <c r="BT122" s="1013"/>
      <c r="BU122" s="1013"/>
      <c r="BV122" s="1013">
        <v>79672952</v>
      </c>
      <c r="BW122" s="1013"/>
      <c r="BX122" s="1013"/>
      <c r="BY122" s="1013"/>
      <c r="BZ122" s="1013"/>
      <c r="CA122" s="1013">
        <v>76195706</v>
      </c>
      <c r="CB122" s="1013"/>
      <c r="CC122" s="1013"/>
      <c r="CD122" s="1013"/>
      <c r="CE122" s="1013"/>
      <c r="CF122" s="1030">
        <v>99.2</v>
      </c>
      <c r="CG122" s="1031"/>
      <c r="CH122" s="1031"/>
      <c r="CI122" s="1031"/>
      <c r="CJ122" s="1031"/>
      <c r="CK122" s="1022"/>
      <c r="CL122" s="1023"/>
      <c r="CM122" s="1023"/>
      <c r="CN122" s="1023"/>
      <c r="CO122" s="1024"/>
      <c r="CP122" s="1032" t="s">
        <v>483</v>
      </c>
      <c r="CQ122" s="1033"/>
      <c r="CR122" s="1033"/>
      <c r="CS122" s="1033"/>
      <c r="CT122" s="1033"/>
      <c r="CU122" s="1033"/>
      <c r="CV122" s="1033"/>
      <c r="CW122" s="1033"/>
      <c r="CX122" s="1033"/>
      <c r="CY122" s="1033"/>
      <c r="CZ122" s="1033"/>
      <c r="DA122" s="1033"/>
      <c r="DB122" s="1033"/>
      <c r="DC122" s="1033"/>
      <c r="DD122" s="1033"/>
      <c r="DE122" s="1033"/>
      <c r="DF122" s="1034"/>
      <c r="DG122" s="938" t="s">
        <v>245</v>
      </c>
      <c r="DH122" s="939"/>
      <c r="DI122" s="939"/>
      <c r="DJ122" s="939"/>
      <c r="DK122" s="939"/>
      <c r="DL122" s="939" t="s">
        <v>245</v>
      </c>
      <c r="DM122" s="939"/>
      <c r="DN122" s="939"/>
      <c r="DO122" s="939"/>
      <c r="DP122" s="939"/>
      <c r="DQ122" s="939" t="s">
        <v>245</v>
      </c>
      <c r="DR122" s="939"/>
      <c r="DS122" s="939"/>
      <c r="DT122" s="939"/>
      <c r="DU122" s="939"/>
      <c r="DV122" s="940" t="s">
        <v>447</v>
      </c>
      <c r="DW122" s="940"/>
      <c r="DX122" s="940"/>
      <c r="DY122" s="940"/>
      <c r="DZ122" s="941"/>
    </row>
    <row r="123" spans="1:130" s="224" customFormat="1" ht="26.25" customHeight="1" x14ac:dyDescent="0.2">
      <c r="A123" s="1070"/>
      <c r="B123" s="962"/>
      <c r="C123" s="935" t="s">
        <v>467</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v>145901</v>
      </c>
      <c r="AB123" s="972"/>
      <c r="AC123" s="972"/>
      <c r="AD123" s="972"/>
      <c r="AE123" s="973"/>
      <c r="AF123" s="974">
        <v>146230</v>
      </c>
      <c r="AG123" s="972"/>
      <c r="AH123" s="972"/>
      <c r="AI123" s="972"/>
      <c r="AJ123" s="973"/>
      <c r="AK123" s="974">
        <v>144499</v>
      </c>
      <c r="AL123" s="972"/>
      <c r="AM123" s="972"/>
      <c r="AN123" s="972"/>
      <c r="AO123" s="973"/>
      <c r="AP123" s="975">
        <v>0.2</v>
      </c>
      <c r="AQ123" s="976"/>
      <c r="AR123" s="976"/>
      <c r="AS123" s="976"/>
      <c r="AT123" s="977"/>
      <c r="AU123" s="1010"/>
      <c r="AV123" s="1011"/>
      <c r="AW123" s="1011"/>
      <c r="AX123" s="1011"/>
      <c r="AY123" s="1011"/>
      <c r="AZ123" s="247" t="s">
        <v>192</v>
      </c>
      <c r="BA123" s="247"/>
      <c r="BB123" s="247"/>
      <c r="BC123" s="247"/>
      <c r="BD123" s="247"/>
      <c r="BE123" s="247"/>
      <c r="BF123" s="247"/>
      <c r="BG123" s="247"/>
      <c r="BH123" s="247"/>
      <c r="BI123" s="247"/>
      <c r="BJ123" s="247"/>
      <c r="BK123" s="247"/>
      <c r="BL123" s="247"/>
      <c r="BM123" s="247"/>
      <c r="BN123" s="247"/>
      <c r="BO123" s="990" t="s">
        <v>484</v>
      </c>
      <c r="BP123" s="1018"/>
      <c r="BQ123" s="1076">
        <v>123173042</v>
      </c>
      <c r="BR123" s="1077"/>
      <c r="BS123" s="1077"/>
      <c r="BT123" s="1077"/>
      <c r="BU123" s="1077"/>
      <c r="BV123" s="1077">
        <v>135874096</v>
      </c>
      <c r="BW123" s="1077"/>
      <c r="BX123" s="1077"/>
      <c r="BY123" s="1077"/>
      <c r="BZ123" s="1077"/>
      <c r="CA123" s="1077">
        <v>140404834</v>
      </c>
      <c r="CB123" s="1077"/>
      <c r="CC123" s="1077"/>
      <c r="CD123" s="1077"/>
      <c r="CE123" s="1077"/>
      <c r="CF123" s="1014"/>
      <c r="CG123" s="1015"/>
      <c r="CH123" s="1015"/>
      <c r="CI123" s="1015"/>
      <c r="CJ123" s="1016"/>
      <c r="CK123" s="1022"/>
      <c r="CL123" s="1023"/>
      <c r="CM123" s="1023"/>
      <c r="CN123" s="1023"/>
      <c r="CO123" s="1024"/>
      <c r="CP123" s="1032" t="s">
        <v>485</v>
      </c>
      <c r="CQ123" s="1033"/>
      <c r="CR123" s="1033"/>
      <c r="CS123" s="1033"/>
      <c r="CT123" s="1033"/>
      <c r="CU123" s="1033"/>
      <c r="CV123" s="1033"/>
      <c r="CW123" s="1033"/>
      <c r="CX123" s="1033"/>
      <c r="CY123" s="1033"/>
      <c r="CZ123" s="1033"/>
      <c r="DA123" s="1033"/>
      <c r="DB123" s="1033"/>
      <c r="DC123" s="1033"/>
      <c r="DD123" s="1033"/>
      <c r="DE123" s="1033"/>
      <c r="DF123" s="1034"/>
      <c r="DG123" s="971" t="s">
        <v>445</v>
      </c>
      <c r="DH123" s="972"/>
      <c r="DI123" s="972"/>
      <c r="DJ123" s="972"/>
      <c r="DK123" s="973"/>
      <c r="DL123" s="974" t="s">
        <v>445</v>
      </c>
      <c r="DM123" s="972"/>
      <c r="DN123" s="972"/>
      <c r="DO123" s="972"/>
      <c r="DP123" s="973"/>
      <c r="DQ123" s="974" t="s">
        <v>445</v>
      </c>
      <c r="DR123" s="972"/>
      <c r="DS123" s="972"/>
      <c r="DT123" s="972"/>
      <c r="DU123" s="973"/>
      <c r="DV123" s="975" t="s">
        <v>445</v>
      </c>
      <c r="DW123" s="976"/>
      <c r="DX123" s="976"/>
      <c r="DY123" s="976"/>
      <c r="DZ123" s="977"/>
    </row>
    <row r="124" spans="1:130" s="224" customFormat="1" ht="26.25" customHeight="1" thickBot="1" x14ac:dyDescent="0.25">
      <c r="A124" s="1070"/>
      <c r="B124" s="962"/>
      <c r="C124" s="935" t="s">
        <v>470</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445</v>
      </c>
      <c r="AB124" s="972"/>
      <c r="AC124" s="972"/>
      <c r="AD124" s="972"/>
      <c r="AE124" s="973"/>
      <c r="AF124" s="974" t="s">
        <v>445</v>
      </c>
      <c r="AG124" s="972"/>
      <c r="AH124" s="972"/>
      <c r="AI124" s="972"/>
      <c r="AJ124" s="973"/>
      <c r="AK124" s="974" t="s">
        <v>445</v>
      </c>
      <c r="AL124" s="972"/>
      <c r="AM124" s="972"/>
      <c r="AN124" s="972"/>
      <c r="AO124" s="973"/>
      <c r="AP124" s="975" t="s">
        <v>447</v>
      </c>
      <c r="AQ124" s="976"/>
      <c r="AR124" s="976"/>
      <c r="AS124" s="976"/>
      <c r="AT124" s="977"/>
      <c r="AU124" s="1072" t="s">
        <v>486</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447</v>
      </c>
      <c r="BR124" s="1040"/>
      <c r="BS124" s="1040"/>
      <c r="BT124" s="1040"/>
      <c r="BU124" s="1040"/>
      <c r="BV124" s="1040" t="s">
        <v>445</v>
      </c>
      <c r="BW124" s="1040"/>
      <c r="BX124" s="1040"/>
      <c r="BY124" s="1040"/>
      <c r="BZ124" s="1040"/>
      <c r="CA124" s="1040" t="s">
        <v>445</v>
      </c>
      <c r="CB124" s="1040"/>
      <c r="CC124" s="1040"/>
      <c r="CD124" s="1040"/>
      <c r="CE124" s="1040"/>
      <c r="CF124" s="1041"/>
      <c r="CG124" s="1042"/>
      <c r="CH124" s="1042"/>
      <c r="CI124" s="1042"/>
      <c r="CJ124" s="1043"/>
      <c r="CK124" s="1025"/>
      <c r="CL124" s="1025"/>
      <c r="CM124" s="1025"/>
      <c r="CN124" s="1025"/>
      <c r="CO124" s="1026"/>
      <c r="CP124" s="1032" t="s">
        <v>487</v>
      </c>
      <c r="CQ124" s="1033"/>
      <c r="CR124" s="1033"/>
      <c r="CS124" s="1033"/>
      <c r="CT124" s="1033"/>
      <c r="CU124" s="1033"/>
      <c r="CV124" s="1033"/>
      <c r="CW124" s="1033"/>
      <c r="CX124" s="1033"/>
      <c r="CY124" s="1033"/>
      <c r="CZ124" s="1033"/>
      <c r="DA124" s="1033"/>
      <c r="DB124" s="1033"/>
      <c r="DC124" s="1033"/>
      <c r="DD124" s="1033"/>
      <c r="DE124" s="1033"/>
      <c r="DF124" s="1034"/>
      <c r="DG124" s="1017" t="s">
        <v>245</v>
      </c>
      <c r="DH124" s="999"/>
      <c r="DI124" s="999"/>
      <c r="DJ124" s="999"/>
      <c r="DK124" s="1000"/>
      <c r="DL124" s="998" t="s">
        <v>488</v>
      </c>
      <c r="DM124" s="999"/>
      <c r="DN124" s="999"/>
      <c r="DO124" s="999"/>
      <c r="DP124" s="1000"/>
      <c r="DQ124" s="998" t="s">
        <v>245</v>
      </c>
      <c r="DR124" s="999"/>
      <c r="DS124" s="999"/>
      <c r="DT124" s="999"/>
      <c r="DU124" s="1000"/>
      <c r="DV124" s="1001" t="s">
        <v>488</v>
      </c>
      <c r="DW124" s="1002"/>
      <c r="DX124" s="1002"/>
      <c r="DY124" s="1002"/>
      <c r="DZ124" s="1003"/>
    </row>
    <row r="125" spans="1:130" s="224" customFormat="1" ht="26.25" customHeight="1" x14ac:dyDescent="0.2">
      <c r="A125" s="1070"/>
      <c r="B125" s="962"/>
      <c r="C125" s="935" t="s">
        <v>472</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245</v>
      </c>
      <c r="AB125" s="972"/>
      <c r="AC125" s="972"/>
      <c r="AD125" s="972"/>
      <c r="AE125" s="973"/>
      <c r="AF125" s="974" t="s">
        <v>489</v>
      </c>
      <c r="AG125" s="972"/>
      <c r="AH125" s="972"/>
      <c r="AI125" s="972"/>
      <c r="AJ125" s="973"/>
      <c r="AK125" s="974" t="s">
        <v>245</v>
      </c>
      <c r="AL125" s="972"/>
      <c r="AM125" s="972"/>
      <c r="AN125" s="972"/>
      <c r="AO125" s="973"/>
      <c r="AP125" s="975" t="s">
        <v>245</v>
      </c>
      <c r="AQ125" s="976"/>
      <c r="AR125" s="976"/>
      <c r="AS125" s="976"/>
      <c r="AT125" s="977"/>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490</v>
      </c>
      <c r="CL125" s="1020"/>
      <c r="CM125" s="1020"/>
      <c r="CN125" s="1020"/>
      <c r="CO125" s="1021"/>
      <c r="CP125" s="942" t="s">
        <v>491</v>
      </c>
      <c r="CQ125" s="910"/>
      <c r="CR125" s="910"/>
      <c r="CS125" s="910"/>
      <c r="CT125" s="910"/>
      <c r="CU125" s="910"/>
      <c r="CV125" s="910"/>
      <c r="CW125" s="910"/>
      <c r="CX125" s="910"/>
      <c r="CY125" s="910"/>
      <c r="CZ125" s="910"/>
      <c r="DA125" s="910"/>
      <c r="DB125" s="910"/>
      <c r="DC125" s="910"/>
      <c r="DD125" s="910"/>
      <c r="DE125" s="910"/>
      <c r="DF125" s="911"/>
      <c r="DG125" s="943" t="s">
        <v>245</v>
      </c>
      <c r="DH125" s="944"/>
      <c r="DI125" s="944"/>
      <c r="DJ125" s="944"/>
      <c r="DK125" s="944"/>
      <c r="DL125" s="944" t="s">
        <v>245</v>
      </c>
      <c r="DM125" s="944"/>
      <c r="DN125" s="944"/>
      <c r="DO125" s="944"/>
      <c r="DP125" s="944"/>
      <c r="DQ125" s="944" t="s">
        <v>245</v>
      </c>
      <c r="DR125" s="944"/>
      <c r="DS125" s="944"/>
      <c r="DT125" s="944"/>
      <c r="DU125" s="944"/>
      <c r="DV125" s="945" t="s">
        <v>245</v>
      </c>
      <c r="DW125" s="945"/>
      <c r="DX125" s="945"/>
      <c r="DY125" s="945"/>
      <c r="DZ125" s="946"/>
    </row>
    <row r="126" spans="1:130" s="224" customFormat="1" ht="26.25" customHeight="1" thickBot="1" x14ac:dyDescent="0.25">
      <c r="A126" s="1070"/>
      <c r="B126" s="962"/>
      <c r="C126" s="935" t="s">
        <v>474</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489</v>
      </c>
      <c r="AB126" s="972"/>
      <c r="AC126" s="972"/>
      <c r="AD126" s="972"/>
      <c r="AE126" s="973"/>
      <c r="AF126" s="974" t="s">
        <v>245</v>
      </c>
      <c r="AG126" s="972"/>
      <c r="AH126" s="972"/>
      <c r="AI126" s="972"/>
      <c r="AJ126" s="973"/>
      <c r="AK126" s="974">
        <v>21674</v>
      </c>
      <c r="AL126" s="972"/>
      <c r="AM126" s="972"/>
      <c r="AN126" s="972"/>
      <c r="AO126" s="973"/>
      <c r="AP126" s="975">
        <v>0</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492</v>
      </c>
      <c r="CQ126" s="936"/>
      <c r="CR126" s="936"/>
      <c r="CS126" s="936"/>
      <c r="CT126" s="936"/>
      <c r="CU126" s="936"/>
      <c r="CV126" s="936"/>
      <c r="CW126" s="936"/>
      <c r="CX126" s="936"/>
      <c r="CY126" s="936"/>
      <c r="CZ126" s="936"/>
      <c r="DA126" s="936"/>
      <c r="DB126" s="936"/>
      <c r="DC126" s="936"/>
      <c r="DD126" s="936"/>
      <c r="DE126" s="936"/>
      <c r="DF126" s="937"/>
      <c r="DG126" s="938" t="s">
        <v>493</v>
      </c>
      <c r="DH126" s="939"/>
      <c r="DI126" s="939"/>
      <c r="DJ126" s="939"/>
      <c r="DK126" s="939"/>
      <c r="DL126" s="939" t="s">
        <v>245</v>
      </c>
      <c r="DM126" s="939"/>
      <c r="DN126" s="939"/>
      <c r="DO126" s="939"/>
      <c r="DP126" s="939"/>
      <c r="DQ126" s="939" t="s">
        <v>494</v>
      </c>
      <c r="DR126" s="939"/>
      <c r="DS126" s="939"/>
      <c r="DT126" s="939"/>
      <c r="DU126" s="939"/>
      <c r="DV126" s="940" t="s">
        <v>245</v>
      </c>
      <c r="DW126" s="940"/>
      <c r="DX126" s="940"/>
      <c r="DY126" s="940"/>
      <c r="DZ126" s="941"/>
    </row>
    <row r="127" spans="1:130" s="224" customFormat="1" ht="26.25" customHeight="1" x14ac:dyDescent="0.2">
      <c r="A127" s="1071"/>
      <c r="B127" s="964"/>
      <c r="C127" s="986" t="s">
        <v>495</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98103</v>
      </c>
      <c r="AB127" s="972"/>
      <c r="AC127" s="972"/>
      <c r="AD127" s="972"/>
      <c r="AE127" s="973"/>
      <c r="AF127" s="974">
        <v>71227</v>
      </c>
      <c r="AG127" s="972"/>
      <c r="AH127" s="972"/>
      <c r="AI127" s="972"/>
      <c r="AJ127" s="973"/>
      <c r="AK127" s="974">
        <v>91665</v>
      </c>
      <c r="AL127" s="972"/>
      <c r="AM127" s="972"/>
      <c r="AN127" s="972"/>
      <c r="AO127" s="973"/>
      <c r="AP127" s="975">
        <v>0.1</v>
      </c>
      <c r="AQ127" s="976"/>
      <c r="AR127" s="976"/>
      <c r="AS127" s="976"/>
      <c r="AT127" s="977"/>
      <c r="AU127" s="226"/>
      <c r="AV127" s="226"/>
      <c r="AW127" s="226"/>
      <c r="AX127" s="1044" t="s">
        <v>496</v>
      </c>
      <c r="AY127" s="1045"/>
      <c r="AZ127" s="1045"/>
      <c r="BA127" s="1045"/>
      <c r="BB127" s="1045"/>
      <c r="BC127" s="1045"/>
      <c r="BD127" s="1045"/>
      <c r="BE127" s="1046"/>
      <c r="BF127" s="1047" t="s">
        <v>497</v>
      </c>
      <c r="BG127" s="1045"/>
      <c r="BH127" s="1045"/>
      <c r="BI127" s="1045"/>
      <c r="BJ127" s="1045"/>
      <c r="BK127" s="1045"/>
      <c r="BL127" s="1046"/>
      <c r="BM127" s="1047" t="s">
        <v>498</v>
      </c>
      <c r="BN127" s="1045"/>
      <c r="BO127" s="1045"/>
      <c r="BP127" s="1045"/>
      <c r="BQ127" s="1045"/>
      <c r="BR127" s="1045"/>
      <c r="BS127" s="1046"/>
      <c r="BT127" s="1047" t="s">
        <v>499</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500</v>
      </c>
      <c r="CQ127" s="936"/>
      <c r="CR127" s="936"/>
      <c r="CS127" s="936"/>
      <c r="CT127" s="936"/>
      <c r="CU127" s="936"/>
      <c r="CV127" s="936"/>
      <c r="CW127" s="936"/>
      <c r="CX127" s="936"/>
      <c r="CY127" s="936"/>
      <c r="CZ127" s="936"/>
      <c r="DA127" s="936"/>
      <c r="DB127" s="936"/>
      <c r="DC127" s="936"/>
      <c r="DD127" s="936"/>
      <c r="DE127" s="936"/>
      <c r="DF127" s="937"/>
      <c r="DG127" s="938" t="s">
        <v>245</v>
      </c>
      <c r="DH127" s="939"/>
      <c r="DI127" s="939"/>
      <c r="DJ127" s="939"/>
      <c r="DK127" s="939"/>
      <c r="DL127" s="939" t="s">
        <v>493</v>
      </c>
      <c r="DM127" s="939"/>
      <c r="DN127" s="939"/>
      <c r="DO127" s="939"/>
      <c r="DP127" s="939"/>
      <c r="DQ127" s="939" t="s">
        <v>245</v>
      </c>
      <c r="DR127" s="939"/>
      <c r="DS127" s="939"/>
      <c r="DT127" s="939"/>
      <c r="DU127" s="939"/>
      <c r="DV127" s="940" t="s">
        <v>245</v>
      </c>
      <c r="DW127" s="940"/>
      <c r="DX127" s="940"/>
      <c r="DY127" s="940"/>
      <c r="DZ127" s="941"/>
    </row>
    <row r="128" spans="1:130" s="224" customFormat="1" ht="26.25" customHeight="1" thickBot="1" x14ac:dyDescent="0.25">
      <c r="A128" s="1054" t="s">
        <v>501</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502</v>
      </c>
      <c r="X128" s="1056"/>
      <c r="Y128" s="1056"/>
      <c r="Z128" s="1057"/>
      <c r="AA128" s="1058">
        <v>1562550</v>
      </c>
      <c r="AB128" s="1059"/>
      <c r="AC128" s="1059"/>
      <c r="AD128" s="1059"/>
      <c r="AE128" s="1060"/>
      <c r="AF128" s="1061">
        <v>1335930</v>
      </c>
      <c r="AG128" s="1059"/>
      <c r="AH128" s="1059"/>
      <c r="AI128" s="1059"/>
      <c r="AJ128" s="1060"/>
      <c r="AK128" s="1061">
        <v>2065442</v>
      </c>
      <c r="AL128" s="1059"/>
      <c r="AM128" s="1059"/>
      <c r="AN128" s="1059"/>
      <c r="AO128" s="1060"/>
      <c r="AP128" s="1062"/>
      <c r="AQ128" s="1063"/>
      <c r="AR128" s="1063"/>
      <c r="AS128" s="1063"/>
      <c r="AT128" s="1064"/>
      <c r="AU128" s="226"/>
      <c r="AV128" s="226"/>
      <c r="AW128" s="226"/>
      <c r="AX128" s="909" t="s">
        <v>503</v>
      </c>
      <c r="AY128" s="910"/>
      <c r="AZ128" s="910"/>
      <c r="BA128" s="910"/>
      <c r="BB128" s="910"/>
      <c r="BC128" s="910"/>
      <c r="BD128" s="910"/>
      <c r="BE128" s="911"/>
      <c r="BF128" s="1065" t="s">
        <v>504</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505</v>
      </c>
      <c r="CQ128" s="739"/>
      <c r="CR128" s="739"/>
      <c r="CS128" s="739"/>
      <c r="CT128" s="739"/>
      <c r="CU128" s="739"/>
      <c r="CV128" s="739"/>
      <c r="CW128" s="739"/>
      <c r="CX128" s="739"/>
      <c r="CY128" s="739"/>
      <c r="CZ128" s="739"/>
      <c r="DA128" s="739"/>
      <c r="DB128" s="739"/>
      <c r="DC128" s="739"/>
      <c r="DD128" s="739"/>
      <c r="DE128" s="739"/>
      <c r="DF128" s="1049"/>
      <c r="DG128" s="1050" t="s">
        <v>245</v>
      </c>
      <c r="DH128" s="1051"/>
      <c r="DI128" s="1051"/>
      <c r="DJ128" s="1051"/>
      <c r="DK128" s="1051"/>
      <c r="DL128" s="1051" t="s">
        <v>245</v>
      </c>
      <c r="DM128" s="1051"/>
      <c r="DN128" s="1051"/>
      <c r="DO128" s="1051"/>
      <c r="DP128" s="1051"/>
      <c r="DQ128" s="1051" t="s">
        <v>245</v>
      </c>
      <c r="DR128" s="1051"/>
      <c r="DS128" s="1051"/>
      <c r="DT128" s="1051"/>
      <c r="DU128" s="1051"/>
      <c r="DV128" s="1052" t="s">
        <v>245</v>
      </c>
      <c r="DW128" s="1052"/>
      <c r="DX128" s="1052"/>
      <c r="DY128" s="1052"/>
      <c r="DZ128" s="1053"/>
    </row>
    <row r="129" spans="1:131" s="224" customFormat="1" ht="26.25" customHeight="1" x14ac:dyDescent="0.2">
      <c r="A129" s="947" t="s">
        <v>110</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506</v>
      </c>
      <c r="X129" s="1084"/>
      <c r="Y129" s="1084"/>
      <c r="Z129" s="1085"/>
      <c r="AA129" s="971">
        <v>80743860</v>
      </c>
      <c r="AB129" s="972"/>
      <c r="AC129" s="972"/>
      <c r="AD129" s="972"/>
      <c r="AE129" s="973"/>
      <c r="AF129" s="974">
        <v>83594498</v>
      </c>
      <c r="AG129" s="972"/>
      <c r="AH129" s="972"/>
      <c r="AI129" s="972"/>
      <c r="AJ129" s="973"/>
      <c r="AK129" s="974">
        <v>83069953</v>
      </c>
      <c r="AL129" s="972"/>
      <c r="AM129" s="972"/>
      <c r="AN129" s="972"/>
      <c r="AO129" s="973"/>
      <c r="AP129" s="1086"/>
      <c r="AQ129" s="1087"/>
      <c r="AR129" s="1087"/>
      <c r="AS129" s="1087"/>
      <c r="AT129" s="1088"/>
      <c r="AU129" s="227"/>
      <c r="AV129" s="227"/>
      <c r="AW129" s="227"/>
      <c r="AX129" s="1078" t="s">
        <v>507</v>
      </c>
      <c r="AY129" s="936"/>
      <c r="AZ129" s="936"/>
      <c r="BA129" s="936"/>
      <c r="BB129" s="936"/>
      <c r="BC129" s="936"/>
      <c r="BD129" s="936"/>
      <c r="BE129" s="937"/>
      <c r="BF129" s="1079" t="s">
        <v>493</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508</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509</v>
      </c>
      <c r="X130" s="1084"/>
      <c r="Y130" s="1084"/>
      <c r="Z130" s="1085"/>
      <c r="AA130" s="971">
        <v>6360280</v>
      </c>
      <c r="AB130" s="972"/>
      <c r="AC130" s="972"/>
      <c r="AD130" s="972"/>
      <c r="AE130" s="973"/>
      <c r="AF130" s="974">
        <v>6221539</v>
      </c>
      <c r="AG130" s="972"/>
      <c r="AH130" s="972"/>
      <c r="AI130" s="972"/>
      <c r="AJ130" s="973"/>
      <c r="AK130" s="974">
        <v>6229301</v>
      </c>
      <c r="AL130" s="972"/>
      <c r="AM130" s="972"/>
      <c r="AN130" s="972"/>
      <c r="AO130" s="973"/>
      <c r="AP130" s="1086"/>
      <c r="AQ130" s="1087"/>
      <c r="AR130" s="1087"/>
      <c r="AS130" s="1087"/>
      <c r="AT130" s="1088"/>
      <c r="AU130" s="227"/>
      <c r="AV130" s="227"/>
      <c r="AW130" s="227"/>
      <c r="AX130" s="1078" t="s">
        <v>510</v>
      </c>
      <c r="AY130" s="936"/>
      <c r="AZ130" s="936"/>
      <c r="BA130" s="936"/>
      <c r="BB130" s="936"/>
      <c r="BC130" s="936"/>
      <c r="BD130" s="936"/>
      <c r="BE130" s="937"/>
      <c r="BF130" s="1114">
        <v>1</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511</v>
      </c>
      <c r="X131" s="1121"/>
      <c r="Y131" s="1121"/>
      <c r="Z131" s="1122"/>
      <c r="AA131" s="1017">
        <v>74383580</v>
      </c>
      <c r="AB131" s="999"/>
      <c r="AC131" s="999"/>
      <c r="AD131" s="999"/>
      <c r="AE131" s="1000"/>
      <c r="AF131" s="998">
        <v>77372959</v>
      </c>
      <c r="AG131" s="999"/>
      <c r="AH131" s="999"/>
      <c r="AI131" s="999"/>
      <c r="AJ131" s="1000"/>
      <c r="AK131" s="998">
        <v>76840652</v>
      </c>
      <c r="AL131" s="999"/>
      <c r="AM131" s="999"/>
      <c r="AN131" s="999"/>
      <c r="AO131" s="1000"/>
      <c r="AP131" s="1123"/>
      <c r="AQ131" s="1124"/>
      <c r="AR131" s="1124"/>
      <c r="AS131" s="1124"/>
      <c r="AT131" s="1125"/>
      <c r="AU131" s="227"/>
      <c r="AV131" s="227"/>
      <c r="AW131" s="227"/>
      <c r="AX131" s="1096" t="s">
        <v>512</v>
      </c>
      <c r="AY131" s="739"/>
      <c r="AZ131" s="739"/>
      <c r="BA131" s="739"/>
      <c r="BB131" s="739"/>
      <c r="BC131" s="739"/>
      <c r="BD131" s="739"/>
      <c r="BE131" s="1049"/>
      <c r="BF131" s="1097" t="s">
        <v>245</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513</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514</v>
      </c>
      <c r="W132" s="1107"/>
      <c r="X132" s="1107"/>
      <c r="Y132" s="1107"/>
      <c r="Z132" s="1108"/>
      <c r="AA132" s="1109">
        <v>1.532613784</v>
      </c>
      <c r="AB132" s="1110"/>
      <c r="AC132" s="1110"/>
      <c r="AD132" s="1110"/>
      <c r="AE132" s="1111"/>
      <c r="AF132" s="1112">
        <v>1.0838928880000001</v>
      </c>
      <c r="AG132" s="1110"/>
      <c r="AH132" s="1110"/>
      <c r="AI132" s="1110"/>
      <c r="AJ132" s="1111"/>
      <c r="AK132" s="1112">
        <v>0.49118922100000001</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515</v>
      </c>
      <c r="W133" s="1090"/>
      <c r="X133" s="1090"/>
      <c r="Y133" s="1090"/>
      <c r="Z133" s="1091"/>
      <c r="AA133" s="1092">
        <v>0.5</v>
      </c>
      <c r="AB133" s="1093"/>
      <c r="AC133" s="1093"/>
      <c r="AD133" s="1093"/>
      <c r="AE133" s="1094"/>
      <c r="AF133" s="1092">
        <v>0.9</v>
      </c>
      <c r="AG133" s="1093"/>
      <c r="AH133" s="1093"/>
      <c r="AI133" s="1093"/>
      <c r="AJ133" s="1094"/>
      <c r="AK133" s="1092">
        <v>1</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x0bYBUJsGhNQrKgFIPbK0T/HCvcgEQR66CxP8nCe/aKRx5Erw+ndMmUmMycSL9LCk7x++N/qZcX+RaOuXJ0tOw==" saltValue="xWEASu0kMU4tS/rjkw6+4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PrFL/+K0+/jJuuYSaAq/oG+n+rDGGfyXSB1Rmf6FYDe1QMlqJxoGp/oWQBz1xXFz9vG5YISRamhSvrwX7ZItLw==" saltValue="0GF7QseHwtKdRLpuS9lvXA==" spinCount="100000" sheet="1" objects="1" scenarios="1"/>
  <dataConsolidate/>
  <phoneticPr fontId="2"/>
  <printOptions horizontalCentered="1" verticalCentered="1"/>
  <pageMargins left="0" right="0" top="0" bottom="0" header="0" footer="0"/>
  <headerFooter alignWithMargins="0">
    <oddFooter>&amp;C&amp;P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5kcgN7/Xj6ZxA/UbOGmgz6by2FqX2Xs75PmxY8S+UFh+sXT9+4jOYl6lDTYUQklVZPKBlmufJqNDDWFMQ8nRg==" saltValue="0wYLPLzt/W1mNQTnizzGe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518</v>
      </c>
      <c r="AL6" s="260"/>
      <c r="AM6" s="260"/>
      <c r="AN6" s="260"/>
    </row>
    <row r="7" spans="1:46" ht="13.5" customHeight="1" x14ac:dyDescent="0.2">
      <c r="A7" s="259"/>
      <c r="AK7" s="262"/>
      <c r="AL7" s="263"/>
      <c r="AM7" s="263"/>
      <c r="AN7" s="264"/>
      <c r="AO7" s="1127" t="s">
        <v>519</v>
      </c>
      <c r="AP7" s="265"/>
      <c r="AQ7" s="266" t="s">
        <v>520</v>
      </c>
      <c r="AR7" s="267"/>
    </row>
    <row r="8" spans="1:46" ht="13.2" x14ac:dyDescent="0.2">
      <c r="A8" s="259"/>
      <c r="AK8" s="268"/>
      <c r="AL8" s="269"/>
      <c r="AM8" s="269"/>
      <c r="AN8" s="270"/>
      <c r="AO8" s="1128"/>
      <c r="AP8" s="271" t="s">
        <v>521</v>
      </c>
      <c r="AQ8" s="272" t="s">
        <v>522</v>
      </c>
      <c r="AR8" s="273" t="s">
        <v>523</v>
      </c>
    </row>
    <row r="9" spans="1:46" ht="13.2" x14ac:dyDescent="0.2">
      <c r="A9" s="259"/>
      <c r="AK9" s="1129" t="s">
        <v>524</v>
      </c>
      <c r="AL9" s="1130"/>
      <c r="AM9" s="1130"/>
      <c r="AN9" s="1131"/>
      <c r="AO9" s="274">
        <v>22231629</v>
      </c>
      <c r="AP9" s="274">
        <v>51602</v>
      </c>
      <c r="AQ9" s="275">
        <v>61723</v>
      </c>
      <c r="AR9" s="276">
        <v>-16.399999999999999</v>
      </c>
    </row>
    <row r="10" spans="1:46" ht="13.5" customHeight="1" x14ac:dyDescent="0.2">
      <c r="A10" s="259"/>
      <c r="AK10" s="1129" t="s">
        <v>525</v>
      </c>
      <c r="AL10" s="1130"/>
      <c r="AM10" s="1130"/>
      <c r="AN10" s="1131"/>
      <c r="AO10" s="277">
        <v>107165</v>
      </c>
      <c r="AP10" s="277">
        <v>249</v>
      </c>
      <c r="AQ10" s="278">
        <v>1286</v>
      </c>
      <c r="AR10" s="279">
        <v>-80.599999999999994</v>
      </c>
    </row>
    <row r="11" spans="1:46" ht="13.5" customHeight="1" x14ac:dyDescent="0.2">
      <c r="A11" s="259"/>
      <c r="AK11" s="1129" t="s">
        <v>526</v>
      </c>
      <c r="AL11" s="1130"/>
      <c r="AM11" s="1130"/>
      <c r="AN11" s="1131"/>
      <c r="AO11" s="277">
        <v>905383</v>
      </c>
      <c r="AP11" s="277">
        <v>2101</v>
      </c>
      <c r="AQ11" s="278">
        <v>1067</v>
      </c>
      <c r="AR11" s="279">
        <v>96.9</v>
      </c>
    </row>
    <row r="12" spans="1:46" ht="13.5" customHeight="1" x14ac:dyDescent="0.2">
      <c r="A12" s="259"/>
      <c r="AK12" s="1129" t="s">
        <v>527</v>
      </c>
      <c r="AL12" s="1130"/>
      <c r="AM12" s="1130"/>
      <c r="AN12" s="1131"/>
      <c r="AO12" s="277" t="s">
        <v>528</v>
      </c>
      <c r="AP12" s="277" t="s">
        <v>528</v>
      </c>
      <c r="AQ12" s="278">
        <v>49</v>
      </c>
      <c r="AR12" s="279" t="s">
        <v>528</v>
      </c>
    </row>
    <row r="13" spans="1:46" ht="13.5" customHeight="1" x14ac:dyDescent="0.2">
      <c r="A13" s="259"/>
      <c r="AK13" s="1129" t="s">
        <v>529</v>
      </c>
      <c r="AL13" s="1130"/>
      <c r="AM13" s="1130"/>
      <c r="AN13" s="1131"/>
      <c r="AO13" s="277">
        <v>1040757</v>
      </c>
      <c r="AP13" s="277">
        <v>2416</v>
      </c>
      <c r="AQ13" s="278">
        <v>2137</v>
      </c>
      <c r="AR13" s="279">
        <v>13.1</v>
      </c>
    </row>
    <row r="14" spans="1:46" ht="13.5" customHeight="1" x14ac:dyDescent="0.2">
      <c r="A14" s="259"/>
      <c r="AK14" s="1129" t="s">
        <v>530</v>
      </c>
      <c r="AL14" s="1130"/>
      <c r="AM14" s="1130"/>
      <c r="AN14" s="1131"/>
      <c r="AO14" s="277">
        <v>265666</v>
      </c>
      <c r="AP14" s="277">
        <v>617</v>
      </c>
      <c r="AQ14" s="278">
        <v>1241</v>
      </c>
      <c r="AR14" s="279">
        <v>-50.3</v>
      </c>
    </row>
    <row r="15" spans="1:46" ht="13.5" customHeight="1" x14ac:dyDescent="0.2">
      <c r="A15" s="259"/>
      <c r="AK15" s="1132" t="s">
        <v>531</v>
      </c>
      <c r="AL15" s="1133"/>
      <c r="AM15" s="1133"/>
      <c r="AN15" s="1134"/>
      <c r="AO15" s="277">
        <v>-1132706</v>
      </c>
      <c r="AP15" s="277">
        <v>-2629</v>
      </c>
      <c r="AQ15" s="278">
        <v>-3809</v>
      </c>
      <c r="AR15" s="279">
        <v>-31</v>
      </c>
    </row>
    <row r="16" spans="1:46" ht="13.2" x14ac:dyDescent="0.2">
      <c r="A16" s="259"/>
      <c r="AK16" s="1132" t="s">
        <v>192</v>
      </c>
      <c r="AL16" s="1133"/>
      <c r="AM16" s="1133"/>
      <c r="AN16" s="1134"/>
      <c r="AO16" s="277">
        <v>23417894</v>
      </c>
      <c r="AP16" s="277">
        <v>54355</v>
      </c>
      <c r="AQ16" s="278">
        <v>63693</v>
      </c>
      <c r="AR16" s="279">
        <v>-14.7</v>
      </c>
    </row>
    <row r="17" spans="1:46" ht="13.2" x14ac:dyDescent="0.2">
      <c r="A17" s="259"/>
    </row>
    <row r="18" spans="1:46" ht="13.2" x14ac:dyDescent="0.2">
      <c r="A18" s="259"/>
      <c r="AQ18" s="280"/>
      <c r="AR18" s="280"/>
    </row>
    <row r="19" spans="1:46" ht="13.2" x14ac:dyDescent="0.2">
      <c r="A19" s="259"/>
      <c r="AK19" s="255" t="s">
        <v>532</v>
      </c>
    </row>
    <row r="20" spans="1:46" ht="13.2" x14ac:dyDescent="0.2">
      <c r="A20" s="259"/>
      <c r="AK20" s="281"/>
      <c r="AL20" s="282"/>
      <c r="AM20" s="282"/>
      <c r="AN20" s="283"/>
      <c r="AO20" s="284" t="s">
        <v>533</v>
      </c>
      <c r="AP20" s="285" t="s">
        <v>534</v>
      </c>
      <c r="AQ20" s="286" t="s">
        <v>535</v>
      </c>
      <c r="AR20" s="287"/>
    </row>
    <row r="21" spans="1:46" s="260" customFormat="1" ht="13.2" x14ac:dyDescent="0.2">
      <c r="A21" s="288"/>
      <c r="AK21" s="1135" t="s">
        <v>536</v>
      </c>
      <c r="AL21" s="1136"/>
      <c r="AM21" s="1136"/>
      <c r="AN21" s="1137"/>
      <c r="AO21" s="289">
        <v>4.8099999999999996</v>
      </c>
      <c r="AP21" s="290">
        <v>6.06</v>
      </c>
      <c r="AQ21" s="291">
        <v>-1.25</v>
      </c>
      <c r="AS21" s="292"/>
      <c r="AT21" s="288"/>
    </row>
    <row r="22" spans="1:46" s="260" customFormat="1" ht="13.2" x14ac:dyDescent="0.2">
      <c r="A22" s="288"/>
      <c r="AK22" s="1135" t="s">
        <v>537</v>
      </c>
      <c r="AL22" s="1136"/>
      <c r="AM22" s="1136"/>
      <c r="AN22" s="1137"/>
      <c r="AO22" s="293">
        <v>99.4</v>
      </c>
      <c r="AP22" s="294">
        <v>99.8</v>
      </c>
      <c r="AQ22" s="295">
        <v>-0.4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538</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539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540</v>
      </c>
      <c r="AL29" s="260"/>
      <c r="AM29" s="260"/>
      <c r="AN29" s="260"/>
      <c r="AS29" s="302"/>
    </row>
    <row r="30" spans="1:46" ht="13.5" customHeight="1" x14ac:dyDescent="0.2">
      <c r="A30" s="259"/>
      <c r="AK30" s="262"/>
      <c r="AL30" s="263"/>
      <c r="AM30" s="263"/>
      <c r="AN30" s="264"/>
      <c r="AO30" s="1127" t="s">
        <v>519</v>
      </c>
      <c r="AP30" s="265"/>
      <c r="AQ30" s="266" t="s">
        <v>520</v>
      </c>
      <c r="AR30" s="267"/>
    </row>
    <row r="31" spans="1:46" ht="13.2" x14ac:dyDescent="0.2">
      <c r="A31" s="259"/>
      <c r="AK31" s="268"/>
      <c r="AL31" s="269"/>
      <c r="AM31" s="269"/>
      <c r="AN31" s="270"/>
      <c r="AO31" s="1128"/>
      <c r="AP31" s="271" t="s">
        <v>521</v>
      </c>
      <c r="AQ31" s="272" t="s">
        <v>522</v>
      </c>
      <c r="AR31" s="273" t="s">
        <v>523</v>
      </c>
    </row>
    <row r="32" spans="1:46" ht="27" customHeight="1" x14ac:dyDescent="0.2">
      <c r="A32" s="259"/>
      <c r="AK32" s="1143" t="s">
        <v>541</v>
      </c>
      <c r="AL32" s="1144"/>
      <c r="AM32" s="1144"/>
      <c r="AN32" s="1145"/>
      <c r="AO32" s="303">
        <v>7073963</v>
      </c>
      <c r="AP32" s="303">
        <v>16419</v>
      </c>
      <c r="AQ32" s="304">
        <v>26449</v>
      </c>
      <c r="AR32" s="305">
        <v>-37.9</v>
      </c>
    </row>
    <row r="33" spans="1:46" ht="13.5" customHeight="1" x14ac:dyDescent="0.2">
      <c r="A33" s="259"/>
      <c r="AK33" s="1143" t="s">
        <v>542</v>
      </c>
      <c r="AL33" s="1144"/>
      <c r="AM33" s="1144"/>
      <c r="AN33" s="1145"/>
      <c r="AO33" s="303" t="s">
        <v>528</v>
      </c>
      <c r="AP33" s="303" t="s">
        <v>528</v>
      </c>
      <c r="AQ33" s="304">
        <v>1</v>
      </c>
      <c r="AR33" s="305" t="s">
        <v>528</v>
      </c>
    </row>
    <row r="34" spans="1:46" ht="27" customHeight="1" x14ac:dyDescent="0.2">
      <c r="A34" s="259"/>
      <c r="AK34" s="1143" t="s">
        <v>543</v>
      </c>
      <c r="AL34" s="1144"/>
      <c r="AM34" s="1144"/>
      <c r="AN34" s="1145"/>
      <c r="AO34" s="303" t="s">
        <v>528</v>
      </c>
      <c r="AP34" s="303" t="s">
        <v>528</v>
      </c>
      <c r="AQ34" s="304">
        <v>29</v>
      </c>
      <c r="AR34" s="305" t="s">
        <v>528</v>
      </c>
    </row>
    <row r="35" spans="1:46" ht="27" customHeight="1" x14ac:dyDescent="0.2">
      <c r="A35" s="259"/>
      <c r="AK35" s="1143" t="s">
        <v>544</v>
      </c>
      <c r="AL35" s="1144"/>
      <c r="AM35" s="1144"/>
      <c r="AN35" s="1145"/>
      <c r="AO35" s="303">
        <v>1337680</v>
      </c>
      <c r="AP35" s="303">
        <v>3105</v>
      </c>
      <c r="AQ35" s="304">
        <v>5448</v>
      </c>
      <c r="AR35" s="305">
        <v>-43</v>
      </c>
    </row>
    <row r="36" spans="1:46" ht="27" customHeight="1" x14ac:dyDescent="0.2">
      <c r="A36" s="259"/>
      <c r="AK36" s="1143" t="s">
        <v>545</v>
      </c>
      <c r="AL36" s="1144"/>
      <c r="AM36" s="1144"/>
      <c r="AN36" s="1145"/>
      <c r="AO36" s="303">
        <v>2695</v>
      </c>
      <c r="AP36" s="303">
        <v>6</v>
      </c>
      <c r="AQ36" s="304">
        <v>445</v>
      </c>
      <c r="AR36" s="305">
        <v>-98.7</v>
      </c>
    </row>
    <row r="37" spans="1:46" ht="13.5" customHeight="1" x14ac:dyDescent="0.2">
      <c r="A37" s="259"/>
      <c r="AK37" s="1143" t="s">
        <v>546</v>
      </c>
      <c r="AL37" s="1144"/>
      <c r="AM37" s="1144"/>
      <c r="AN37" s="1145"/>
      <c r="AO37" s="303">
        <v>257838</v>
      </c>
      <c r="AP37" s="303">
        <v>598</v>
      </c>
      <c r="AQ37" s="304">
        <v>1095</v>
      </c>
      <c r="AR37" s="305">
        <v>-45.4</v>
      </c>
    </row>
    <row r="38" spans="1:46" ht="27" customHeight="1" x14ac:dyDescent="0.2">
      <c r="A38" s="259"/>
      <c r="AK38" s="1146" t="s">
        <v>547</v>
      </c>
      <c r="AL38" s="1147"/>
      <c r="AM38" s="1147"/>
      <c r="AN38" s="1148"/>
      <c r="AO38" s="306" t="s">
        <v>528</v>
      </c>
      <c r="AP38" s="306" t="s">
        <v>528</v>
      </c>
      <c r="AQ38" s="307">
        <v>0</v>
      </c>
      <c r="AR38" s="295" t="s">
        <v>528</v>
      </c>
      <c r="AS38" s="302"/>
    </row>
    <row r="39" spans="1:46" ht="13.2" x14ac:dyDescent="0.2">
      <c r="A39" s="259"/>
      <c r="AK39" s="1146" t="s">
        <v>548</v>
      </c>
      <c r="AL39" s="1147"/>
      <c r="AM39" s="1147"/>
      <c r="AN39" s="1148"/>
      <c r="AO39" s="303">
        <v>-2065442</v>
      </c>
      <c r="AP39" s="303">
        <v>-4794</v>
      </c>
      <c r="AQ39" s="304">
        <v>-7113</v>
      </c>
      <c r="AR39" s="305">
        <v>-32.6</v>
      </c>
      <c r="AS39" s="302"/>
    </row>
    <row r="40" spans="1:46" ht="27" customHeight="1" x14ac:dyDescent="0.2">
      <c r="A40" s="259"/>
      <c r="AK40" s="1143" t="s">
        <v>549</v>
      </c>
      <c r="AL40" s="1144"/>
      <c r="AM40" s="1144"/>
      <c r="AN40" s="1145"/>
      <c r="AO40" s="303">
        <v>-6229301</v>
      </c>
      <c r="AP40" s="303">
        <v>-14459</v>
      </c>
      <c r="AQ40" s="304">
        <v>-18923</v>
      </c>
      <c r="AR40" s="305">
        <v>-23.6</v>
      </c>
      <c r="AS40" s="302"/>
    </row>
    <row r="41" spans="1:46" ht="13.2" x14ac:dyDescent="0.2">
      <c r="A41" s="259"/>
      <c r="AK41" s="1149" t="s">
        <v>305</v>
      </c>
      <c r="AL41" s="1150"/>
      <c r="AM41" s="1150"/>
      <c r="AN41" s="1151"/>
      <c r="AO41" s="303">
        <v>377433</v>
      </c>
      <c r="AP41" s="303">
        <v>876</v>
      </c>
      <c r="AQ41" s="304">
        <v>7431</v>
      </c>
      <c r="AR41" s="305">
        <v>-88.2</v>
      </c>
      <c r="AS41" s="302"/>
    </row>
    <row r="42" spans="1:46" ht="13.2" x14ac:dyDescent="0.2">
      <c r="A42" s="259"/>
      <c r="AK42" s="308" t="s">
        <v>550</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551</v>
      </c>
    </row>
    <row r="48" spans="1:46" ht="13.2" x14ac:dyDescent="0.2">
      <c r="A48" s="259"/>
      <c r="AK48" s="313" t="s">
        <v>552</v>
      </c>
      <c r="AL48" s="313"/>
      <c r="AM48" s="313"/>
      <c r="AN48" s="313"/>
      <c r="AO48" s="313"/>
      <c r="AP48" s="313"/>
      <c r="AQ48" s="314"/>
      <c r="AR48" s="313"/>
    </row>
    <row r="49" spans="1:44" ht="13.5" customHeight="1" x14ac:dyDescent="0.2">
      <c r="A49" s="259"/>
      <c r="AK49" s="315"/>
      <c r="AL49" s="316"/>
      <c r="AM49" s="1138" t="s">
        <v>519</v>
      </c>
      <c r="AN49" s="1140" t="s">
        <v>553</v>
      </c>
      <c r="AO49" s="1141"/>
      <c r="AP49" s="1141"/>
      <c r="AQ49" s="1141"/>
      <c r="AR49" s="1142"/>
    </row>
    <row r="50" spans="1:44" ht="13.2" x14ac:dyDescent="0.2">
      <c r="A50" s="259"/>
      <c r="AK50" s="317"/>
      <c r="AL50" s="318"/>
      <c r="AM50" s="1139"/>
      <c r="AN50" s="319" t="s">
        <v>554</v>
      </c>
      <c r="AO50" s="320" t="s">
        <v>555</v>
      </c>
      <c r="AP50" s="321" t="s">
        <v>556</v>
      </c>
      <c r="AQ50" s="322" t="s">
        <v>557</v>
      </c>
      <c r="AR50" s="323" t="s">
        <v>558</v>
      </c>
    </row>
    <row r="51" spans="1:44" ht="13.2" x14ac:dyDescent="0.2">
      <c r="A51" s="259"/>
      <c r="AK51" s="315" t="s">
        <v>559</v>
      </c>
      <c r="AL51" s="316"/>
      <c r="AM51" s="324">
        <v>15262199</v>
      </c>
      <c r="AN51" s="325">
        <v>35602</v>
      </c>
      <c r="AO51" s="326">
        <v>21.8</v>
      </c>
      <c r="AP51" s="327">
        <v>33173</v>
      </c>
      <c r="AQ51" s="328">
        <v>-19.2</v>
      </c>
      <c r="AR51" s="329">
        <v>41</v>
      </c>
    </row>
    <row r="52" spans="1:44" ht="13.2" x14ac:dyDescent="0.2">
      <c r="A52" s="259"/>
      <c r="AK52" s="330"/>
      <c r="AL52" s="331" t="s">
        <v>560</v>
      </c>
      <c r="AM52" s="332">
        <v>9491918</v>
      </c>
      <c r="AN52" s="333">
        <v>22142</v>
      </c>
      <c r="AO52" s="334">
        <v>32.200000000000003</v>
      </c>
      <c r="AP52" s="335">
        <v>20353</v>
      </c>
      <c r="AQ52" s="336">
        <v>-25.4</v>
      </c>
      <c r="AR52" s="337">
        <v>57.6</v>
      </c>
    </row>
    <row r="53" spans="1:44" ht="13.2" x14ac:dyDescent="0.2">
      <c r="A53" s="259"/>
      <c r="AK53" s="315" t="s">
        <v>561</v>
      </c>
      <c r="AL53" s="316"/>
      <c r="AM53" s="324">
        <v>16133435</v>
      </c>
      <c r="AN53" s="325">
        <v>37623</v>
      </c>
      <c r="AO53" s="326">
        <v>5.7</v>
      </c>
      <c r="AP53" s="327">
        <v>37644</v>
      </c>
      <c r="AQ53" s="328">
        <v>13.5</v>
      </c>
      <c r="AR53" s="329">
        <v>-7.8</v>
      </c>
    </row>
    <row r="54" spans="1:44" ht="13.2" x14ac:dyDescent="0.2">
      <c r="A54" s="259"/>
      <c r="AK54" s="330"/>
      <c r="AL54" s="331" t="s">
        <v>560</v>
      </c>
      <c r="AM54" s="332">
        <v>11517485</v>
      </c>
      <c r="AN54" s="333">
        <v>26858</v>
      </c>
      <c r="AO54" s="334">
        <v>21.3</v>
      </c>
      <c r="AP54" s="335">
        <v>24939</v>
      </c>
      <c r="AQ54" s="336">
        <v>22.5</v>
      </c>
      <c r="AR54" s="337">
        <v>-1.2</v>
      </c>
    </row>
    <row r="55" spans="1:44" ht="13.2" x14ac:dyDescent="0.2">
      <c r="A55" s="259"/>
      <c r="AK55" s="315" t="s">
        <v>562</v>
      </c>
      <c r="AL55" s="316"/>
      <c r="AM55" s="324">
        <v>23783915</v>
      </c>
      <c r="AN55" s="325">
        <v>55421</v>
      </c>
      <c r="AO55" s="326">
        <v>47.3</v>
      </c>
      <c r="AP55" s="327">
        <v>39221</v>
      </c>
      <c r="AQ55" s="328">
        <v>4.2</v>
      </c>
      <c r="AR55" s="329">
        <v>43.1</v>
      </c>
    </row>
    <row r="56" spans="1:44" ht="13.2" x14ac:dyDescent="0.2">
      <c r="A56" s="259"/>
      <c r="AK56" s="330"/>
      <c r="AL56" s="331" t="s">
        <v>560</v>
      </c>
      <c r="AM56" s="332">
        <v>12428763</v>
      </c>
      <c r="AN56" s="333">
        <v>28961</v>
      </c>
      <c r="AO56" s="334">
        <v>7.8</v>
      </c>
      <c r="AP56" s="335">
        <v>24821</v>
      </c>
      <c r="AQ56" s="336">
        <v>-0.5</v>
      </c>
      <c r="AR56" s="337">
        <v>8.3000000000000007</v>
      </c>
    </row>
    <row r="57" spans="1:44" ht="13.2" x14ac:dyDescent="0.2">
      <c r="A57" s="259"/>
      <c r="AK57" s="315" t="s">
        <v>563</v>
      </c>
      <c r="AL57" s="316"/>
      <c r="AM57" s="324">
        <v>31348668</v>
      </c>
      <c r="AN57" s="325">
        <v>72839</v>
      </c>
      <c r="AO57" s="326">
        <v>31.4</v>
      </c>
      <c r="AP57" s="327">
        <v>38566</v>
      </c>
      <c r="AQ57" s="328">
        <v>-1.7</v>
      </c>
      <c r="AR57" s="329">
        <v>33.1</v>
      </c>
    </row>
    <row r="58" spans="1:44" ht="13.2" x14ac:dyDescent="0.2">
      <c r="A58" s="259"/>
      <c r="AK58" s="330"/>
      <c r="AL58" s="331" t="s">
        <v>560</v>
      </c>
      <c r="AM58" s="332">
        <v>16244202</v>
      </c>
      <c r="AN58" s="333">
        <v>37743</v>
      </c>
      <c r="AO58" s="334">
        <v>30.3</v>
      </c>
      <c r="AP58" s="335">
        <v>24059</v>
      </c>
      <c r="AQ58" s="336">
        <v>-3.1</v>
      </c>
      <c r="AR58" s="337">
        <v>33.4</v>
      </c>
    </row>
    <row r="59" spans="1:44" ht="13.2" x14ac:dyDescent="0.2">
      <c r="A59" s="259"/>
      <c r="AK59" s="315" t="s">
        <v>564</v>
      </c>
      <c r="AL59" s="316"/>
      <c r="AM59" s="324">
        <v>8297111</v>
      </c>
      <c r="AN59" s="325">
        <v>19258</v>
      </c>
      <c r="AO59" s="326">
        <v>-73.599999999999994</v>
      </c>
      <c r="AP59" s="327">
        <v>35156</v>
      </c>
      <c r="AQ59" s="328">
        <v>-8.8000000000000007</v>
      </c>
      <c r="AR59" s="329">
        <v>-64.8</v>
      </c>
    </row>
    <row r="60" spans="1:44" ht="13.2" x14ac:dyDescent="0.2">
      <c r="A60" s="259"/>
      <c r="AK60" s="330"/>
      <c r="AL60" s="331" t="s">
        <v>560</v>
      </c>
      <c r="AM60" s="332">
        <v>6361712</v>
      </c>
      <c r="AN60" s="333">
        <v>14766</v>
      </c>
      <c r="AO60" s="334">
        <v>-60.9</v>
      </c>
      <c r="AP60" s="335">
        <v>22430</v>
      </c>
      <c r="AQ60" s="336">
        <v>-6.8</v>
      </c>
      <c r="AR60" s="337">
        <v>-54.1</v>
      </c>
    </row>
    <row r="61" spans="1:44" ht="13.2" x14ac:dyDescent="0.2">
      <c r="A61" s="259"/>
      <c r="AK61" s="315" t="s">
        <v>565</v>
      </c>
      <c r="AL61" s="338"/>
      <c r="AM61" s="324">
        <v>18965066</v>
      </c>
      <c r="AN61" s="325">
        <v>44149</v>
      </c>
      <c r="AO61" s="326">
        <v>6.5</v>
      </c>
      <c r="AP61" s="327">
        <v>36752</v>
      </c>
      <c r="AQ61" s="339">
        <v>-2.4</v>
      </c>
      <c r="AR61" s="329">
        <v>8.9</v>
      </c>
    </row>
    <row r="62" spans="1:44" ht="13.2" x14ac:dyDescent="0.2">
      <c r="A62" s="259"/>
      <c r="AK62" s="330"/>
      <c r="AL62" s="331" t="s">
        <v>560</v>
      </c>
      <c r="AM62" s="332">
        <v>11208816</v>
      </c>
      <c r="AN62" s="333">
        <v>26094</v>
      </c>
      <c r="AO62" s="334">
        <v>6.1</v>
      </c>
      <c r="AP62" s="335">
        <v>23320</v>
      </c>
      <c r="AQ62" s="336">
        <v>-2.7</v>
      </c>
      <c r="AR62" s="337">
        <v>8.8000000000000007</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S/rWuf+3WKniFVQuSEXAg1u8F0ZNjw8MIySAdLLNaWhn72nlT5TeEbedhbwZ1R4sscboLsx6qTXJ6hCfrbwIsQ==" saltValue="Ao18C7+FLmhHwx8tuptMY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567</v>
      </c>
    </row>
    <row r="121" spans="125:125" ht="13.5" hidden="1" customHeight="1" x14ac:dyDescent="0.2">
      <c r="DU121" s="253"/>
    </row>
  </sheetData>
  <sheetProtection algorithmName="SHA-512" hashValue="oYSTqTdLoOE4VFXLHHNrC4vrtuMUaYKHK9zTgsi+89s9w+LnLGihincb+mt9MI20MF5lycx9JIzujW6oaks81w==" saltValue="qHVZxwzDmttTdajTSnB6k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568</v>
      </c>
    </row>
  </sheetData>
  <sheetProtection algorithmName="SHA-512" hashValue="pWI3k87ET5B3roFjgYd74OQa7ef0FH9OQBg46KLjjqemrhla15cvNCpaSxFNhXL4XQg9MXqZpwcD7ABCNPZT5A==" saltValue="n3o85TnXQtb6qvUpaPIgA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569</v>
      </c>
      <c r="G46" s="8" t="s">
        <v>570</v>
      </c>
      <c r="H46" s="8" t="s">
        <v>571</v>
      </c>
      <c r="I46" s="8" t="s">
        <v>572</v>
      </c>
      <c r="J46" s="9" t="s">
        <v>573</v>
      </c>
    </row>
    <row r="47" spans="2:10" ht="57.75" customHeight="1" x14ac:dyDescent="0.2">
      <c r="B47" s="10"/>
      <c r="C47" s="1152" t="s">
        <v>3</v>
      </c>
      <c r="D47" s="1152"/>
      <c r="E47" s="1153"/>
      <c r="F47" s="11">
        <v>11.99</v>
      </c>
      <c r="G47" s="12">
        <v>9.9600000000000009</v>
      </c>
      <c r="H47" s="12">
        <v>11.17</v>
      </c>
      <c r="I47" s="12">
        <v>11.11</v>
      </c>
      <c r="J47" s="13">
        <v>12.75</v>
      </c>
    </row>
    <row r="48" spans="2:10" ht="57.75" customHeight="1" x14ac:dyDescent="0.2">
      <c r="B48" s="14"/>
      <c r="C48" s="1154" t="s">
        <v>4</v>
      </c>
      <c r="D48" s="1154"/>
      <c r="E48" s="1155"/>
      <c r="F48" s="15">
        <v>3.02</v>
      </c>
      <c r="G48" s="16">
        <v>5.69</v>
      </c>
      <c r="H48" s="16">
        <v>5.14</v>
      </c>
      <c r="I48" s="16">
        <v>9.74</v>
      </c>
      <c r="J48" s="17">
        <v>9.4499999999999993</v>
      </c>
    </row>
    <row r="49" spans="2:10" ht="57.75" customHeight="1" thickBot="1" x14ac:dyDescent="0.25">
      <c r="B49" s="18"/>
      <c r="C49" s="1156" t="s">
        <v>5</v>
      </c>
      <c r="D49" s="1156"/>
      <c r="E49" s="1157"/>
      <c r="F49" s="19" t="s">
        <v>574</v>
      </c>
      <c r="G49" s="20">
        <v>0.56999999999999995</v>
      </c>
      <c r="H49" s="20">
        <v>1.1200000000000001</v>
      </c>
      <c r="I49" s="20">
        <v>5.0999999999999996</v>
      </c>
      <c r="J49" s="21">
        <v>1.22</v>
      </c>
    </row>
    <row r="50" spans="2:10" ht="13.2" x14ac:dyDescent="0.2"/>
  </sheetData>
  <sheetProtection algorithmName="SHA-512" hashValue="EFHK0FNEvdqqCJbLcz1+/AR7lLAAgyZOkP+AX8Sy3PPbXVyMSUKl96YVHvEM2oERlqkOi1Mq9xNzTEw1V4H1zQ==" saltValue="NaZICFKyV2eWOJ2HBGbou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2024-09-03T04:46:27Z</cp:lastPrinted>
  <dcterms:created xsi:type="dcterms:W3CDTF">2024-02-05T00:54:29Z</dcterms:created>
  <dcterms:modified xsi:type="dcterms:W3CDTF">2025-09-28T07:12:08Z</dcterms:modified>
  <cp:category/>
  <cp:contentStatus/>
</cp:coreProperties>
</file>