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EDD87347-00D5-4EAE-B638-DCB6D07C6109}" xr6:coauthVersionLast="47" xr6:coauthVersionMax="47" xr10:uidLastSave="{00000000-0000-0000-0000-000000000000}"/>
  <workbookProtection workbookAlgorithmName="SHA-512" workbookHashValue="FuFlh0g36ZXlRb8v+1wyGbcgajZZSLNQqlaBQeOlqlYc8z8wEB737demXZqRlmQx22SrBvg0Sr0ZkRUpp6NLYA==" workbookSaltValue="0lbPxdoNUSz4dsA868djv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DN7" i="5"/>
  <c r="DM7" i="5"/>
  <c r="KO31" i="4" s="1"/>
  <c r="DL7" i="5"/>
  <c r="DK7" i="5"/>
  <c r="DI7" i="5"/>
  <c r="MI78" i="4" s="1"/>
  <c r="DH7" i="5"/>
  <c r="DG7" i="5"/>
  <c r="DF7" i="5"/>
  <c r="KP78" i="4" s="1"/>
  <c r="DE7" i="5"/>
  <c r="DD7" i="5"/>
  <c r="DC7" i="5"/>
  <c r="DB7" i="5"/>
  <c r="LE77" i="4" s="1"/>
  <c r="DA7" i="5"/>
  <c r="CZ7" i="5"/>
  <c r="KA77" i="4" s="1"/>
  <c r="CN7" i="5"/>
  <c r="CM7" i="5"/>
  <c r="CV67" i="4" s="1"/>
  <c r="BZ7" i="5"/>
  <c r="MA53" i="4" s="1"/>
  <c r="BY7" i="5"/>
  <c r="BX7" i="5"/>
  <c r="BW7" i="5"/>
  <c r="JV53" i="4" s="1"/>
  <c r="BV7" i="5"/>
  <c r="BU7" i="5"/>
  <c r="BT7" i="5"/>
  <c r="BS7" i="5"/>
  <c r="KO52" i="4" s="1"/>
  <c r="BR7" i="5"/>
  <c r="BQ7" i="5"/>
  <c r="JC52" i="4" s="1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U53" i="4" s="1"/>
  <c r="AY7" i="5"/>
  <c r="AX7" i="5"/>
  <c r="AW7" i="5"/>
  <c r="BG52" i="4" s="1"/>
  <c r="AV7" i="5"/>
  <c r="AU7" i="5"/>
  <c r="AS7" i="5"/>
  <c r="HJ32" i="4" s="1"/>
  <c r="AR7" i="5"/>
  <c r="GQ32" i="4" s="1"/>
  <c r="AQ7" i="5"/>
  <c r="AP7" i="5"/>
  <c r="AO7" i="5"/>
  <c r="AN7" i="5"/>
  <c r="HJ31" i="4" s="1"/>
  <c r="AM7" i="5"/>
  <c r="GQ31" i="4" s="1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CS31" i="4" s="1"/>
  <c r="AB7" i="5"/>
  <c r="AA7" i="5"/>
  <c r="Z7" i="5"/>
  <c r="AN31" i="4" s="1"/>
  <c r="Y7" i="5"/>
  <c r="X7" i="5"/>
  <c r="W7" i="5"/>
  <c r="JQ10" i="4" s="1"/>
  <c r="V7" i="5"/>
  <c r="U7" i="5"/>
  <c r="T7" i="5"/>
  <c r="JQ8" i="4" s="1"/>
  <c r="S7" i="5"/>
  <c r="HX8" i="4" s="1"/>
  <c r="R7" i="5"/>
  <c r="Q7" i="5"/>
  <c r="CF10" i="4" s="1"/>
  <c r="P7" i="5"/>
  <c r="O7" i="5"/>
  <c r="N7" i="5"/>
  <c r="FJ8" i="4" s="1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C53" i="4"/>
  <c r="HJ53" i="4"/>
  <c r="FE53" i="4"/>
  <c r="EL53" i="4"/>
  <c r="CS53" i="4"/>
  <c r="BG53" i="4"/>
  <c r="MA52" i="4"/>
  <c r="LH52" i="4"/>
  <c r="JV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FX32" i="4"/>
  <c r="FE32" i="4"/>
  <c r="EL32" i="4"/>
  <c r="CS32" i="4"/>
  <c r="BZ32" i="4"/>
  <c r="U32" i="4"/>
  <c r="MA31" i="4"/>
  <c r="LH31" i="4"/>
  <c r="JV31" i="4"/>
  <c r="JC31" i="4"/>
  <c r="FX31" i="4"/>
  <c r="FE31" i="4"/>
  <c r="BZ31" i="4"/>
  <c r="BG31" i="4"/>
  <c r="U31" i="4"/>
  <c r="LJ10" i="4"/>
  <c r="HX10" i="4"/>
  <c r="DU10" i="4"/>
  <c r="B10" i="4"/>
  <c r="LJ8" i="4"/>
  <c r="DU8" i="4"/>
  <c r="CF8" i="4"/>
  <c r="B8" i="4"/>
  <c r="B6" i="4" l="1"/>
  <c r="D11" i="5"/>
  <c r="LE76" i="4" s="1"/>
  <c r="CS30" i="4"/>
  <c r="BZ76" i="4"/>
  <c r="MA51" i="4"/>
  <c r="MI76" i="4"/>
  <c r="HJ51" i="4"/>
  <c r="MA30" i="4"/>
  <c r="IT76" i="4"/>
  <c r="CS51" i="4"/>
  <c r="HJ30" i="4"/>
  <c r="KO51" i="4"/>
  <c r="BG30" i="4"/>
  <c r="FX30" i="4"/>
  <c r="HP76" i="4"/>
  <c r="KO30" i="4"/>
  <c r="C11" i="5"/>
  <c r="E11" i="5"/>
  <c r="B11" i="5"/>
  <c r="FX51" i="4" l="1"/>
  <c r="BG51" i="4"/>
  <c r="AV76" i="4"/>
  <c r="GL76" i="4"/>
  <c r="U30" i="4"/>
  <c r="R76" i="4"/>
  <c r="JC51" i="4"/>
  <c r="KA76" i="4"/>
  <c r="EL51" i="4"/>
  <c r="JC30" i="4"/>
  <c r="U51" i="4"/>
  <c r="EL30" i="4"/>
  <c r="IE76" i="4"/>
  <c r="BZ51" i="4"/>
  <c r="GQ30" i="4"/>
  <c r="BZ30" i="4"/>
  <c r="BK76" i="4"/>
  <c r="LH51" i="4"/>
  <c r="LT76" i="4"/>
  <c r="GQ51" i="4"/>
  <c r="LH30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<sst xmlns="http://schemas.openxmlformats.org/spreadsheetml/2006/main" count="278" uniqueCount="131">
  <si>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</si>
  <si>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</si>
  <si>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</si>
  <si>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</si>
  <si>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</si>
  <si>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</si>
  <si>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</si>
  <si>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</si>
  <si>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</si>
  <si>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</si>
  <si>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</si>
  <si>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</si>
  <si>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</si>
  <si>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</si>
  <si>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</si>
  <si>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</si>
  <si>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</si>
  <si>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</si>
  <si>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</si>
  <si>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</si>
  <si>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</si>
  <si>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</si>
  <si>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</si>
  <si>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</si>
  <si>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</si>
  <si>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</si>
  <si>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</si>
  <si>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</si>
  <si>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</si>
  <si>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</si>
  <si>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</si>
  <si>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</si>
  <si>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</si>
  <si>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</si>
  <si>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</si>
  <si>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</si>
  <si>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</si>
  <si>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</si>
  <si>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</si>
  <si>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</si>
  <si>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</si>
  <si>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</si>
  <si>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</si>
  <si>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</si>
  <si>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</si>
  <si>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</si>
  <si>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</si>
  <si>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</si>
  <si>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</si>
  <si>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</si>
  <si>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</si>
  <si>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</si>
  <si>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</si>
  <si>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</si>
  <si>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</si>
  <si>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</si>
  <si>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</si>
  <si>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</si>
  <si>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</si>
  <si>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</si>
  <si>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</si>
  <si>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</si>
  <si>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</si>
  <si>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</si>
  <si>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</si>
  <si>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</si>
  <si>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</si>
  <si>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</si>
  <si>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</si>
  <si>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</si>
  <si>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</si>
  <si>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</si>
  <si>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</si>
  <si>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</si>
  <si>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</si>
  <si>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</si>
  <si>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</si>
  <si>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</si>
  <si>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</si>
  <si>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</si>
  <si>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</si>
  <si>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</si>
  <si>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</si>
  <si>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</si>
  <si>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</si>
  <si>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</si>
  <si>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</si>
  <si>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</si>
  <si>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</si>
  <si>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</si>
  <si>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</si>
  <si>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</si>
  <si>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</si>
  <si>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</si>
  <si>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</si>
  <si>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</si>
  <si>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</si>
  <si>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</si>
  <si>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</si>
  <si>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</si>
  <si>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</si>
  <si>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</si>
  <si>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</si>
  <si>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</si>
  <si>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</si>
  <si>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</si>
  <si>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</si>
  <si>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</si>
  <si>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</si>
  <si>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</si>
  <si>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</si>
  <si>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</si>
  <si>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</si>
  <si>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</si>
  <si>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</si>
  <si>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</si>
  <si>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</si>
  <si>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</si>
  <si>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</si>
  <si>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</si>
  <si>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</si>
  <si>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</si>
  <si>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</si>
  <si>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</si>
  <si>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</si>
  <si>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</si>
  <si>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</si>
  <si>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過去５年間で収益的収支比率には大きな変動はなく、また、他会計からの補助もなく、独立し、安定した経営状況が伺える。</t>
    <phoneticPr fontId="5"/>
  </si>
  <si>
    <t>　企業債残債もなく、設備投資見込額も高くないことから、資産価値は高いものと考える。
しかし、開設から20年以上が経過していることから、今後、維持補修経費が増額してくることは否めない。</t>
    <phoneticPr fontId="5"/>
  </si>
  <si>
    <t>　新型コロナウイルス感染症拡大の影響により、令和２年度は稼働率が下がっているが、令和３年度はコロナ禍前の稼働率に戻った。
　令和４年度は稼働率が下がったが、駐車場設置施設（区民ホール）の特定天井等改修工事による休館の影響によるものである。
　なお、附置義務駐車場であることから廃止や転用は考えにくい。
　今後も引き続き稼働率の向上に向けた対策の検討が必要である。</t>
    <phoneticPr fontId="5"/>
  </si>
  <si>
    <t>　安定した経営状況にあると言える。
　しかし、施設の開設から20年以上が経過していることから、今後の施設の維持補修等にかかる費用に対応していくため、稼働率向上に向けた対策を検討するなど、さらなる収益性の向上を図っ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</si>
</sst>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137.80000000000001</c:v>
                </c:pt>
                <c:pt idx="1">
                  <c:v>163.5</c:v>
                </c:pt>
                <c:pt idx="2">
                  <c:v>169.4</c:v>
                </c:pt>
                <c:pt idx="3">
                  <c:v>146.5</c:v>
                </c:pt>
                <c:pt idx="4">
                  <c:v>150.19999999999999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89A-97AE-C9967D09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0-489A-97AE-C9967D09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C-4139-B9B6-B74D600B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C-4139-B9B6-B74D600B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C5-47F1-8482-E628F02B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7F1-8482-E628F02B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B69-4BD9-BC67-529F9419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9-4BD9-BC67-529F9419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A-4B51-A00C-B490E2E6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A-4B51-A00C-B490E2E6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4-400D-81CA-75144F03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4-400D-81CA-75144F03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136.69999999999999</c:v>
                </c:pt>
                <c:pt idx="1">
                  <c:v>146.80000000000001</c:v>
                </c:pt>
                <c:pt idx="2">
                  <c:v>138</c:v>
                </c:pt>
                <c:pt idx="3">
                  <c:v>147.80000000000001</c:v>
                </c:pt>
                <c:pt idx="4">
                  <c:v>176.8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5-45F1-8469-C9E3FAE1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5-45F1-8469-C9E3FAE1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38.9</c:v>
                </c:pt>
                <c:pt idx="2">
                  <c:v>41</c:v>
                </c:pt>
                <c:pt idx="3">
                  <c:v>31.8</c:v>
                </c:pt>
                <c:pt idx="4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F-4815-837C-90C24D01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F-4815-837C-90C24D01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30927</c:v>
                </c:pt>
                <c:pt idx="1">
                  <c:v>44710</c:v>
                </c:pt>
                <c:pt idx="2">
                  <c:v>46477</c:v>
                </c:pt>
                <c:pt idx="3">
                  <c:v>36600</c:v>
                </c:pt>
                <c:pt idx="4">
                  <c:v>40752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5-4D52-B40C-06FBE483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D52-B40C-06FBE483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東京都大田区　アロマ地下駐車場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10895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297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137.80000000000001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163.5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169.4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146.5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150.19999999999999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136.69999999999999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146.80000000000001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138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147.80000000000001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176.8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127.8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146.5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142.69999999999999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156.80000000000001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166.4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5.5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3.7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131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136.80000000000001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145.1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27.5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38.9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31.8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33.4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30927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44710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46477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36600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40752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-25.9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-24.6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-29.2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-810.7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-15.1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821015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4467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145.19999999999999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219.9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143.6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114.8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IGz4ModaHJ7nrfh6Uk+xw68q63yaFYtbyD+ELjM9g0EpNAfk+wLnHPmCthXYGSVzCo25wI2lWBRMABP9WQfBQ==" saltValue="izLnrS1M88V5GqspOy/71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100</v>
      </c>
      <c r="BS5" s="47" t="s">
        <v>91</v>
      </c>
      <c r="BT5" s="47" t="s">
        <v>101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100</v>
      </c>
      <c r="CD5" s="47" t="s">
        <v>102</v>
      </c>
      <c r="CE5" s="47" t="s">
        <v>92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2024</v>
      </c>
      <c r="C6" s="48">
        <f t="shared" ref="C6:X6" si="1">C8</f>
        <v>131113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東京都大田区</v>
      </c>
      <c r="I6" s="48" t="str">
        <f t="shared" si="1"/>
        <v>アロマ地下駐車場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地下式</v>
      </c>
      <c r="R6" s="51">
        <f t="shared" si="1"/>
        <v>26</v>
      </c>
      <c r="S6" s="50" t="str">
        <f t="shared" si="1"/>
        <v>公共施設</v>
      </c>
      <c r="T6" s="50" t="str">
        <f t="shared" si="1"/>
        <v>無</v>
      </c>
      <c r="U6" s="51">
        <f t="shared" si="1"/>
        <v>10895</v>
      </c>
      <c r="V6" s="51">
        <f t="shared" si="1"/>
        <v>297</v>
      </c>
      <c r="W6" s="51">
        <f t="shared" si="1"/>
        <v>400</v>
      </c>
      <c r="X6" s="50" t="str">
        <f t="shared" si="1"/>
        <v>利用料金制</v>
      </c>
      <c r="Y6" s="52">
        <f>IF(Y8="-",NA(),Y8)</f>
        <v>137.80000000000001</v>
      </c>
      <c r="Z6" s="52">
        <f t="shared" ref="Z6:AH6" si="2">IF(Z8="-",NA(),Z8)</f>
        <v>163.5</v>
      </c>
      <c r="AA6" s="52">
        <f t="shared" si="2"/>
        <v>169.4</v>
      </c>
      <c r="AB6" s="52">
        <f t="shared" si="2"/>
        <v>146.5</v>
      </c>
      <c r="AC6" s="52">
        <f t="shared" si="2"/>
        <v>150.19999999999999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27.5</v>
      </c>
      <c r="BG6" s="52">
        <f t="shared" ref="BG6:BO6" si="5">IF(BG8="-",NA(),BG8)</f>
        <v>38.9</v>
      </c>
      <c r="BH6" s="52">
        <f t="shared" si="5"/>
        <v>41</v>
      </c>
      <c r="BI6" s="52">
        <f t="shared" si="5"/>
        <v>31.8</v>
      </c>
      <c r="BJ6" s="52">
        <f t="shared" si="5"/>
        <v>33.4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30927</v>
      </c>
      <c r="BR6" s="53">
        <f t="shared" ref="BR6:BZ6" si="6">IF(BR8="-",NA(),BR8)</f>
        <v>44710</v>
      </c>
      <c r="BS6" s="53">
        <f t="shared" si="6"/>
        <v>46477</v>
      </c>
      <c r="BT6" s="53">
        <f t="shared" si="6"/>
        <v>36600</v>
      </c>
      <c r="BU6" s="53">
        <f t="shared" si="6"/>
        <v>40752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821015</v>
      </c>
      <c r="CN6" s="51">
        <f t="shared" si="7"/>
        <v>4467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136.69999999999999</v>
      </c>
      <c r="DL6" s="52">
        <f t="shared" ref="DL6:DT6" si="9">IF(DL8="-",NA(),DL8)</f>
        <v>146.80000000000001</v>
      </c>
      <c r="DM6" s="52">
        <f t="shared" si="9"/>
        <v>138</v>
      </c>
      <c r="DN6" s="52">
        <f t="shared" si="9"/>
        <v>147.80000000000001</v>
      </c>
      <c r="DO6" s="52">
        <f t="shared" si="9"/>
        <v>176.8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107</v>
      </c>
      <c r="B7" s="48">
        <f t="shared" ref="B7:X7" si="10">B8</f>
        <v>2024</v>
      </c>
      <c r="C7" s="48">
        <f t="shared" si="10"/>
        <v>131113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大田区</v>
      </c>
      <c r="I7" s="48" t="str">
        <f t="shared" si="10"/>
        <v>アロマ地下駐車場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地下式</v>
      </c>
      <c r="R7" s="51">
        <f t="shared" si="10"/>
        <v>26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10895</v>
      </c>
      <c r="V7" s="51">
        <f t="shared" si="10"/>
        <v>297</v>
      </c>
      <c r="W7" s="51">
        <f t="shared" si="10"/>
        <v>400</v>
      </c>
      <c r="X7" s="50" t="str">
        <f t="shared" si="10"/>
        <v>利用料金制</v>
      </c>
      <c r="Y7" s="52">
        <f>Y8</f>
        <v>137.80000000000001</v>
      </c>
      <c r="Z7" s="52">
        <f t="shared" ref="Z7:AH7" si="11">Z8</f>
        <v>163.5</v>
      </c>
      <c r="AA7" s="52">
        <f t="shared" si="11"/>
        <v>169.4</v>
      </c>
      <c r="AB7" s="52">
        <f t="shared" si="11"/>
        <v>146.5</v>
      </c>
      <c r="AC7" s="52">
        <f t="shared" si="11"/>
        <v>150.19999999999999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27.5</v>
      </c>
      <c r="BG7" s="52">
        <f t="shared" ref="BG7:BO7" si="14">BG8</f>
        <v>38.9</v>
      </c>
      <c r="BH7" s="52">
        <f t="shared" si="14"/>
        <v>41</v>
      </c>
      <c r="BI7" s="52">
        <f t="shared" si="14"/>
        <v>31.8</v>
      </c>
      <c r="BJ7" s="52">
        <f t="shared" si="14"/>
        <v>33.4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30927</v>
      </c>
      <c r="BR7" s="53">
        <f t="shared" ref="BR7:BZ7" si="15">BR8</f>
        <v>44710</v>
      </c>
      <c r="BS7" s="53">
        <f t="shared" si="15"/>
        <v>46477</v>
      </c>
      <c r="BT7" s="53">
        <f t="shared" si="15"/>
        <v>36600</v>
      </c>
      <c r="BU7" s="53">
        <f t="shared" si="15"/>
        <v>40752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821015</v>
      </c>
      <c r="CN7" s="51">
        <f>CN8</f>
        <v>4467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136.69999999999999</v>
      </c>
      <c r="DL7" s="52">
        <f t="shared" ref="DL7:DT7" si="17">DL8</f>
        <v>146.80000000000001</v>
      </c>
      <c r="DM7" s="52">
        <f t="shared" si="17"/>
        <v>138</v>
      </c>
      <c r="DN7" s="52">
        <f t="shared" si="17"/>
        <v>147.80000000000001</v>
      </c>
      <c r="DO7" s="52">
        <f t="shared" si="17"/>
        <v>176.8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131113</v>
      </c>
      <c r="D8" s="55">
        <v>47</v>
      </c>
      <c r="E8" s="55">
        <v>14</v>
      </c>
      <c r="F8" s="55">
        <v>0</v>
      </c>
      <c r="G8" s="55">
        <v>1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26</v>
      </c>
      <c r="S8" s="57" t="s">
        <v>119</v>
      </c>
      <c r="T8" s="57" t="s">
        <v>120</v>
      </c>
      <c r="U8" s="58">
        <v>10895</v>
      </c>
      <c r="V8" s="58">
        <v>297</v>
      </c>
      <c r="W8" s="58">
        <v>400</v>
      </c>
      <c r="X8" s="57" t="s">
        <v>121</v>
      </c>
      <c r="Y8" s="59">
        <v>137.80000000000001</v>
      </c>
      <c r="Z8" s="59">
        <v>163.5</v>
      </c>
      <c r="AA8" s="59">
        <v>169.4</v>
      </c>
      <c r="AB8" s="59">
        <v>146.5</v>
      </c>
      <c r="AC8" s="59">
        <v>150.19999999999999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27.5</v>
      </c>
      <c r="BG8" s="59">
        <v>38.9</v>
      </c>
      <c r="BH8" s="59">
        <v>41</v>
      </c>
      <c r="BI8" s="59">
        <v>31.8</v>
      </c>
      <c r="BJ8" s="59">
        <v>33.4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30927</v>
      </c>
      <c r="BR8" s="60">
        <v>44710</v>
      </c>
      <c r="BS8" s="60">
        <v>46477</v>
      </c>
      <c r="BT8" s="61">
        <v>36600</v>
      </c>
      <c r="BU8" s="61">
        <v>40752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821015</v>
      </c>
      <c r="CN8" s="58">
        <v>4467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136.69999999999999</v>
      </c>
      <c r="DL8" s="59">
        <v>146.80000000000001</v>
      </c>
      <c r="DM8" s="59">
        <v>138</v>
      </c>
      <c r="DN8" s="59">
        <v>147.80000000000001</v>
      </c>
      <c r="DO8" s="59">
        <v>176.8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2025-12-12T09:27:57Z</dcterms:created>
  <dcterms:modified xsi:type="dcterms:W3CDTF">2026-02-25T05:18:24Z</dcterms:modified>
  <cp:category/>
</cp:coreProperties>
</file>