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10486984-D98C-4BBE-A1B8-5CF38A19DD13}" xr6:coauthVersionLast="47" xr6:coauthVersionMax="47" xr10:uidLastSave="{00000000-0000-0000-0000-000000000000}"/>
  <workbookProtection workbookAlgorithmName="SHA-512" workbookHashValue="cgYYDFO10QiQX6UPpLoztl2GhQbp5Id6Q5J7PB7mfC+vvFg7deHDeo4HtRGfxpjmjQA4wTHu9qpQuLhHIzJRwQ==" workbookSaltValue="+de9+Z2FccgPYP5h/0eIK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DN7" i="5"/>
  <c r="DM7" i="5"/>
  <c r="DL7" i="5"/>
  <c r="DK7" i="5"/>
  <c r="DI7" i="5"/>
  <c r="MI78" i="4" s="1"/>
  <c r="DH7" i="5"/>
  <c r="LT78" i="4" s="1"/>
  <c r="DG7" i="5"/>
  <c r="LE78" i="4" s="1"/>
  <c r="DF7" i="5"/>
  <c r="DE7" i="5"/>
  <c r="DD7" i="5"/>
  <c r="DC7" i="5"/>
  <c r="LT77" i="4" s="1"/>
  <c r="DB7" i="5"/>
  <c r="DA7" i="5"/>
  <c r="CZ7" i="5"/>
  <c r="CN7" i="5"/>
  <c r="CV76" i="4" s="1"/>
  <c r="CM7" i="5"/>
  <c r="BZ7" i="5"/>
  <c r="BY7" i="5"/>
  <c r="LH53" i="4" s="1"/>
  <c r="BX7" i="5"/>
  <c r="KO53" i="4" s="1"/>
  <c r="BW7" i="5"/>
  <c r="BV7" i="5"/>
  <c r="BU7" i="5"/>
  <c r="BT7" i="5"/>
  <c r="LH52" i="4" s="1"/>
  <c r="BS7" i="5"/>
  <c r="BR7" i="5"/>
  <c r="BQ7" i="5"/>
  <c r="BO7" i="5"/>
  <c r="HJ53" i="4" s="1"/>
  <c r="BN7" i="5"/>
  <c r="GQ53" i="4" s="1"/>
  <c r="BM7" i="5"/>
  <c r="FX53" i="4" s="1"/>
  <c r="BL7" i="5"/>
  <c r="FE53" i="4" s="1"/>
  <c r="BK7" i="5"/>
  <c r="EL53" i="4" s="1"/>
  <c r="BJ7" i="5"/>
  <c r="BI7" i="5"/>
  <c r="BH7" i="5"/>
  <c r="BG7" i="5"/>
  <c r="BF7" i="5"/>
  <c r="BD7" i="5"/>
  <c r="CS53" i="4" s="1"/>
  <c r="BC7" i="5"/>
  <c r="BZ53" i="4" s="1"/>
  <c r="BB7" i="5"/>
  <c r="BG53" i="4" s="1"/>
  <c r="BA7" i="5"/>
  <c r="AN53" i="4" s="1"/>
  <c r="AZ7" i="5"/>
  <c r="U53" i="4" s="1"/>
  <c r="AY7" i="5"/>
  <c r="CS52" i="4" s="1"/>
  <c r="AX7" i="5"/>
  <c r="BZ52" i="4" s="1"/>
  <c r="AW7" i="5"/>
  <c r="AV7" i="5"/>
  <c r="AU7" i="5"/>
  <c r="U52" i="4" s="1"/>
  <c r="AS7" i="5"/>
  <c r="AR7" i="5"/>
  <c r="GQ32" i="4" s="1"/>
  <c r="AQ7" i="5"/>
  <c r="FX32" i="4" s="1"/>
  <c r="AP7" i="5"/>
  <c r="FE32" i="4" s="1"/>
  <c r="AO7" i="5"/>
  <c r="EL32" i="4" s="1"/>
  <c r="AN7" i="5"/>
  <c r="HJ31" i="4" s="1"/>
  <c r="AM7" i="5"/>
  <c r="GQ31" i="4" s="1"/>
  <c r="AL7" i="5"/>
  <c r="FX31" i="4" s="1"/>
  <c r="AK7" i="5"/>
  <c r="FE31" i="4" s="1"/>
  <c r="AJ7" i="5"/>
  <c r="AH7" i="5"/>
  <c r="AG7" i="5"/>
  <c r="AF7" i="5"/>
  <c r="BG32" i="4" s="1"/>
  <c r="AE7" i="5"/>
  <c r="AD7" i="5"/>
  <c r="AC7" i="5"/>
  <c r="CS31" i="4" s="1"/>
  <c r="AB7" i="5"/>
  <c r="BZ31" i="4" s="1"/>
  <c r="AA7" i="5"/>
  <c r="BG31" i="4" s="1"/>
  <c r="Z7" i="5"/>
  <c r="AN31" i="4" s="1"/>
  <c r="Y7" i="5"/>
  <c r="U31" i="4" s="1"/>
  <c r="X7" i="5"/>
  <c r="LJ10" i="4" s="1"/>
  <c r="W7" i="5"/>
  <c r="V7" i="5"/>
  <c r="U7" i="5"/>
  <c r="LJ8" i="4" s="1"/>
  <c r="T7" i="5"/>
  <c r="JQ8" i="4" s="1"/>
  <c r="S7" i="5"/>
  <c r="HX8" i="4" s="1"/>
  <c r="R7" i="5"/>
  <c r="Q7" i="5"/>
  <c r="CF10" i="4" s="1"/>
  <c r="P7" i="5"/>
  <c r="O7" i="5"/>
  <c r="B10" i="4" s="1"/>
  <c r="N7" i="5"/>
  <c r="FJ8" i="4" s="1"/>
  <c r="M7" i="5"/>
  <c r="DU8" i="4" s="1"/>
  <c r="L7" i="5"/>
  <c r="CF8" i="4" s="1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JV53" i="4"/>
  <c r="JC53" i="4"/>
  <c r="MA52" i="4"/>
  <c r="KO52" i="4"/>
  <c r="JV52" i="4"/>
  <c r="JC52" i="4"/>
  <c r="HJ52" i="4"/>
  <c r="GQ52" i="4"/>
  <c r="FX52" i="4"/>
  <c r="FE52" i="4"/>
  <c r="EL52" i="4"/>
  <c r="BG52" i="4"/>
  <c r="AN52" i="4"/>
  <c r="LH32" i="4"/>
  <c r="KO32" i="4"/>
  <c r="JV32" i="4"/>
  <c r="HJ32" i="4"/>
  <c r="CS32" i="4"/>
  <c r="BZ32" i="4"/>
  <c r="AN32" i="4"/>
  <c r="U32" i="4"/>
  <c r="MA31" i="4"/>
  <c r="LH31" i="4"/>
  <c r="KO31" i="4"/>
  <c r="JV31" i="4"/>
  <c r="JC31" i="4"/>
  <c r="EL31" i="4"/>
  <c r="JQ10" i="4"/>
  <c r="HX10" i="4"/>
  <c r="DU10" i="4"/>
  <c r="AQ8" i="4"/>
  <c r="B8" i="4"/>
  <c r="B6" i="4" l="1"/>
  <c r="LT76" i="4"/>
  <c r="GQ51" i="4"/>
  <c r="LH30" i="4"/>
  <c r="IE76" i="4"/>
  <c r="BZ51" i="4"/>
  <c r="GQ30" i="4"/>
  <c r="BZ30" i="4"/>
  <c r="BK76" i="4"/>
  <c r="LH51" i="4"/>
  <c r="B11" i="5"/>
  <c r="F11" i="5"/>
  <c r="C11" i="5"/>
  <c r="D11" i="5"/>
  <c r="AN30" i="4" l="1"/>
  <c r="FE51" i="4"/>
  <c r="AG76" i="4"/>
  <c r="JV51" i="4"/>
  <c r="KP76" i="4"/>
  <c r="JV30" i="4"/>
  <c r="HA76" i="4"/>
  <c r="AN51" i="4"/>
  <c r="FE30" i="4"/>
  <c r="BG51" i="4"/>
  <c r="AV76" i="4"/>
  <c r="KO51" i="4"/>
  <c r="FX30" i="4"/>
  <c r="BG30" i="4"/>
  <c r="LE76" i="4"/>
  <c r="FX51" i="4"/>
  <c r="KO30" i="4"/>
  <c r="HP76" i="4"/>
  <c r="IT76" i="4"/>
  <c r="CS51" i="4"/>
  <c r="HJ30" i="4"/>
  <c r="MA30" i="4"/>
  <c r="CS30" i="4"/>
  <c r="BZ76" i="4"/>
  <c r="MA51" i="4"/>
  <c r="MI76" i="4"/>
  <c r="HJ51" i="4"/>
  <c r="JC30" i="4"/>
  <c r="GL76" i="4"/>
  <c r="U51" i="4"/>
  <c r="EL30" i="4"/>
  <c r="R76" i="4"/>
  <c r="EL51" i="4"/>
  <c r="U30" i="4"/>
  <c r="JC51" i="4"/>
  <c r="KA76" i="4"/>
</calcChain>
</file>

<file path=xl/sharedStrings.xml><?xml version="1.0" encoding="utf-8"?>
<sst xmlns="http://schemas.openxmlformats.org/spreadsheetml/2006/main" count="278" uniqueCount="136">
  <si>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</si>
  <si>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</si>
  <si>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</si>
  <si>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</si>
  <si>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</si>
  <si>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</si>
  <si>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</si>
  <si>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</si>
  <si>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</si>
  <si>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</si>
  <si>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</si>
  <si>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</si>
  <si>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</si>
  <si>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</si>
  <si>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</si>
  <si>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</si>
  <si>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</si>
  <si>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</si>
  <si>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</si>
  <si>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</si>
  <si>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</si>
  <si>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</si>
  <si>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</si>
  <si>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</si>
  <si>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</si>
  <si>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</si>
  <si>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</si>
  <si>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</si>
  <si>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</si>
  <si>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</si>
  <si>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</si>
  <si>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</si>
  <si>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</si>
  <si>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</si>
  <si>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</si>
  <si>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</si>
  <si>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</si>
  <si>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</si>
  <si>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</si>
  <si>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</si>
  <si>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</si>
  <si>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</si>
  <si>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</si>
  <si>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</si>
  <si>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</si>
  <si>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</si>
  <si>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</si>
  <si>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</si>
  <si>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</si>
  <si>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</si>
  <si>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</si>
  <si>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</si>
  <si>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</si>
  <si>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</si>
  <si>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</si>
  <si>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</si>
  <si>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</si>
  <si>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</si>
  <si>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</si>
  <si>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</si>
  <si>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</si>
  <si>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</si>
  <si>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</si>
  <si>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</si>
  <si>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</si>
  <si>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</si>
  <si>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</si>
  <si>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</si>
  <si>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</si>
  <si>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</si>
  <si>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</si>
  <si>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</si>
  <si>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</si>
  <si>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</si>
  <si>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</si>
  <si>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</si>
  <si>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</si>
  <si>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</si>
  <si>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</si>
  <si>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</si>
  <si>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</si>
  <si>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</si>
  <si>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</si>
  <si>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</si>
  <si>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</si>
  <si>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</si>
  <si>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</si>
  <si>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</si>
  <si>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</si>
  <si>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</si>
  <si>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</si>
  <si>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</si>
  <si>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</si>
  <si>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</si>
  <si>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</si>
  <si>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</si>
  <si>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</si>
  <si>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</si>
  <si>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</si>
  <si>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</si>
  <si>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</si>
  <si>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当該値(N-4)</t>
    <phoneticPr fontId="5"/>
  </si>
  <si>
    <t>当該値(N-2)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</si>
  <si>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</si>
  <si>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</si>
  <si>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</si>
  <si>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</si>
  <si>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</si>
  <si>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</si>
  <si>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</si>
  <si>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</si>
  <si>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</si>
  <si>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</si>
  <si>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</si>
  <si>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練馬区</t>
  </si>
  <si>
    <t>練馬駅北口地下駐車場</t>
  </si>
  <si>
    <t>法非適用</t>
  </si>
  <si>
    <t>駐車場整備事業</t>
  </si>
  <si>
    <t>-</t>
  </si>
  <si>
    <t>Ａ２Ｂ１</t>
  </si>
  <si>
    <t>非設置</t>
  </si>
  <si>
    <t>該当数値なし</t>
  </si>
  <si>
    <t>その他駐車場</t>
  </si>
  <si>
    <t>地下式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</si>
  <si>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</si>
  <si>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</si>
  <si>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</si>
  <si>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</si>
  <si>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</si>
  <si>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</si>
  <si>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</si>
  <si>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</si>
  <si>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本施設については、地方債残高がない状況である。
管制設備については順次、更新を行っており、今後も老朽化の状況をみながら、計画的に更新を行っていく。</t>
    <phoneticPr fontId="5"/>
  </si>
  <si>
    <t>本施設については、概ね他会計からの補助金を充当しておらず、独立採算を行えている状況である。
また、収益的収支比率が100％超であり、売上高ＧＯＰ比率およびＥＢＩＴＤＡも類似施設の平均を上回ったことから、良好に運営されていることがわかる。
さらに、料金体系について、令和２年10月から引き上げを行い、収益の強化を図った。
今後も駐車場利用者数の動向を注視しつつ、引き続き経営体制の見直しに取り組む。</t>
    <phoneticPr fontId="5"/>
  </si>
  <si>
    <t>収益的収支比率および稼働率が類似施設の平均値を上回っており、黒字運営が行わなれている状況である。</t>
    <rPh sb="10" eb="13">
      <t>カドウリツ</t>
    </rPh>
    <rPh sb="23" eb="25">
      <t>ウワマワ</t>
    </rPh>
    <rPh sb="42" eb="44">
      <t>ジョウキョウ</t>
    </rPh>
    <phoneticPr fontId="5"/>
  </si>
  <si>
    <t xml:space="preserve">本施設の稼働率については、令和元年度以降200％を超えており、令和５年度は下回ったものの、直近５年間の類似施設の平均を上回っている。
</t>
    <rPh sb="13" eb="15">
      <t>レイワ</t>
    </rPh>
    <rPh sb="15" eb="17">
      <t>ガンネン</t>
    </rPh>
    <rPh sb="17" eb="18">
      <t>ド</t>
    </rPh>
    <rPh sb="18" eb="20">
      <t>イコウ</t>
    </rPh>
    <rPh sb="25" eb="26">
      <t>コ</t>
    </rPh>
    <rPh sb="31" eb="33">
      <t>レイワ</t>
    </rPh>
    <rPh sb="34" eb="36">
      <t>ネンド</t>
    </rPh>
    <rPh sb="37" eb="39">
      <t>シタマワ</t>
    </rPh>
    <rPh sb="45" eb="47">
      <t>チョッキン</t>
    </rPh>
    <rPh sb="48" eb="49">
      <t>ネン</t>
    </rPh>
    <rPh sb="49" eb="50">
      <t>カン</t>
    </rPh>
    <rPh sb="51" eb="53">
      <t>ルイジ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</si>
</sst>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154.1</c:v>
                </c:pt>
                <c:pt idx="1">
                  <c:v>129.1</c:v>
                </c:pt>
                <c:pt idx="2">
                  <c:v>135.4</c:v>
                </c:pt>
                <c:pt idx="3">
                  <c:v>106.6</c:v>
                </c:pt>
                <c:pt idx="4">
                  <c:v>142.5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C-4866-B2E2-C5AB7CA9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121.8</c:v>
                </c:pt>
                <c:pt idx="1">
                  <c:v>111.3</c:v>
                </c:pt>
                <c:pt idx="2">
                  <c:v>158.80000000000001</c:v>
                </c:pt>
                <c:pt idx="3">
                  <c:v>120.9</c:v>
                </c:pt>
                <c:pt idx="4">
                  <c:v>123.1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C-4866-B2E2-C5AB7CA9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C-4BB9-95B5-EBCF92490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163.69999999999999</c:v>
                </c:pt>
                <c:pt idx="1">
                  <c:v>88</c:v>
                </c:pt>
                <c:pt idx="2">
                  <c:v>77.3</c:v>
                </c:pt>
                <c:pt idx="3">
                  <c:v>51.8</c:v>
                </c:pt>
                <c:pt idx="4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C-4BB9-95B5-EBCF92490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28D-4422-BCA9-BCED7F099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8D-4422-BCA9-BCED7F099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EAA-4FAD-9E50-BB4857AA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A-4FAD-9E50-BB4857AA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8-4442-9ADF-DA4E05A0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10.1</c:v>
                </c:pt>
                <c:pt idx="2">
                  <c:v>8.6</c:v>
                </c:pt>
                <c:pt idx="3">
                  <c:v>7.6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8-4442-9ADF-DA4E05A0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F-47EB-99F0-238A71A00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54</c:v>
                </c:pt>
                <c:pt idx="1">
                  <c:v>654</c:v>
                </c:pt>
                <c:pt idx="2">
                  <c:v>2466</c:v>
                </c:pt>
                <c:pt idx="3">
                  <c:v>58</c:v>
                </c:pt>
                <c:pt idx="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F-47EB-99F0-238A71A00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210.8</c:v>
                </c:pt>
                <c:pt idx="1">
                  <c:v>200.2</c:v>
                </c:pt>
                <c:pt idx="2">
                  <c:v>204.9</c:v>
                </c:pt>
                <c:pt idx="3">
                  <c:v>201.2</c:v>
                </c:pt>
                <c:pt idx="4">
                  <c:v>197.1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D-4C29-8028-C866AFC5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184.2</c:v>
                </c:pt>
                <c:pt idx="1">
                  <c:v>153.80000000000001</c:v>
                </c:pt>
                <c:pt idx="2">
                  <c:v>163.5</c:v>
                </c:pt>
                <c:pt idx="3">
                  <c:v>178.3</c:v>
                </c:pt>
                <c:pt idx="4">
                  <c:v>181.9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D-4C29-8028-C866AFC5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35.1</c:v>
                </c:pt>
                <c:pt idx="1">
                  <c:v>22.5</c:v>
                </c:pt>
                <c:pt idx="2">
                  <c:v>26.1</c:v>
                </c:pt>
                <c:pt idx="3">
                  <c:v>6.2</c:v>
                </c:pt>
                <c:pt idx="4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5-4D37-8E2B-2E210612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2.2000000000000002</c:v>
                </c:pt>
                <c:pt idx="1">
                  <c:v>-81</c:v>
                </c:pt>
                <c:pt idx="2">
                  <c:v>-25.1</c:v>
                </c:pt>
                <c:pt idx="3">
                  <c:v>-18</c:v>
                </c:pt>
                <c:pt idx="4">
                  <c:v>-20.7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55-4D37-8E2B-2E210612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78261</c:v>
                </c:pt>
                <c:pt idx="1">
                  <c:v>62714</c:v>
                </c:pt>
                <c:pt idx="2">
                  <c:v>75316</c:v>
                </c:pt>
                <c:pt idx="3">
                  <c:v>18437</c:v>
                </c:pt>
                <c:pt idx="4">
                  <c:v>88447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3-4F20-854B-3BFA293A5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16100</c:v>
                </c:pt>
                <c:pt idx="1">
                  <c:v>4836</c:v>
                </c:pt>
                <c:pt idx="2">
                  <c:v>37213</c:v>
                </c:pt>
                <c:pt idx="3">
                  <c:v>17293</c:v>
                </c:pt>
                <c:pt idx="4">
                  <c:v>15316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3-4F20-854B-3BFA293A5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東京都練馬区　練馬駅北口地下駐車場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Ａ２Ｂ１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商業施設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18379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122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地下式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28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490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利用料金制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134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2"/>
      <c r="C31" s="2"/>
      <c r="D31" s="2"/>
      <c r="E31" s="2"/>
      <c r="F31" s="2"/>
      <c r="I31" s="17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154.1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129.1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135.4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106.6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142.5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210.8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200.2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204.9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201.2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197.1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2"/>
      <c r="C32" s="2"/>
      <c r="D32" s="2"/>
      <c r="E32" s="2"/>
      <c r="F32" s="2"/>
      <c r="G32" s="2"/>
      <c r="H32" s="2"/>
      <c r="I32" s="17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121.8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111.3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158.80000000000001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120.9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123.1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6.5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10.1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8.6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7.6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6.6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184.2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153.80000000000001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163.5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178.3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181.9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132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00" t="s">
        <v>135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2"/>
      <c r="C52" s="2"/>
      <c r="D52" s="2"/>
      <c r="E52" s="2"/>
      <c r="F52" s="2"/>
      <c r="I52" s="17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35.1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22.5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26.1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6.2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29.8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78261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62714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75316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18437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88447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2"/>
      <c r="C53" s="2"/>
      <c r="D53" s="2"/>
      <c r="E53" s="2"/>
      <c r="F53" s="2"/>
      <c r="G53" s="2"/>
      <c r="H53" s="2"/>
      <c r="I53" s="17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54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654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2466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58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49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2.2000000000000002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-81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-25.1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-18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-20.7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16100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4836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37213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17293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15316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133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2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2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163.69999999999999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88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77.3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51.8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45.3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kY6Fgzt38EmvtvxldZspEkxmJ7E4PSJJwWwWpA3DnaI/HR7UD8IY3+JuuwIRRRNXtME2/Mz94rRkmzVSCpshmQ==" saltValue="torfBVjoxu6J2Jpzo4VDr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100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101</v>
      </c>
      <c r="AV5" s="47" t="s">
        <v>90</v>
      </c>
      <c r="AW5" s="47" t="s">
        <v>102</v>
      </c>
      <c r="AX5" s="47" t="s">
        <v>92</v>
      </c>
      <c r="AY5" s="47" t="s">
        <v>103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104</v>
      </c>
      <c r="BG5" s="47" t="s">
        <v>90</v>
      </c>
      <c r="BH5" s="47" t="s">
        <v>105</v>
      </c>
      <c r="BI5" s="47" t="s">
        <v>106</v>
      </c>
      <c r="BJ5" s="47" t="s">
        <v>103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104</v>
      </c>
      <c r="BR5" s="47" t="s">
        <v>90</v>
      </c>
      <c r="BS5" s="47" t="s">
        <v>91</v>
      </c>
      <c r="BT5" s="47" t="s">
        <v>106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104</v>
      </c>
      <c r="CC5" s="47" t="s">
        <v>100</v>
      </c>
      <c r="CD5" s="47" t="s">
        <v>102</v>
      </c>
      <c r="CE5" s="47" t="s">
        <v>106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104</v>
      </c>
      <c r="CP5" s="47" t="s">
        <v>90</v>
      </c>
      <c r="CQ5" s="47" t="s">
        <v>91</v>
      </c>
      <c r="CR5" s="47" t="s">
        <v>106</v>
      </c>
      <c r="CS5" s="47" t="s">
        <v>103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104</v>
      </c>
      <c r="DA5" s="47" t="s">
        <v>90</v>
      </c>
      <c r="DB5" s="47" t="s">
        <v>102</v>
      </c>
      <c r="DC5" s="47" t="s">
        <v>107</v>
      </c>
      <c r="DD5" s="47" t="s">
        <v>108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104</v>
      </c>
      <c r="DL5" s="47" t="s">
        <v>100</v>
      </c>
      <c r="DM5" s="47" t="s">
        <v>91</v>
      </c>
      <c r="DN5" s="47" t="s">
        <v>106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109</v>
      </c>
      <c r="B6" s="48">
        <f>B8</f>
        <v>2023</v>
      </c>
      <c r="C6" s="48">
        <f t="shared" ref="C6:X6" si="1">C8</f>
        <v>131202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4</v>
      </c>
      <c r="H6" s="48" t="str">
        <f>SUBSTITUTE(H8,"　","")</f>
        <v>東京都練馬区</v>
      </c>
      <c r="I6" s="48" t="str">
        <f t="shared" si="1"/>
        <v>練馬駅北口地下駐車場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地下式</v>
      </c>
      <c r="R6" s="51">
        <f t="shared" si="1"/>
        <v>28</v>
      </c>
      <c r="S6" s="50" t="str">
        <f t="shared" si="1"/>
        <v>商業施設</v>
      </c>
      <c r="T6" s="50" t="str">
        <f t="shared" si="1"/>
        <v>無</v>
      </c>
      <c r="U6" s="51">
        <f t="shared" si="1"/>
        <v>18379</v>
      </c>
      <c r="V6" s="51">
        <f t="shared" si="1"/>
        <v>490</v>
      </c>
      <c r="W6" s="51">
        <f t="shared" si="1"/>
        <v>400</v>
      </c>
      <c r="X6" s="50" t="str">
        <f t="shared" si="1"/>
        <v>利用料金制</v>
      </c>
      <c r="Y6" s="52">
        <f>IF(Y8="-",NA(),Y8)</f>
        <v>154.1</v>
      </c>
      <c r="Z6" s="52">
        <f t="shared" ref="Z6:AH6" si="2">IF(Z8="-",NA(),Z8)</f>
        <v>129.1</v>
      </c>
      <c r="AA6" s="52">
        <f t="shared" si="2"/>
        <v>135.4</v>
      </c>
      <c r="AB6" s="52">
        <f t="shared" si="2"/>
        <v>106.6</v>
      </c>
      <c r="AC6" s="52">
        <f t="shared" si="2"/>
        <v>142.5</v>
      </c>
      <c r="AD6" s="52">
        <f t="shared" si="2"/>
        <v>121.8</v>
      </c>
      <c r="AE6" s="52">
        <f t="shared" si="2"/>
        <v>111.3</v>
      </c>
      <c r="AF6" s="52">
        <f t="shared" si="2"/>
        <v>158.80000000000001</v>
      </c>
      <c r="AG6" s="52">
        <f t="shared" si="2"/>
        <v>120.9</v>
      </c>
      <c r="AH6" s="52">
        <f t="shared" si="2"/>
        <v>123.1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6.5</v>
      </c>
      <c r="AP6" s="52">
        <f t="shared" si="3"/>
        <v>10.1</v>
      </c>
      <c r="AQ6" s="52">
        <f t="shared" si="3"/>
        <v>8.6</v>
      </c>
      <c r="AR6" s="52">
        <f t="shared" si="3"/>
        <v>7.6</v>
      </c>
      <c r="AS6" s="52">
        <f t="shared" si="3"/>
        <v>6.6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54</v>
      </c>
      <c r="BA6" s="53">
        <f t="shared" si="4"/>
        <v>654</v>
      </c>
      <c r="BB6" s="53">
        <f t="shared" si="4"/>
        <v>2466</v>
      </c>
      <c r="BC6" s="53">
        <f t="shared" si="4"/>
        <v>58</v>
      </c>
      <c r="BD6" s="53">
        <f t="shared" si="4"/>
        <v>49</v>
      </c>
      <c r="BE6" s="51" t="str">
        <f>IF(BE8="-","",IF(BE8="-","【-】","【"&amp;SUBSTITUTE(TEXT(BE8,"#,##0"),"-","△")&amp;"】"))</f>
        <v>【127】</v>
      </c>
      <c r="BF6" s="52">
        <f>IF(BF8="-",NA(),BF8)</f>
        <v>35.1</v>
      </c>
      <c r="BG6" s="52">
        <f t="shared" ref="BG6:BO6" si="5">IF(BG8="-",NA(),BG8)</f>
        <v>22.5</v>
      </c>
      <c r="BH6" s="52">
        <f t="shared" si="5"/>
        <v>26.1</v>
      </c>
      <c r="BI6" s="52">
        <f t="shared" si="5"/>
        <v>6.2</v>
      </c>
      <c r="BJ6" s="52">
        <f t="shared" si="5"/>
        <v>29.8</v>
      </c>
      <c r="BK6" s="52">
        <f t="shared" si="5"/>
        <v>2.2000000000000002</v>
      </c>
      <c r="BL6" s="52">
        <f t="shared" si="5"/>
        <v>-81</v>
      </c>
      <c r="BM6" s="52">
        <f t="shared" si="5"/>
        <v>-25.1</v>
      </c>
      <c r="BN6" s="52">
        <f t="shared" si="5"/>
        <v>-18</v>
      </c>
      <c r="BO6" s="52">
        <f t="shared" si="5"/>
        <v>-20.7</v>
      </c>
      <c r="BP6" s="49" t="str">
        <f>IF(BP8="-","",IF(BP8="-","【-】","【"&amp;SUBSTITUTE(TEXT(BP8,"#,##0.0"),"-","△")&amp;"】"))</f>
        <v>【△55.6】</v>
      </c>
      <c r="BQ6" s="53">
        <f>IF(BQ8="-",NA(),BQ8)</f>
        <v>78261</v>
      </c>
      <c r="BR6" s="53">
        <f t="shared" ref="BR6:BZ6" si="6">IF(BR8="-",NA(),BR8)</f>
        <v>62714</v>
      </c>
      <c r="BS6" s="53">
        <f t="shared" si="6"/>
        <v>75316</v>
      </c>
      <c r="BT6" s="53">
        <f t="shared" si="6"/>
        <v>18437</v>
      </c>
      <c r="BU6" s="53">
        <f t="shared" si="6"/>
        <v>88447</v>
      </c>
      <c r="BV6" s="53">
        <f t="shared" si="6"/>
        <v>16100</v>
      </c>
      <c r="BW6" s="53">
        <f t="shared" si="6"/>
        <v>4836</v>
      </c>
      <c r="BX6" s="53">
        <f t="shared" si="6"/>
        <v>37213</v>
      </c>
      <c r="BY6" s="53">
        <f t="shared" si="6"/>
        <v>17293</v>
      </c>
      <c r="BZ6" s="53">
        <f t="shared" si="6"/>
        <v>15316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110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163.69999999999999</v>
      </c>
      <c r="DF6" s="52">
        <f t="shared" si="8"/>
        <v>88</v>
      </c>
      <c r="DG6" s="52">
        <f t="shared" si="8"/>
        <v>77.3</v>
      </c>
      <c r="DH6" s="52">
        <f t="shared" si="8"/>
        <v>51.8</v>
      </c>
      <c r="DI6" s="52">
        <f t="shared" si="8"/>
        <v>45.3</v>
      </c>
      <c r="DJ6" s="49" t="str">
        <f>IF(DJ8="-","",IF(DJ8="-","【-】","【"&amp;SUBSTITUTE(TEXT(DJ8,"#,##0.0"),"-","△")&amp;"】"))</f>
        <v>【79.0】</v>
      </c>
      <c r="DK6" s="52">
        <f>IF(DK8="-",NA(),DK8)</f>
        <v>210.8</v>
      </c>
      <c r="DL6" s="52">
        <f t="shared" ref="DL6:DT6" si="9">IF(DL8="-",NA(),DL8)</f>
        <v>200.2</v>
      </c>
      <c r="DM6" s="52">
        <f t="shared" si="9"/>
        <v>204.9</v>
      </c>
      <c r="DN6" s="52">
        <f t="shared" si="9"/>
        <v>201.2</v>
      </c>
      <c r="DO6" s="52">
        <f t="shared" si="9"/>
        <v>197.1</v>
      </c>
      <c r="DP6" s="52">
        <f t="shared" si="9"/>
        <v>184.2</v>
      </c>
      <c r="DQ6" s="52">
        <f t="shared" si="9"/>
        <v>153.80000000000001</v>
      </c>
      <c r="DR6" s="52">
        <f t="shared" si="9"/>
        <v>163.5</v>
      </c>
      <c r="DS6" s="52">
        <f t="shared" si="9"/>
        <v>178.3</v>
      </c>
      <c r="DT6" s="52">
        <f t="shared" si="9"/>
        <v>181.9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112</v>
      </c>
      <c r="B7" s="48">
        <f t="shared" ref="B7:X7" si="10">B8</f>
        <v>2023</v>
      </c>
      <c r="C7" s="48">
        <f t="shared" si="10"/>
        <v>131202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4</v>
      </c>
      <c r="H7" s="48" t="str">
        <f t="shared" si="10"/>
        <v>東京都　練馬区</v>
      </c>
      <c r="I7" s="48" t="str">
        <f t="shared" si="10"/>
        <v>練馬駅北口地下駐車場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地下式</v>
      </c>
      <c r="R7" s="51">
        <f t="shared" si="10"/>
        <v>28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18379</v>
      </c>
      <c r="V7" s="51">
        <f t="shared" si="10"/>
        <v>490</v>
      </c>
      <c r="W7" s="51">
        <f t="shared" si="10"/>
        <v>400</v>
      </c>
      <c r="X7" s="50" t="str">
        <f t="shared" si="10"/>
        <v>利用料金制</v>
      </c>
      <c r="Y7" s="52">
        <f>Y8</f>
        <v>154.1</v>
      </c>
      <c r="Z7" s="52">
        <f t="shared" ref="Z7:AH7" si="11">Z8</f>
        <v>129.1</v>
      </c>
      <c r="AA7" s="52">
        <f t="shared" si="11"/>
        <v>135.4</v>
      </c>
      <c r="AB7" s="52">
        <f t="shared" si="11"/>
        <v>106.6</v>
      </c>
      <c r="AC7" s="52">
        <f t="shared" si="11"/>
        <v>142.5</v>
      </c>
      <c r="AD7" s="52">
        <f t="shared" si="11"/>
        <v>121.8</v>
      </c>
      <c r="AE7" s="52">
        <f t="shared" si="11"/>
        <v>111.3</v>
      </c>
      <c r="AF7" s="52">
        <f t="shared" si="11"/>
        <v>158.80000000000001</v>
      </c>
      <c r="AG7" s="52">
        <f t="shared" si="11"/>
        <v>120.9</v>
      </c>
      <c r="AH7" s="52">
        <f t="shared" si="11"/>
        <v>123.1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6.5</v>
      </c>
      <c r="AP7" s="52">
        <f t="shared" si="12"/>
        <v>10.1</v>
      </c>
      <c r="AQ7" s="52">
        <f t="shared" si="12"/>
        <v>8.6</v>
      </c>
      <c r="AR7" s="52">
        <f t="shared" si="12"/>
        <v>7.6</v>
      </c>
      <c r="AS7" s="52">
        <f t="shared" si="12"/>
        <v>6.6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54</v>
      </c>
      <c r="BA7" s="53">
        <f t="shared" si="13"/>
        <v>654</v>
      </c>
      <c r="BB7" s="53">
        <f t="shared" si="13"/>
        <v>2466</v>
      </c>
      <c r="BC7" s="53">
        <f t="shared" si="13"/>
        <v>58</v>
      </c>
      <c r="BD7" s="53">
        <f t="shared" si="13"/>
        <v>49</v>
      </c>
      <c r="BE7" s="51"/>
      <c r="BF7" s="52">
        <f>BF8</f>
        <v>35.1</v>
      </c>
      <c r="BG7" s="52">
        <f t="shared" ref="BG7:BO7" si="14">BG8</f>
        <v>22.5</v>
      </c>
      <c r="BH7" s="52">
        <f t="shared" si="14"/>
        <v>26.1</v>
      </c>
      <c r="BI7" s="52">
        <f t="shared" si="14"/>
        <v>6.2</v>
      </c>
      <c r="BJ7" s="52">
        <f t="shared" si="14"/>
        <v>29.8</v>
      </c>
      <c r="BK7" s="52">
        <f t="shared" si="14"/>
        <v>2.2000000000000002</v>
      </c>
      <c r="BL7" s="52">
        <f t="shared" si="14"/>
        <v>-81</v>
      </c>
      <c r="BM7" s="52">
        <f t="shared" si="14"/>
        <v>-25.1</v>
      </c>
      <c r="BN7" s="52">
        <f t="shared" si="14"/>
        <v>-18</v>
      </c>
      <c r="BO7" s="52">
        <f t="shared" si="14"/>
        <v>-20.7</v>
      </c>
      <c r="BP7" s="49"/>
      <c r="BQ7" s="53">
        <f>BQ8</f>
        <v>78261</v>
      </c>
      <c r="BR7" s="53">
        <f t="shared" ref="BR7:BZ7" si="15">BR8</f>
        <v>62714</v>
      </c>
      <c r="BS7" s="53">
        <f t="shared" si="15"/>
        <v>75316</v>
      </c>
      <c r="BT7" s="53">
        <f t="shared" si="15"/>
        <v>18437</v>
      </c>
      <c r="BU7" s="53">
        <f t="shared" si="15"/>
        <v>88447</v>
      </c>
      <c r="BV7" s="53">
        <f t="shared" si="15"/>
        <v>16100</v>
      </c>
      <c r="BW7" s="53">
        <f t="shared" si="15"/>
        <v>4836</v>
      </c>
      <c r="BX7" s="53">
        <f t="shared" si="15"/>
        <v>37213</v>
      </c>
      <c r="BY7" s="53">
        <f t="shared" si="15"/>
        <v>17293</v>
      </c>
      <c r="BZ7" s="53">
        <f t="shared" si="15"/>
        <v>15316</v>
      </c>
      <c r="CA7" s="51"/>
      <c r="CB7" s="52" t="s">
        <v>113</v>
      </c>
      <c r="CC7" s="52" t="s">
        <v>113</v>
      </c>
      <c r="CD7" s="52" t="s">
        <v>113</v>
      </c>
      <c r="CE7" s="52" t="s">
        <v>113</v>
      </c>
      <c r="CF7" s="52" t="s">
        <v>113</v>
      </c>
      <c r="CG7" s="52" t="s">
        <v>113</v>
      </c>
      <c r="CH7" s="52" t="s">
        <v>113</v>
      </c>
      <c r="CI7" s="52" t="s">
        <v>113</v>
      </c>
      <c r="CJ7" s="52" t="s">
        <v>113</v>
      </c>
      <c r="CK7" s="52" t="s">
        <v>110</v>
      </c>
      <c r="CL7" s="49"/>
      <c r="CM7" s="51">
        <f>CM8</f>
        <v>0</v>
      </c>
      <c r="CN7" s="51">
        <f>CN8</f>
        <v>0</v>
      </c>
      <c r="CO7" s="52" t="s">
        <v>113</v>
      </c>
      <c r="CP7" s="52" t="s">
        <v>113</v>
      </c>
      <c r="CQ7" s="52" t="s">
        <v>113</v>
      </c>
      <c r="CR7" s="52" t="s">
        <v>113</v>
      </c>
      <c r="CS7" s="52" t="s">
        <v>113</v>
      </c>
      <c r="CT7" s="52" t="s">
        <v>113</v>
      </c>
      <c r="CU7" s="52" t="s">
        <v>113</v>
      </c>
      <c r="CV7" s="52" t="s">
        <v>113</v>
      </c>
      <c r="CW7" s="52" t="s">
        <v>113</v>
      </c>
      <c r="CX7" s="52" t="s">
        <v>110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163.69999999999999</v>
      </c>
      <c r="DF7" s="52">
        <f t="shared" si="16"/>
        <v>88</v>
      </c>
      <c r="DG7" s="52">
        <f t="shared" si="16"/>
        <v>77.3</v>
      </c>
      <c r="DH7" s="52">
        <f t="shared" si="16"/>
        <v>51.8</v>
      </c>
      <c r="DI7" s="52">
        <f t="shared" si="16"/>
        <v>45.3</v>
      </c>
      <c r="DJ7" s="49"/>
      <c r="DK7" s="52">
        <f>DK8</f>
        <v>210.8</v>
      </c>
      <c r="DL7" s="52">
        <f t="shared" ref="DL7:DT7" si="17">DL8</f>
        <v>200.2</v>
      </c>
      <c r="DM7" s="52">
        <f t="shared" si="17"/>
        <v>204.9</v>
      </c>
      <c r="DN7" s="52">
        <f t="shared" si="17"/>
        <v>201.2</v>
      </c>
      <c r="DO7" s="52">
        <f t="shared" si="17"/>
        <v>197.1</v>
      </c>
      <c r="DP7" s="52">
        <f t="shared" si="17"/>
        <v>184.2</v>
      </c>
      <c r="DQ7" s="52">
        <f t="shared" si="17"/>
        <v>153.80000000000001</v>
      </c>
      <c r="DR7" s="52">
        <f t="shared" si="17"/>
        <v>163.5</v>
      </c>
      <c r="DS7" s="52">
        <f t="shared" si="17"/>
        <v>178.3</v>
      </c>
      <c r="DT7" s="52">
        <f t="shared" si="17"/>
        <v>181.9</v>
      </c>
      <c r="DU7" s="49"/>
    </row>
    <row r="8" spans="1:125" s="54" customFormat="1" x14ac:dyDescent="0.2">
      <c r="A8" s="37"/>
      <c r="B8" s="55">
        <v>2023</v>
      </c>
      <c r="C8" s="55">
        <v>131202</v>
      </c>
      <c r="D8" s="55">
        <v>47</v>
      </c>
      <c r="E8" s="55">
        <v>14</v>
      </c>
      <c r="F8" s="55">
        <v>0</v>
      </c>
      <c r="G8" s="55">
        <v>4</v>
      </c>
      <c r="H8" s="55" t="s">
        <v>114</v>
      </c>
      <c r="I8" s="55" t="s">
        <v>115</v>
      </c>
      <c r="J8" s="55" t="s">
        <v>116</v>
      </c>
      <c r="K8" s="55" t="s">
        <v>117</v>
      </c>
      <c r="L8" s="55" t="s">
        <v>118</v>
      </c>
      <c r="M8" s="55" t="s">
        <v>119</v>
      </c>
      <c r="N8" s="55" t="s">
        <v>120</v>
      </c>
      <c r="O8" s="56" t="s">
        <v>121</v>
      </c>
      <c r="P8" s="57" t="s">
        <v>122</v>
      </c>
      <c r="Q8" s="57" t="s">
        <v>123</v>
      </c>
      <c r="R8" s="58">
        <v>28</v>
      </c>
      <c r="S8" s="57" t="s">
        <v>124</v>
      </c>
      <c r="T8" s="57" t="s">
        <v>125</v>
      </c>
      <c r="U8" s="58">
        <v>18379</v>
      </c>
      <c r="V8" s="58">
        <v>490</v>
      </c>
      <c r="W8" s="58">
        <v>400</v>
      </c>
      <c r="X8" s="57" t="s">
        <v>126</v>
      </c>
      <c r="Y8" s="59">
        <v>154.1</v>
      </c>
      <c r="Z8" s="59">
        <v>129.1</v>
      </c>
      <c r="AA8" s="59">
        <v>135.4</v>
      </c>
      <c r="AB8" s="59">
        <v>106.6</v>
      </c>
      <c r="AC8" s="59">
        <v>142.5</v>
      </c>
      <c r="AD8" s="59">
        <v>121.8</v>
      </c>
      <c r="AE8" s="59">
        <v>111.3</v>
      </c>
      <c r="AF8" s="59">
        <v>158.80000000000001</v>
      </c>
      <c r="AG8" s="59">
        <v>120.9</v>
      </c>
      <c r="AH8" s="59">
        <v>123.1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6.5</v>
      </c>
      <c r="AP8" s="59">
        <v>10.1</v>
      </c>
      <c r="AQ8" s="59">
        <v>8.6</v>
      </c>
      <c r="AR8" s="59">
        <v>7.6</v>
      </c>
      <c r="AS8" s="59">
        <v>6.6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54</v>
      </c>
      <c r="BA8" s="60">
        <v>654</v>
      </c>
      <c r="BB8" s="60">
        <v>2466</v>
      </c>
      <c r="BC8" s="60">
        <v>58</v>
      </c>
      <c r="BD8" s="60">
        <v>49</v>
      </c>
      <c r="BE8" s="60">
        <v>127</v>
      </c>
      <c r="BF8" s="59">
        <v>35.1</v>
      </c>
      <c r="BG8" s="59">
        <v>22.5</v>
      </c>
      <c r="BH8" s="59">
        <v>26.1</v>
      </c>
      <c r="BI8" s="59">
        <v>6.2</v>
      </c>
      <c r="BJ8" s="59">
        <v>29.8</v>
      </c>
      <c r="BK8" s="59">
        <v>2.2000000000000002</v>
      </c>
      <c r="BL8" s="59">
        <v>-81</v>
      </c>
      <c r="BM8" s="59">
        <v>-25.1</v>
      </c>
      <c r="BN8" s="59">
        <v>-18</v>
      </c>
      <c r="BO8" s="59">
        <v>-20.7</v>
      </c>
      <c r="BP8" s="56">
        <v>-55.6</v>
      </c>
      <c r="BQ8" s="60">
        <v>78261</v>
      </c>
      <c r="BR8" s="60">
        <v>62714</v>
      </c>
      <c r="BS8" s="60">
        <v>75316</v>
      </c>
      <c r="BT8" s="61">
        <v>18437</v>
      </c>
      <c r="BU8" s="61">
        <v>88447</v>
      </c>
      <c r="BV8" s="60">
        <v>16100</v>
      </c>
      <c r="BW8" s="60">
        <v>4836</v>
      </c>
      <c r="BX8" s="60">
        <v>37213</v>
      </c>
      <c r="BY8" s="60">
        <v>17293</v>
      </c>
      <c r="BZ8" s="60">
        <v>15316</v>
      </c>
      <c r="CA8" s="58">
        <v>12639</v>
      </c>
      <c r="CB8" s="59" t="s">
        <v>118</v>
      </c>
      <c r="CC8" s="59" t="s">
        <v>118</v>
      </c>
      <c r="CD8" s="59" t="s">
        <v>118</v>
      </c>
      <c r="CE8" s="59" t="s">
        <v>118</v>
      </c>
      <c r="CF8" s="59" t="s">
        <v>118</v>
      </c>
      <c r="CG8" s="59" t="s">
        <v>118</v>
      </c>
      <c r="CH8" s="59" t="s">
        <v>118</v>
      </c>
      <c r="CI8" s="59" t="s">
        <v>118</v>
      </c>
      <c r="CJ8" s="59" t="s">
        <v>118</v>
      </c>
      <c r="CK8" s="59" t="s">
        <v>118</v>
      </c>
      <c r="CL8" s="56" t="s">
        <v>118</v>
      </c>
      <c r="CM8" s="58">
        <v>0</v>
      </c>
      <c r="CN8" s="58">
        <v>0</v>
      </c>
      <c r="CO8" s="59" t="s">
        <v>118</v>
      </c>
      <c r="CP8" s="59" t="s">
        <v>118</v>
      </c>
      <c r="CQ8" s="59" t="s">
        <v>118</v>
      </c>
      <c r="CR8" s="59" t="s">
        <v>118</v>
      </c>
      <c r="CS8" s="59" t="s">
        <v>118</v>
      </c>
      <c r="CT8" s="59" t="s">
        <v>118</v>
      </c>
      <c r="CU8" s="59" t="s">
        <v>118</v>
      </c>
      <c r="CV8" s="59" t="s">
        <v>118</v>
      </c>
      <c r="CW8" s="59" t="s">
        <v>118</v>
      </c>
      <c r="CX8" s="59" t="s">
        <v>118</v>
      </c>
      <c r="CY8" s="56" t="s">
        <v>118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163.69999999999999</v>
      </c>
      <c r="DF8" s="59">
        <v>88</v>
      </c>
      <c r="DG8" s="59">
        <v>77.3</v>
      </c>
      <c r="DH8" s="59">
        <v>51.8</v>
      </c>
      <c r="DI8" s="59">
        <v>45.3</v>
      </c>
      <c r="DJ8" s="56">
        <v>79</v>
      </c>
      <c r="DK8" s="59">
        <v>210.8</v>
      </c>
      <c r="DL8" s="59">
        <v>200.2</v>
      </c>
      <c r="DM8" s="59">
        <v>204.9</v>
      </c>
      <c r="DN8" s="59">
        <v>201.2</v>
      </c>
      <c r="DO8" s="59">
        <v>197.1</v>
      </c>
      <c r="DP8" s="59">
        <v>184.2</v>
      </c>
      <c r="DQ8" s="59">
        <v>153.80000000000001</v>
      </c>
      <c r="DR8" s="59">
        <v>163.5</v>
      </c>
      <c r="DS8" s="59">
        <v>178.3</v>
      </c>
      <c r="DT8" s="59">
        <v>181.9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127</v>
      </c>
      <c r="C10" s="64" t="s">
        <v>128</v>
      </c>
      <c r="D10" s="64" t="s">
        <v>129</v>
      </c>
      <c r="E10" s="64" t="s">
        <v>130</v>
      </c>
      <c r="F10" s="64" t="s">
        <v>131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2024-12-19T01:03:24Z</dcterms:created>
  <dcterms:modified xsi:type="dcterms:W3CDTF">2025-01-28T00:45:59Z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2025-01-21T09:36:03Z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adced349-ec2b-46f1-87f7-e47edfe038fb</vt:lpwstr>
  </property>
  <property fmtid="{D5CDD505-2E9C-101B-9397-08002B2CF9AE}" pid="8" name="MSIP_Label_defa4170-0d19-0005-0004-bc88714345d2_ContentBits">
    <vt:lpwstr>0</vt:lpwstr>
  </property>
</Properties>
</file>