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10.226.61.9\zaiseichousa\05_地方公営企業\令和６年度\20250121_公営企業に係る経営比較分析表（令和５年度決算）の分析等について（依頼）\05_HP掲載\データまとめ\"/>
    </mc:Choice>
  </mc:AlternateContent>
  <xr:revisionPtr revIDLastSave="0" documentId="13_ncr:1_{6AE0952F-397A-4480-B1DB-889AA27B73C7}" xr6:coauthVersionLast="47" xr6:coauthVersionMax="47" xr10:uidLastSave="{00000000-0000-0000-0000-000000000000}"/>
  <workbookProtection workbookAlgorithmName="SHA-512" workbookHashValue="+ua5bqSOixuj78El1hNM1guf0jNhRI0qZJJ0cujLLRjEiSqTO3YIIFrk+oS0rfGUuoRSMBfFrIbd3H14wFRHrg==" workbookSaltValue="1EUE80iW9HOVQ3jCrM6L+Q==" workbookSpinCount="100000" lockStructure="1"/>
  <bookViews>
    <workbookView xWindow="-108" yWindow="-108" windowWidth="23256" windowHeight="12456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MI78" i="4" s="1"/>
  <c r="DH7" i="5"/>
  <c r="DG7" i="5"/>
  <c r="DF7" i="5"/>
  <c r="KP78" i="4" s="1"/>
  <c r="DE7" i="5"/>
  <c r="DD7" i="5"/>
  <c r="DC7" i="5"/>
  <c r="DB7" i="5"/>
  <c r="DA7" i="5"/>
  <c r="CZ7" i="5"/>
  <c r="CN7" i="5"/>
  <c r="CM7" i="5"/>
  <c r="CV67" i="4" s="1"/>
  <c r="BZ7" i="5"/>
  <c r="MA53" i="4" s="1"/>
  <c r="BY7" i="5"/>
  <c r="BX7" i="5"/>
  <c r="BW7" i="5"/>
  <c r="JV53" i="4" s="1"/>
  <c r="BV7" i="5"/>
  <c r="BU7" i="5"/>
  <c r="BT7" i="5"/>
  <c r="BS7" i="5"/>
  <c r="KO52" i="4" s="1"/>
  <c r="BR7" i="5"/>
  <c r="BQ7" i="5"/>
  <c r="BO7" i="5"/>
  <c r="BN7" i="5"/>
  <c r="BM7" i="5"/>
  <c r="FX53" i="4" s="1"/>
  <c r="BL7" i="5"/>
  <c r="BK7" i="5"/>
  <c r="BJ7" i="5"/>
  <c r="BI7" i="5"/>
  <c r="BH7" i="5"/>
  <c r="BG7" i="5"/>
  <c r="BF7" i="5"/>
  <c r="BD7" i="5"/>
  <c r="BC7" i="5"/>
  <c r="BB7" i="5"/>
  <c r="BA7" i="5"/>
  <c r="AN53" i="4" s="1"/>
  <c r="AZ7" i="5"/>
  <c r="U53" i="4" s="1"/>
  <c r="AY7" i="5"/>
  <c r="AX7" i="5"/>
  <c r="AW7" i="5"/>
  <c r="BG52" i="4" s="1"/>
  <c r="AV7" i="5"/>
  <c r="AU7" i="5"/>
  <c r="AS7" i="5"/>
  <c r="HJ32" i="4" s="1"/>
  <c r="AR7" i="5"/>
  <c r="GQ32" i="4" s="1"/>
  <c r="AQ7" i="5"/>
  <c r="AP7" i="5"/>
  <c r="AO7" i="5"/>
  <c r="AN7" i="5"/>
  <c r="HJ31" i="4" s="1"/>
  <c r="AM7" i="5"/>
  <c r="AL7" i="5"/>
  <c r="AK7" i="5"/>
  <c r="AJ7" i="5"/>
  <c r="EL31" i="4" s="1"/>
  <c r="AH7" i="5"/>
  <c r="AG7" i="5"/>
  <c r="AF7" i="5"/>
  <c r="BG32" i="4" s="1"/>
  <c r="AE7" i="5"/>
  <c r="AD7" i="5"/>
  <c r="AC7" i="5"/>
  <c r="AB7" i="5"/>
  <c r="AA7" i="5"/>
  <c r="Z7" i="5"/>
  <c r="Y7" i="5"/>
  <c r="X7" i="5"/>
  <c r="W7" i="5"/>
  <c r="JQ10" i="4" s="1"/>
  <c r="V7" i="5"/>
  <c r="U7" i="5"/>
  <c r="T7" i="5"/>
  <c r="S7" i="5"/>
  <c r="HX8" i="4" s="1"/>
  <c r="R7" i="5"/>
  <c r="Q7" i="5"/>
  <c r="P7" i="5"/>
  <c r="O7" i="5"/>
  <c r="N7" i="5"/>
  <c r="FJ8" i="4" s="1"/>
  <c r="M7" i="5"/>
  <c r="L7" i="5"/>
  <c r="K7" i="5"/>
  <c r="AQ8" i="4" s="1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C88" i="4"/>
  <c r="LT78" i="4"/>
  <c r="LE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LH53" i="4"/>
  <c r="KO53" i="4"/>
  <c r="JC53" i="4"/>
  <c r="HJ53" i="4"/>
  <c r="GQ53" i="4"/>
  <c r="FE53" i="4"/>
  <c r="EL53" i="4"/>
  <c r="CS53" i="4"/>
  <c r="BZ53" i="4"/>
  <c r="BG53" i="4"/>
  <c r="MA52" i="4"/>
  <c r="LH52" i="4"/>
  <c r="JV52" i="4"/>
  <c r="JC52" i="4"/>
  <c r="HJ52" i="4"/>
  <c r="GQ52" i="4"/>
  <c r="FX52" i="4"/>
  <c r="FE52" i="4"/>
  <c r="EL52" i="4"/>
  <c r="CS52" i="4"/>
  <c r="BZ52" i="4"/>
  <c r="AN52" i="4"/>
  <c r="U52" i="4"/>
  <c r="MA32" i="4"/>
  <c r="LH32" i="4"/>
  <c r="KO32" i="4"/>
  <c r="JV32" i="4"/>
  <c r="JC32" i="4"/>
  <c r="FX32" i="4"/>
  <c r="FE32" i="4"/>
  <c r="EL32" i="4"/>
  <c r="CS32" i="4"/>
  <c r="BZ32" i="4"/>
  <c r="AN32" i="4"/>
  <c r="U32" i="4"/>
  <c r="MA31" i="4"/>
  <c r="LH31" i="4"/>
  <c r="KO31" i="4"/>
  <c r="JV31" i="4"/>
  <c r="JC31" i="4"/>
  <c r="GQ31" i="4"/>
  <c r="FX31" i="4"/>
  <c r="FE31" i="4"/>
  <c r="CS31" i="4"/>
  <c r="BZ31" i="4"/>
  <c r="BG31" i="4"/>
  <c r="AN31" i="4"/>
  <c r="U31" i="4"/>
  <c r="LJ10" i="4"/>
  <c r="HX10" i="4"/>
  <c r="DU10" i="4"/>
  <c r="CF10" i="4"/>
  <c r="B10" i="4"/>
  <c r="LJ8" i="4"/>
  <c r="JQ8" i="4"/>
  <c r="DU8" i="4"/>
  <c r="CF8" i="4"/>
  <c r="B8" i="4"/>
  <c r="B6" i="4" l="1"/>
  <c r="D11" i="5"/>
  <c r="BZ76" i="4"/>
  <c r="CS51" i="4"/>
  <c r="MI76" i="4"/>
  <c r="HJ51" i="4"/>
  <c r="MA30" i="4"/>
  <c r="IT76" i="4"/>
  <c r="CS30" i="4"/>
  <c r="MA51" i="4"/>
  <c r="HJ30" i="4"/>
  <c r="KO30" i="4"/>
  <c r="LE76" i="4"/>
  <c r="C11" i="5"/>
  <c r="E11" i="5"/>
  <c r="B11" i="5"/>
  <c r="BG30" i="4" l="1"/>
  <c r="AV76" i="4"/>
  <c r="KO51" i="4"/>
  <c r="FX30" i="4"/>
  <c r="HP76" i="4"/>
  <c r="BG51" i="4"/>
  <c r="FX51" i="4"/>
  <c r="KP76" i="4"/>
  <c r="AN30" i="4"/>
  <c r="HA76" i="4"/>
  <c r="AN51" i="4"/>
  <c r="FE30" i="4"/>
  <c r="AG76" i="4"/>
  <c r="JV51" i="4"/>
  <c r="FE51" i="4"/>
  <c r="JV30" i="4"/>
  <c r="R76" i="4"/>
  <c r="JC51" i="4"/>
  <c r="GL76" i="4"/>
  <c r="KA76" i="4"/>
  <c r="EL51" i="4"/>
  <c r="JC30" i="4"/>
  <c r="U51" i="4"/>
  <c r="EL30" i="4"/>
  <c r="U30" i="4"/>
  <c r="LT76" i="4"/>
  <c r="LH30" i="4"/>
  <c r="BK76" i="4"/>
  <c r="LH51" i="4"/>
  <c r="GQ51" i="4"/>
  <c r="IE76" i="4"/>
  <c r="BZ51" i="4"/>
  <c r="GQ30" i="4"/>
  <c r="BZ30" i="4"/>
</calcChain>
</file>

<file path=xl/sharedStrings.xml><?xml version="1.0" encoding="utf-8"?>
<sst xmlns="http://schemas.openxmlformats.org/spreadsheetml/2006/main" count="278" uniqueCount="140">
  <si>
    <t>経営比較分析表（令和5年度決算）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</si>
  <si>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</si>
  <si>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</si>
  <si>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</si>
  <si>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</si>
  <si>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</si>
  <si>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</si>
  <si>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</si>
  <si>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</si>
  <si>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</si>
  <si>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</si>
  <si>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</si>
  <si>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</si>
  <si>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</si>
  <si>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</si>
  <si>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</si>
  <si>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</si>
  <si>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</si>
  <si>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</si>
  <si>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</si>
  <si>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</si>
  <si>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</si>
  <si>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令和5年度全国平均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</si>
  <si>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</si>
  <si>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</si>
  <si>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</si>
  <si>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</si>
  <si>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</si>
  <si>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</si>
  <si>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</si>
  <si>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</si>
  <si>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</si>
  <si>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</si>
  <si>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</si>
  <si>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</si>
  <si>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</si>
  <si>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</si>
  <si>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</si>
  <si>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</si>
  <si>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</si>
  <si>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</si>
  <si>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</si>
  <si>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</si>
  <si>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</si>
  <si>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</si>
  <si>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</si>
  <si>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</si>
  <si>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</si>
  <si>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</si>
  <si>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</si>
  <si>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</si>
  <si>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</si>
  <si>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</si>
  <si>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</si>
  <si>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</si>
  <si>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</si>
  <si>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</si>
  <si>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</si>
  <si>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</si>
  <si>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</si>
  <si>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</si>
  <si>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</si>
  <si>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</si>
  <si>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</si>
  <si>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</si>
  <si>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</si>
  <si>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</si>
  <si>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</si>
  <si>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</si>
  <si>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</si>
  <si>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</si>
  <si>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</si>
  <si>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</si>
  <si>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</si>
  <si>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</si>
  <si>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</si>
  <si>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</si>
  <si>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</si>
  <si>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</si>
  <si>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</si>
  <si>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</si>
  <si>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</si>
  <si>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</si>
  <si>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</si>
  <si>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</si>
  <si>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</si>
  <si>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</si>
  <si>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</si>
  <si>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</si>
  <si>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</si>
  <si>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</si>
  <si>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</si>
  <si>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</si>
  <si>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</si>
  <si>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</si>
  <si>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</si>
  <si>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</si>
  <si>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</si>
  <si>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</si>
  <si>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</si>
  <si>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</si>
  <si>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</si>
  <si>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</si>
  <si>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当該値(N)</t>
    <phoneticPr fontId="5"/>
  </si>
  <si>
    <t>当該値(N-3)</t>
    <phoneticPr fontId="5"/>
  </si>
  <si>
    <t>当該値(N-2)</t>
    <phoneticPr fontId="5"/>
  </si>
  <si>
    <t>当該値(N-2)</t>
    <phoneticPr fontId="5"/>
  </si>
  <si>
    <t>当該値(N-1)</t>
    <phoneticPr fontId="5"/>
  </si>
  <si>
    <t>当該値(N)</t>
    <phoneticPr fontId="5"/>
  </si>
  <si>
    <t>当該値(N)</t>
    <phoneticPr fontId="5"/>
  </si>
  <si>
    <t>当該値(N-2)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</si>
  <si>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</si>
  <si>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</si>
  <si>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</si>
  <si>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</si>
  <si>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</si>
  <si>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</si>
  <si>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</si>
  <si>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東京都　大田区</t>
  </si>
  <si>
    <t>アロマ地下駐車場</t>
  </si>
  <si>
    <t>法非適用</t>
  </si>
  <si>
    <t>駐車場整備事業</t>
  </si>
  <si>
    <t>-</t>
  </si>
  <si>
    <t>Ａ２Ｂ２</t>
  </si>
  <si>
    <t>非設置</t>
  </si>
  <si>
    <t>該当数値なし</t>
  </si>
  <si>
    <t>附置義務駐車施設</t>
  </si>
  <si>
    <t>地下式</t>
  </si>
  <si>
    <t>公共施設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</si>
  <si>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</si>
  <si>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</si>
  <si>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</si>
  <si>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</si>
  <si>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</si>
  <si>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</si>
  <si>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</si>
  <si>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新型コロナウイルス感染拡大の影響により、令和２年度は稼働率が下がっているが、令和３年度はコロナ禍前の稼働率に戻った。
　令和４年度は駐車場設置施設（区民ホール）の特定天井等改修工事による休館の影響により、稼働率が下がったが、令和５年度は工事が終了し、営業が再開されたため、稼働率は回復した。
　なお、附置義務駐車場であることから廃止や転用は考えにくい。
　今後も引き続き稼働率の向上に向けた対策の検討が必要である。</t>
    <rPh sb="1" eb="3">
      <t>シンガタ</t>
    </rPh>
    <rPh sb="10" eb="12">
      <t>カンセン</t>
    </rPh>
    <rPh sb="12" eb="14">
      <t>カクダイ</t>
    </rPh>
    <rPh sb="15" eb="17">
      <t>エイキョウ</t>
    </rPh>
    <rPh sb="21" eb="23">
      <t>レイワ</t>
    </rPh>
    <rPh sb="24" eb="26">
      <t>ネンド</t>
    </rPh>
    <rPh sb="27" eb="30">
      <t>カドウリツ</t>
    </rPh>
    <rPh sb="31" eb="32">
      <t>サ</t>
    </rPh>
    <rPh sb="39" eb="41">
      <t>レイワ</t>
    </rPh>
    <rPh sb="42" eb="44">
      <t>ネンド</t>
    </rPh>
    <rPh sb="48" eb="49">
      <t>カ</t>
    </rPh>
    <rPh sb="49" eb="50">
      <t>マエ</t>
    </rPh>
    <rPh sb="51" eb="54">
      <t>カドウリツ</t>
    </rPh>
    <rPh sb="55" eb="56">
      <t>モド</t>
    </rPh>
    <rPh sb="67" eb="69">
      <t>チュウシャ</t>
    </rPh>
    <rPh sb="69" eb="70">
      <t>ジョウ</t>
    </rPh>
    <rPh sb="70" eb="72">
      <t>セッチ</t>
    </rPh>
    <rPh sb="72" eb="74">
      <t>シセツ</t>
    </rPh>
    <rPh sb="75" eb="77">
      <t>クミン</t>
    </rPh>
    <rPh sb="82" eb="86">
      <t>トクテイテンジョウ</t>
    </rPh>
    <rPh sb="86" eb="87">
      <t>ナド</t>
    </rPh>
    <rPh sb="87" eb="89">
      <t>カイシュウ</t>
    </rPh>
    <rPh sb="89" eb="91">
      <t>コウジ</t>
    </rPh>
    <rPh sb="94" eb="96">
      <t>キュウカン</t>
    </rPh>
    <rPh sb="97" eb="99">
      <t>エイキョウ</t>
    </rPh>
    <rPh sb="119" eb="121">
      <t>コウジ</t>
    </rPh>
    <rPh sb="122" eb="124">
      <t>シュウリョウ</t>
    </rPh>
    <rPh sb="126" eb="128">
      <t>エイギョウ</t>
    </rPh>
    <rPh sb="129" eb="131">
      <t>サイカイ</t>
    </rPh>
    <rPh sb="137" eb="140">
      <t>カドウリツ</t>
    </rPh>
    <rPh sb="141" eb="143">
      <t>カイフク</t>
    </rPh>
    <rPh sb="165" eb="167">
      <t>ハイシ</t>
    </rPh>
    <rPh sb="168" eb="170">
      <t>テンヨウ</t>
    </rPh>
    <rPh sb="171" eb="172">
      <t>カンガ</t>
    </rPh>
    <rPh sb="179" eb="181">
      <t>コンゴ</t>
    </rPh>
    <rPh sb="182" eb="183">
      <t>ヒ</t>
    </rPh>
    <rPh sb="184" eb="185">
      <t>ツヅ</t>
    </rPh>
    <rPh sb="186" eb="189">
      <t>カドウリツ</t>
    </rPh>
    <rPh sb="190" eb="192">
      <t>コウジョウ</t>
    </rPh>
    <rPh sb="193" eb="194">
      <t>ム</t>
    </rPh>
    <rPh sb="196" eb="198">
      <t>タイサク</t>
    </rPh>
    <rPh sb="199" eb="201">
      <t>ケントウ</t>
    </rPh>
    <rPh sb="202" eb="204">
      <t>ヒツヨウ</t>
    </rPh>
    <phoneticPr fontId="5"/>
  </si>
  <si>
    <t>　企業残債もなく、設備投資見込み額も高くないことから、資産価値は高いものと考える。
　しかし、開設から20年以上が経過していることから、維持補修経費が増加している傾向にある。</t>
    <rPh sb="1" eb="3">
      <t>キギョウ</t>
    </rPh>
    <rPh sb="3" eb="5">
      <t>ザンサイ</t>
    </rPh>
    <rPh sb="9" eb="11">
      <t>セツビ</t>
    </rPh>
    <rPh sb="11" eb="13">
      <t>トウシ</t>
    </rPh>
    <rPh sb="13" eb="15">
      <t>ミコ</t>
    </rPh>
    <rPh sb="16" eb="17">
      <t>ガク</t>
    </rPh>
    <rPh sb="18" eb="19">
      <t>タカ</t>
    </rPh>
    <rPh sb="27" eb="31">
      <t>シサンカチ</t>
    </rPh>
    <rPh sb="32" eb="33">
      <t>タカ</t>
    </rPh>
    <rPh sb="37" eb="38">
      <t>カンガ</t>
    </rPh>
    <rPh sb="47" eb="49">
      <t>カイセツ</t>
    </rPh>
    <rPh sb="53" eb="54">
      <t>ネン</t>
    </rPh>
    <rPh sb="54" eb="56">
      <t>イジョウ</t>
    </rPh>
    <rPh sb="57" eb="59">
      <t>ケイカ</t>
    </rPh>
    <rPh sb="68" eb="70">
      <t>イジ</t>
    </rPh>
    <rPh sb="70" eb="72">
      <t>ホシュウ</t>
    </rPh>
    <rPh sb="72" eb="74">
      <t>ケイヒ</t>
    </rPh>
    <rPh sb="75" eb="77">
      <t>ゾウカ</t>
    </rPh>
    <rPh sb="81" eb="83">
      <t>ケイコウ</t>
    </rPh>
    <phoneticPr fontId="5"/>
  </si>
  <si>
    <t>　安定した経営状況にあると言える。
　しかし、施設の開設から20年以上が経過していることから、今後の施設の維持補修等にかかる費用に対応していくため、稼働率向上に向けた対策を検討するなど、さらなる収益の向上を図っていく必要がある。</t>
    <rPh sb="1" eb="3">
      <t>アンテイ</t>
    </rPh>
    <rPh sb="5" eb="9">
      <t>ケイエイジョウキョウ</t>
    </rPh>
    <rPh sb="13" eb="14">
      <t>イ</t>
    </rPh>
    <rPh sb="23" eb="25">
      <t>シセツ</t>
    </rPh>
    <rPh sb="26" eb="28">
      <t>カイセツ</t>
    </rPh>
    <rPh sb="32" eb="33">
      <t>ネン</t>
    </rPh>
    <rPh sb="33" eb="35">
      <t>イジョウ</t>
    </rPh>
    <rPh sb="36" eb="38">
      <t>ケイカ</t>
    </rPh>
    <rPh sb="47" eb="49">
      <t>コンゴ</t>
    </rPh>
    <rPh sb="50" eb="52">
      <t>シセツ</t>
    </rPh>
    <rPh sb="53" eb="57">
      <t>イジホシュウ</t>
    </rPh>
    <rPh sb="57" eb="58">
      <t>ナド</t>
    </rPh>
    <rPh sb="62" eb="64">
      <t>ヒヨウ</t>
    </rPh>
    <rPh sb="65" eb="67">
      <t>タイオウ</t>
    </rPh>
    <rPh sb="74" eb="77">
      <t>カドウリツ</t>
    </rPh>
    <rPh sb="77" eb="79">
      <t>コウジョウ</t>
    </rPh>
    <rPh sb="80" eb="81">
      <t>ム</t>
    </rPh>
    <rPh sb="83" eb="85">
      <t>タイサク</t>
    </rPh>
    <rPh sb="86" eb="88">
      <t>ケントウ</t>
    </rPh>
    <rPh sb="97" eb="99">
      <t>シュウエキ</t>
    </rPh>
    <rPh sb="100" eb="102">
      <t>コウジョウ</t>
    </rPh>
    <rPh sb="103" eb="104">
      <t>ハカ</t>
    </rPh>
    <rPh sb="108" eb="110">
      <t>ヒツヨウ</t>
    </rPh>
    <phoneticPr fontId="5"/>
  </si>
  <si>
    <t>　維持補修経費の増加による影響で令和５年度は収益的収支比率の減少、ＥＢＩＴＤＡの減少となっているが、過去５年で収益的収支比率に大きな変動はなく、また、他会計からの補助もなく、独立し、安定した経営状況が伺える。</t>
    <rPh sb="1" eb="5">
      <t>イジホシュウ</t>
    </rPh>
    <rPh sb="5" eb="7">
      <t>ケイヒ</t>
    </rPh>
    <rPh sb="8" eb="10">
      <t>ゾウカ</t>
    </rPh>
    <rPh sb="13" eb="15">
      <t>エイキョウ</t>
    </rPh>
    <rPh sb="16" eb="18">
      <t>レイワ</t>
    </rPh>
    <rPh sb="19" eb="21">
      <t>ネンド</t>
    </rPh>
    <rPh sb="22" eb="25">
      <t>シュウエキテキ</t>
    </rPh>
    <rPh sb="25" eb="27">
      <t>シュウシ</t>
    </rPh>
    <rPh sb="27" eb="29">
      <t>ヒリツ</t>
    </rPh>
    <rPh sb="30" eb="32">
      <t>ゲンショウ</t>
    </rPh>
    <rPh sb="40" eb="42">
      <t>ゲンショウ</t>
    </rPh>
    <rPh sb="50" eb="52">
      <t>カコ</t>
    </rPh>
    <rPh sb="53" eb="54">
      <t>ネン</t>
    </rPh>
    <rPh sb="55" eb="58">
      <t>シュウエキテキ</t>
    </rPh>
    <rPh sb="58" eb="62">
      <t>シュウシヒリツ</t>
    </rPh>
    <rPh sb="63" eb="64">
      <t>オオ</t>
    </rPh>
    <rPh sb="66" eb="68">
      <t>ヘンドウ</t>
    </rPh>
    <rPh sb="75" eb="76">
      <t>ホカ</t>
    </rPh>
    <rPh sb="76" eb="78">
      <t>カイケイ</t>
    </rPh>
    <rPh sb="81" eb="83">
      <t>ホジョ</t>
    </rPh>
    <rPh sb="87" eb="89">
      <t>ドクリツ</t>
    </rPh>
    <rPh sb="91" eb="93">
      <t>アンテイ</t>
    </rPh>
    <rPh sb="95" eb="99">
      <t>ケイエイジョウキョウ</t>
    </rPh>
    <rPh sb="100" eb="101">
      <t>ウカガ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</si>
</sst>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137.69999999999999</c:v>
                </c:pt>
                <c:pt idx="1">
                  <c:v>137.80000000000001</c:v>
                </c:pt>
                <c:pt idx="2">
                  <c:v>163.5</c:v>
                </c:pt>
                <c:pt idx="3">
                  <c:v>169.4</c:v>
                </c:pt>
                <c:pt idx="4">
                  <c:v>146.5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7E-493B-84EA-9E91E16FA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136.1</c:v>
                </c:pt>
                <c:pt idx="1">
                  <c:v>127.8</c:v>
                </c:pt>
                <c:pt idx="2">
                  <c:v>146.5</c:v>
                </c:pt>
                <c:pt idx="3">
                  <c:v>142.69999999999999</c:v>
                </c:pt>
                <c:pt idx="4">
                  <c:v>156.80000000000001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7E-493B-84EA-9E91E16FA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F6-4A97-A210-C666BEEA1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117.1</c:v>
                </c:pt>
                <c:pt idx="1">
                  <c:v>145.19999999999999</c:v>
                </c:pt>
                <c:pt idx="2">
                  <c:v>219.9</c:v>
                </c:pt>
                <c:pt idx="3">
                  <c:v>107.1</c:v>
                </c:pt>
                <c:pt idx="4">
                  <c:v>143.6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F6-4A97-A210-C666BEEA1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54DC-42DA-8521-0C98CBD1C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DC-42DA-8521-0C98CBD1C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7944-4ED0-98E8-FA1E197A7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44-4ED0-98E8-FA1E197A7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AC-4B76-8D68-779624179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4.0999999999999996</c:v>
                </c:pt>
                <c:pt idx="1">
                  <c:v>6.6</c:v>
                </c:pt>
                <c:pt idx="2">
                  <c:v>5.5</c:v>
                </c:pt>
                <c:pt idx="3">
                  <c:v>4.0999999999999996</c:v>
                </c:pt>
                <c:pt idx="4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AC-4B76-8D68-779624179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63-447F-965C-9C4F68E2D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45</c:v>
                </c:pt>
                <c:pt idx="1">
                  <c:v>67</c:v>
                </c:pt>
                <c:pt idx="2">
                  <c:v>56</c:v>
                </c:pt>
                <c:pt idx="3">
                  <c:v>65</c:v>
                </c:pt>
                <c:pt idx="4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63-447F-965C-9C4F68E2D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149.5</c:v>
                </c:pt>
                <c:pt idx="1">
                  <c:v>136.69999999999999</c:v>
                </c:pt>
                <c:pt idx="2">
                  <c:v>146.80000000000001</c:v>
                </c:pt>
                <c:pt idx="3">
                  <c:v>138</c:v>
                </c:pt>
                <c:pt idx="4">
                  <c:v>147.80000000000001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22-4949-A5F7-70791CF5A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156.5</c:v>
                </c:pt>
                <c:pt idx="1">
                  <c:v>131</c:v>
                </c:pt>
                <c:pt idx="2">
                  <c:v>136.80000000000001</c:v>
                </c:pt>
                <c:pt idx="3">
                  <c:v>145.1</c:v>
                </c:pt>
                <c:pt idx="4">
                  <c:v>149.80000000000001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22-4949-A5F7-70791CF5A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27.4</c:v>
                </c:pt>
                <c:pt idx="1">
                  <c:v>27.5</c:v>
                </c:pt>
                <c:pt idx="2">
                  <c:v>38.9</c:v>
                </c:pt>
                <c:pt idx="3">
                  <c:v>41</c:v>
                </c:pt>
                <c:pt idx="4">
                  <c:v>31.8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AD-486A-90D7-45EB8B840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-9.8000000000000007</c:v>
                </c:pt>
                <c:pt idx="1">
                  <c:v>-25.9</c:v>
                </c:pt>
                <c:pt idx="2">
                  <c:v>-24.6</c:v>
                </c:pt>
                <c:pt idx="3">
                  <c:v>-29.2</c:v>
                </c:pt>
                <c:pt idx="4">
                  <c:v>-810.7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AD-486A-90D7-45EB8B840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31511</c:v>
                </c:pt>
                <c:pt idx="1">
                  <c:v>30927</c:v>
                </c:pt>
                <c:pt idx="2">
                  <c:v>44710</c:v>
                </c:pt>
                <c:pt idx="3">
                  <c:v>46477</c:v>
                </c:pt>
                <c:pt idx="4">
                  <c:v>36600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0A-453A-8CB4-7AA6082EC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5206</c:v>
                </c:pt>
                <c:pt idx="1">
                  <c:v>2220</c:v>
                </c:pt>
                <c:pt idx="2">
                  <c:v>3097</c:v>
                </c:pt>
                <c:pt idx="3">
                  <c:v>6051</c:v>
                </c:pt>
                <c:pt idx="4">
                  <c:v>9971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0A-453A-8CB4-7AA6082EC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【12,639】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【1,905.8】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【210.9】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【△55.6】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67" t="str">
        <f>データ!H6&amp;"　"&amp;データ!I6</f>
        <v>東京都大田区　アロマ地下駐車場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2">
      <c r="A8" s="2"/>
      <c r="B8" s="76" t="str">
        <f>データ!J7</f>
        <v>法非適用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データ!K7</f>
        <v>駐車場整備事業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データ!L7</f>
        <v>-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データ!M7</f>
        <v>Ａ２Ｂ２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データ!N7</f>
        <v>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9" t="str">
        <f>データ!S7</f>
        <v>公共施設</v>
      </c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 t="str">
        <f>データ!T7</f>
        <v>無</v>
      </c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80">
        <f>データ!U7</f>
        <v>10895</v>
      </c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3"/>
      <c r="ND8" s="81" t="s">
        <v>10</v>
      </c>
      <c r="NE8" s="82"/>
      <c r="NF8" s="83" t="s">
        <v>11</v>
      </c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4"/>
    </row>
    <row r="9" spans="1:382" ht="18.75" customHeight="1" x14ac:dyDescent="0.2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85" t="s">
        <v>19</v>
      </c>
      <c r="NE9" s="86"/>
      <c r="NF9" s="87" t="s">
        <v>20</v>
      </c>
      <c r="NG9" s="87"/>
      <c r="NH9" s="87"/>
      <c r="NI9" s="87"/>
      <c r="NJ9" s="87"/>
      <c r="NK9" s="87"/>
      <c r="NL9" s="87"/>
      <c r="NM9" s="87"/>
      <c r="NN9" s="87"/>
      <c r="NO9" s="87"/>
      <c r="NP9" s="87"/>
      <c r="NQ9" s="88"/>
    </row>
    <row r="10" spans="1:382" ht="18.75" customHeight="1" x14ac:dyDescent="0.2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126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76" t="str">
        <f>データ!Q7</f>
        <v>地下式</v>
      </c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8"/>
      <c r="DU10" s="80">
        <f>データ!R7</f>
        <v>25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0">
        <f>データ!V7</f>
        <v>297</v>
      </c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>
        <f>データ!W7</f>
        <v>400</v>
      </c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79" t="str">
        <f>データ!X7</f>
        <v>利用料金制</v>
      </c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1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1"/>
      <c r="NC15" s="2"/>
      <c r="ND15" s="100" t="s">
        <v>139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2">
      <c r="A16" s="2"/>
      <c r="B16" s="1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3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2">
      <c r="A17" s="2"/>
      <c r="B17" s="1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4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2">
      <c r="A18" s="2"/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4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2">
      <c r="A19" s="2"/>
      <c r="B19" s="1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3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2">
      <c r="A20" s="2"/>
      <c r="B20" s="1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3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2">
      <c r="A21" s="2"/>
      <c r="B21" s="1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3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2">
      <c r="A22" s="2"/>
      <c r="B22" s="1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3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2">
      <c r="A23" s="2"/>
      <c r="B23" s="1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3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2">
      <c r="A24" s="2"/>
      <c r="B24" s="1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3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2">
      <c r="A25" s="2"/>
      <c r="B25" s="1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3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2">
      <c r="A26" s="2"/>
      <c r="B26" s="1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3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2">
      <c r="A27" s="2"/>
      <c r="B27" s="1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3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2">
      <c r="A28" s="2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3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2">
      <c r="A29" s="2"/>
      <c r="B29" s="12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3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2">
      <c r="A30" s="2"/>
      <c r="B30" s="12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5"/>
      <c r="S30" s="15"/>
      <c r="T30" s="15"/>
      <c r="U30" s="103" t="str">
        <f>データ!$B$11</f>
        <v>R01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R02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R03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R04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R05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2"/>
      <c r="EB30" s="2"/>
      <c r="EC30" s="2"/>
      <c r="ED30" s="2"/>
      <c r="EE30" s="2"/>
      <c r="EF30" s="2"/>
      <c r="EG30" s="2"/>
      <c r="EH30" s="2"/>
      <c r="EI30" s="15"/>
      <c r="EJ30" s="15"/>
      <c r="EK30" s="15"/>
      <c r="EL30" s="103" t="str">
        <f>データ!$B$11</f>
        <v>R01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R02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R03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R04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R05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5"/>
      <c r="ID30" s="15"/>
      <c r="IE30" s="15"/>
      <c r="IF30" s="15"/>
      <c r="IG30" s="15"/>
      <c r="IH30" s="15"/>
      <c r="II30" s="15"/>
      <c r="IJ30" s="16"/>
      <c r="IK30" s="15"/>
      <c r="IL30" s="15"/>
      <c r="IM30" s="15"/>
      <c r="IN30" s="15"/>
      <c r="IO30" s="15"/>
      <c r="IP30" s="15"/>
      <c r="IQ30" s="15"/>
      <c r="IR30" s="2"/>
      <c r="IS30" s="2"/>
      <c r="IT30" s="2"/>
      <c r="IU30" s="2"/>
      <c r="IV30" s="2"/>
      <c r="IW30" s="2"/>
      <c r="IX30" s="2"/>
      <c r="IY30" s="2"/>
      <c r="IZ30" s="15"/>
      <c r="JA30" s="15"/>
      <c r="JB30" s="15"/>
      <c r="JC30" s="103" t="str">
        <f>データ!$B$11</f>
        <v>R01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R02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R03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R04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R05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2">
      <c r="A31" s="2"/>
      <c r="B31" s="12"/>
      <c r="C31" s="2"/>
      <c r="D31" s="2"/>
      <c r="E31" s="2"/>
      <c r="F31" s="2"/>
      <c r="I31" s="17"/>
      <c r="J31" s="110" t="s">
        <v>27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113">
        <f>データ!Y7</f>
        <v>137.69999999999999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>
        <f>データ!Z7</f>
        <v>137.80000000000001</v>
      </c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>
        <f>データ!AA7</f>
        <v>163.5</v>
      </c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>
        <f>データ!AB7</f>
        <v>169.4</v>
      </c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>
        <f>データ!AC7</f>
        <v>146.5</v>
      </c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10" t="s">
        <v>27</v>
      </c>
      <c r="EB31" s="111"/>
      <c r="EC31" s="111"/>
      <c r="ED31" s="111"/>
      <c r="EE31" s="111"/>
      <c r="EF31" s="111"/>
      <c r="EG31" s="111"/>
      <c r="EH31" s="111"/>
      <c r="EI31" s="111"/>
      <c r="EJ31" s="111"/>
      <c r="EK31" s="112"/>
      <c r="EL31" s="113">
        <f>データ!AJ7</f>
        <v>0</v>
      </c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>
        <f>データ!AK7</f>
        <v>0</v>
      </c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>
        <f>データ!AL7</f>
        <v>0</v>
      </c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>
        <f>データ!AM7</f>
        <v>0</v>
      </c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>
        <f>データ!AN7</f>
        <v>0</v>
      </c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9"/>
      <c r="ID31" s="19"/>
      <c r="IE31" s="19"/>
      <c r="IF31" s="19"/>
      <c r="IG31" s="19"/>
      <c r="IH31" s="19"/>
      <c r="II31" s="19"/>
      <c r="IJ31" s="20"/>
      <c r="IK31" s="19"/>
      <c r="IL31" s="19"/>
      <c r="IM31" s="19"/>
      <c r="IN31" s="19"/>
      <c r="IO31" s="19"/>
      <c r="IP31" s="19"/>
      <c r="IQ31" s="19"/>
      <c r="IR31" s="110" t="s">
        <v>27</v>
      </c>
      <c r="IS31" s="111"/>
      <c r="IT31" s="111"/>
      <c r="IU31" s="111"/>
      <c r="IV31" s="111"/>
      <c r="IW31" s="111"/>
      <c r="IX31" s="111"/>
      <c r="IY31" s="111"/>
      <c r="IZ31" s="111"/>
      <c r="JA31" s="111"/>
      <c r="JB31" s="112"/>
      <c r="JC31" s="114">
        <f>データ!DK7</f>
        <v>149.5</v>
      </c>
      <c r="JD31" s="115"/>
      <c r="JE31" s="115"/>
      <c r="JF31" s="115"/>
      <c r="JG31" s="115"/>
      <c r="JH31" s="115"/>
      <c r="JI31" s="115"/>
      <c r="JJ31" s="115"/>
      <c r="JK31" s="115"/>
      <c r="JL31" s="115"/>
      <c r="JM31" s="115"/>
      <c r="JN31" s="115"/>
      <c r="JO31" s="115"/>
      <c r="JP31" s="115"/>
      <c r="JQ31" s="115"/>
      <c r="JR31" s="115"/>
      <c r="JS31" s="115"/>
      <c r="JT31" s="115"/>
      <c r="JU31" s="116"/>
      <c r="JV31" s="114">
        <f>データ!DL7</f>
        <v>136.69999999999999</v>
      </c>
      <c r="JW31" s="115"/>
      <c r="JX31" s="115"/>
      <c r="JY31" s="115"/>
      <c r="JZ31" s="115"/>
      <c r="KA31" s="115"/>
      <c r="KB31" s="115"/>
      <c r="KC31" s="115"/>
      <c r="KD31" s="115"/>
      <c r="KE31" s="115"/>
      <c r="KF31" s="115"/>
      <c r="KG31" s="115"/>
      <c r="KH31" s="115"/>
      <c r="KI31" s="115"/>
      <c r="KJ31" s="115"/>
      <c r="KK31" s="115"/>
      <c r="KL31" s="115"/>
      <c r="KM31" s="115"/>
      <c r="KN31" s="116"/>
      <c r="KO31" s="114">
        <f>データ!DM7</f>
        <v>146.80000000000001</v>
      </c>
      <c r="KP31" s="115"/>
      <c r="KQ31" s="115"/>
      <c r="KR31" s="115"/>
      <c r="KS31" s="115"/>
      <c r="KT31" s="115"/>
      <c r="KU31" s="115"/>
      <c r="KV31" s="115"/>
      <c r="KW31" s="115"/>
      <c r="KX31" s="115"/>
      <c r="KY31" s="115"/>
      <c r="KZ31" s="115"/>
      <c r="LA31" s="115"/>
      <c r="LB31" s="115"/>
      <c r="LC31" s="115"/>
      <c r="LD31" s="115"/>
      <c r="LE31" s="115"/>
      <c r="LF31" s="115"/>
      <c r="LG31" s="116"/>
      <c r="LH31" s="114">
        <f>データ!DN7</f>
        <v>138</v>
      </c>
      <c r="LI31" s="115"/>
      <c r="LJ31" s="115"/>
      <c r="LK31" s="115"/>
      <c r="LL31" s="115"/>
      <c r="LM31" s="115"/>
      <c r="LN31" s="115"/>
      <c r="LO31" s="115"/>
      <c r="LP31" s="115"/>
      <c r="LQ31" s="115"/>
      <c r="LR31" s="115"/>
      <c r="LS31" s="115"/>
      <c r="LT31" s="115"/>
      <c r="LU31" s="115"/>
      <c r="LV31" s="115"/>
      <c r="LW31" s="115"/>
      <c r="LX31" s="115"/>
      <c r="LY31" s="115"/>
      <c r="LZ31" s="116"/>
      <c r="MA31" s="114">
        <f>データ!DO7</f>
        <v>147.80000000000001</v>
      </c>
      <c r="MB31" s="115"/>
      <c r="MC31" s="115"/>
      <c r="MD31" s="115"/>
      <c r="ME31" s="115"/>
      <c r="MF31" s="115"/>
      <c r="MG31" s="115"/>
      <c r="MH31" s="115"/>
      <c r="MI31" s="115"/>
      <c r="MJ31" s="115"/>
      <c r="MK31" s="115"/>
      <c r="ML31" s="115"/>
      <c r="MM31" s="115"/>
      <c r="MN31" s="115"/>
      <c r="MO31" s="115"/>
      <c r="MP31" s="115"/>
      <c r="MQ31" s="115"/>
      <c r="MR31" s="115"/>
      <c r="MS31" s="116"/>
      <c r="MT31" s="2"/>
      <c r="MU31" s="2"/>
      <c r="MV31" s="2"/>
      <c r="MW31" s="2"/>
      <c r="MX31" s="2"/>
      <c r="MY31" s="2"/>
      <c r="MZ31" s="2"/>
      <c r="NA31" s="2"/>
      <c r="NB31" s="1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2">
      <c r="A32" s="2"/>
      <c r="B32" s="12"/>
      <c r="C32" s="2"/>
      <c r="D32" s="2"/>
      <c r="E32" s="2"/>
      <c r="F32" s="2"/>
      <c r="G32" s="2"/>
      <c r="H32" s="2"/>
      <c r="I32" s="17"/>
      <c r="J32" s="110" t="s">
        <v>29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3">
        <f>データ!AD7</f>
        <v>136.1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>
        <f>データ!AE7</f>
        <v>127.8</v>
      </c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>
        <f>データ!AF7</f>
        <v>146.5</v>
      </c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>
        <f>データ!AG7</f>
        <v>142.69999999999999</v>
      </c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>
        <f>データ!AH7</f>
        <v>156.80000000000001</v>
      </c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10" t="s">
        <v>29</v>
      </c>
      <c r="EB32" s="111"/>
      <c r="EC32" s="111"/>
      <c r="ED32" s="111"/>
      <c r="EE32" s="111"/>
      <c r="EF32" s="111"/>
      <c r="EG32" s="111"/>
      <c r="EH32" s="111"/>
      <c r="EI32" s="111"/>
      <c r="EJ32" s="111"/>
      <c r="EK32" s="112"/>
      <c r="EL32" s="113">
        <f>データ!AO7</f>
        <v>4.0999999999999996</v>
      </c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>
        <f>データ!AP7</f>
        <v>6.6</v>
      </c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>
        <f>データ!AQ7</f>
        <v>5.5</v>
      </c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>
        <f>データ!AR7</f>
        <v>4.0999999999999996</v>
      </c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>
        <f>データ!AS7</f>
        <v>3.7</v>
      </c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9"/>
      <c r="ID32" s="19"/>
      <c r="IE32" s="19"/>
      <c r="IF32" s="19"/>
      <c r="IG32" s="19"/>
      <c r="IH32" s="19"/>
      <c r="II32" s="19"/>
      <c r="IJ32" s="20"/>
      <c r="IK32" s="19"/>
      <c r="IL32" s="19"/>
      <c r="IM32" s="19"/>
      <c r="IN32" s="19"/>
      <c r="IO32" s="19"/>
      <c r="IP32" s="19"/>
      <c r="IQ32" s="19"/>
      <c r="IR32" s="110" t="s">
        <v>29</v>
      </c>
      <c r="IS32" s="111"/>
      <c r="IT32" s="111"/>
      <c r="IU32" s="111"/>
      <c r="IV32" s="111"/>
      <c r="IW32" s="111"/>
      <c r="IX32" s="111"/>
      <c r="IY32" s="111"/>
      <c r="IZ32" s="111"/>
      <c r="JA32" s="111"/>
      <c r="JB32" s="112"/>
      <c r="JC32" s="114">
        <f>データ!DP7</f>
        <v>156.5</v>
      </c>
      <c r="JD32" s="115"/>
      <c r="JE32" s="115"/>
      <c r="JF32" s="115"/>
      <c r="JG32" s="115"/>
      <c r="JH32" s="115"/>
      <c r="JI32" s="115"/>
      <c r="JJ32" s="115"/>
      <c r="JK32" s="115"/>
      <c r="JL32" s="115"/>
      <c r="JM32" s="115"/>
      <c r="JN32" s="115"/>
      <c r="JO32" s="115"/>
      <c r="JP32" s="115"/>
      <c r="JQ32" s="115"/>
      <c r="JR32" s="115"/>
      <c r="JS32" s="115"/>
      <c r="JT32" s="115"/>
      <c r="JU32" s="116"/>
      <c r="JV32" s="114">
        <f>データ!DQ7</f>
        <v>131</v>
      </c>
      <c r="JW32" s="115"/>
      <c r="JX32" s="115"/>
      <c r="JY32" s="115"/>
      <c r="JZ32" s="115"/>
      <c r="KA32" s="115"/>
      <c r="KB32" s="115"/>
      <c r="KC32" s="115"/>
      <c r="KD32" s="115"/>
      <c r="KE32" s="115"/>
      <c r="KF32" s="115"/>
      <c r="KG32" s="115"/>
      <c r="KH32" s="115"/>
      <c r="KI32" s="115"/>
      <c r="KJ32" s="115"/>
      <c r="KK32" s="115"/>
      <c r="KL32" s="115"/>
      <c r="KM32" s="115"/>
      <c r="KN32" s="116"/>
      <c r="KO32" s="114">
        <f>データ!DR7</f>
        <v>136.80000000000001</v>
      </c>
      <c r="KP32" s="115"/>
      <c r="KQ32" s="115"/>
      <c r="KR32" s="115"/>
      <c r="KS32" s="115"/>
      <c r="KT32" s="115"/>
      <c r="KU32" s="115"/>
      <c r="KV32" s="115"/>
      <c r="KW32" s="115"/>
      <c r="KX32" s="115"/>
      <c r="KY32" s="115"/>
      <c r="KZ32" s="115"/>
      <c r="LA32" s="115"/>
      <c r="LB32" s="115"/>
      <c r="LC32" s="115"/>
      <c r="LD32" s="115"/>
      <c r="LE32" s="115"/>
      <c r="LF32" s="115"/>
      <c r="LG32" s="116"/>
      <c r="LH32" s="114">
        <f>データ!DS7</f>
        <v>145.1</v>
      </c>
      <c r="LI32" s="115"/>
      <c r="LJ32" s="115"/>
      <c r="LK32" s="115"/>
      <c r="LL32" s="115"/>
      <c r="LM32" s="115"/>
      <c r="LN32" s="115"/>
      <c r="LO32" s="115"/>
      <c r="LP32" s="115"/>
      <c r="LQ32" s="115"/>
      <c r="LR32" s="115"/>
      <c r="LS32" s="115"/>
      <c r="LT32" s="115"/>
      <c r="LU32" s="115"/>
      <c r="LV32" s="115"/>
      <c r="LW32" s="115"/>
      <c r="LX32" s="115"/>
      <c r="LY32" s="115"/>
      <c r="LZ32" s="116"/>
      <c r="MA32" s="114">
        <f>データ!DT7</f>
        <v>149.80000000000001</v>
      </c>
      <c r="MB32" s="115"/>
      <c r="MC32" s="115"/>
      <c r="MD32" s="115"/>
      <c r="ME32" s="115"/>
      <c r="MF32" s="115"/>
      <c r="MG32" s="115"/>
      <c r="MH32" s="115"/>
      <c r="MI32" s="115"/>
      <c r="MJ32" s="115"/>
      <c r="MK32" s="115"/>
      <c r="ML32" s="115"/>
      <c r="MM32" s="115"/>
      <c r="MN32" s="115"/>
      <c r="MO32" s="115"/>
      <c r="MP32" s="115"/>
      <c r="MQ32" s="115"/>
      <c r="MR32" s="115"/>
      <c r="MS32" s="116"/>
      <c r="MT32" s="2"/>
      <c r="MU32" s="2"/>
      <c r="MV32" s="2"/>
      <c r="MW32" s="2"/>
      <c r="MX32" s="2"/>
      <c r="MY32" s="2"/>
      <c r="MZ32" s="2"/>
      <c r="NA32" s="2"/>
      <c r="NB32" s="13"/>
      <c r="NC32" s="2"/>
      <c r="ND32" s="100" t="s">
        <v>137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2">
      <c r="A33" s="2"/>
      <c r="B33" s="1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3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2">
      <c r="A34" s="2"/>
      <c r="B34" s="12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4"/>
      <c r="IK34" s="2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4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2">
      <c r="A35" s="2"/>
      <c r="B35" s="12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4"/>
      <c r="IK35" s="22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4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2">
      <c r="A36" s="2"/>
      <c r="B36" s="12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10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2">
      <c r="A37" s="2"/>
      <c r="B37" s="1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2">
      <c r="A38" s="2"/>
      <c r="B38" s="1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2">
      <c r="A39" s="2"/>
      <c r="B39" s="1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2">
      <c r="A40" s="2"/>
      <c r="B40" s="1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2">
      <c r="A41" s="2"/>
      <c r="B41" s="1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2">
      <c r="A42" s="2"/>
      <c r="B42" s="1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2">
      <c r="A43" s="2"/>
      <c r="B43" s="1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2">
      <c r="A44" s="2"/>
      <c r="B44" s="1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2">
      <c r="A45" s="2"/>
      <c r="B45" s="1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2">
      <c r="A46" s="2"/>
      <c r="B46" s="1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2">
      <c r="A47" s="2"/>
      <c r="B47" s="1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2">
      <c r="A48" s="2"/>
      <c r="B48" s="1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2">
      <c r="A49" s="2"/>
      <c r="B49" s="1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3"/>
      <c r="NC49" s="2"/>
      <c r="ND49" s="100" t="s">
        <v>136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2">
      <c r="A50" s="2"/>
      <c r="B50" s="12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2">
      <c r="A51" s="2"/>
      <c r="B51" s="12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5"/>
      <c r="S51" s="15"/>
      <c r="T51" s="15"/>
      <c r="U51" s="103" t="str">
        <f>データ!$B$11</f>
        <v>R01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R02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R03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R04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R05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2"/>
      <c r="EB51" s="2"/>
      <c r="EC51" s="2"/>
      <c r="ED51" s="2"/>
      <c r="EE51" s="2"/>
      <c r="EF51" s="2"/>
      <c r="EG51" s="2"/>
      <c r="EH51" s="2"/>
      <c r="EI51" s="15"/>
      <c r="EJ51" s="15"/>
      <c r="EK51" s="15"/>
      <c r="EL51" s="103" t="str">
        <f>データ!$B$11</f>
        <v>R01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R02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R03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R04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R05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2"/>
      <c r="IS51" s="2"/>
      <c r="IT51" s="2"/>
      <c r="IU51" s="2"/>
      <c r="IV51" s="2"/>
      <c r="IW51" s="2"/>
      <c r="IX51" s="2"/>
      <c r="IY51" s="2"/>
      <c r="IZ51" s="15"/>
      <c r="JA51" s="15"/>
      <c r="JB51" s="15"/>
      <c r="JC51" s="103" t="str">
        <f>データ!$B$11</f>
        <v>R01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R02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R03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R04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R05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2">
      <c r="A52" s="2"/>
      <c r="B52" s="12"/>
      <c r="C52" s="2"/>
      <c r="D52" s="2"/>
      <c r="E52" s="2"/>
      <c r="F52" s="2"/>
      <c r="I52" s="17"/>
      <c r="J52" s="110" t="s">
        <v>27</v>
      </c>
      <c r="K52" s="111"/>
      <c r="L52" s="111"/>
      <c r="M52" s="111"/>
      <c r="N52" s="111"/>
      <c r="O52" s="111"/>
      <c r="P52" s="111"/>
      <c r="Q52" s="111"/>
      <c r="R52" s="111"/>
      <c r="S52" s="111"/>
      <c r="T52" s="112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10" t="s">
        <v>27</v>
      </c>
      <c r="EB52" s="111"/>
      <c r="EC52" s="111"/>
      <c r="ED52" s="111"/>
      <c r="EE52" s="111"/>
      <c r="EF52" s="111"/>
      <c r="EG52" s="111"/>
      <c r="EH52" s="111"/>
      <c r="EI52" s="111"/>
      <c r="EJ52" s="111"/>
      <c r="EK52" s="112"/>
      <c r="EL52" s="113">
        <f>データ!BF7</f>
        <v>27.4</v>
      </c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>
        <f>データ!BG7</f>
        <v>27.5</v>
      </c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>
        <f>データ!BH7</f>
        <v>38.9</v>
      </c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>
        <f>データ!BI7</f>
        <v>41</v>
      </c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>
        <f>データ!BJ7</f>
        <v>31.8</v>
      </c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110" t="s">
        <v>27</v>
      </c>
      <c r="IS52" s="111"/>
      <c r="IT52" s="111"/>
      <c r="IU52" s="111"/>
      <c r="IV52" s="111"/>
      <c r="IW52" s="111"/>
      <c r="IX52" s="111"/>
      <c r="IY52" s="111"/>
      <c r="IZ52" s="111"/>
      <c r="JA52" s="111"/>
      <c r="JB52" s="112"/>
      <c r="JC52" s="120">
        <f>データ!BQ7</f>
        <v>31511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30927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44710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46477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36600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2">
      <c r="A53" s="2"/>
      <c r="B53" s="12"/>
      <c r="C53" s="2"/>
      <c r="D53" s="2"/>
      <c r="E53" s="2"/>
      <c r="F53" s="2"/>
      <c r="G53" s="2"/>
      <c r="H53" s="2"/>
      <c r="I53" s="17"/>
      <c r="J53" s="110" t="s">
        <v>29</v>
      </c>
      <c r="K53" s="111"/>
      <c r="L53" s="111"/>
      <c r="M53" s="111"/>
      <c r="N53" s="111"/>
      <c r="O53" s="111"/>
      <c r="P53" s="111"/>
      <c r="Q53" s="111"/>
      <c r="R53" s="111"/>
      <c r="S53" s="111"/>
      <c r="T53" s="112"/>
      <c r="U53" s="120">
        <f>データ!AZ7</f>
        <v>45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67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56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65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81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10" t="s">
        <v>29</v>
      </c>
      <c r="EB53" s="111"/>
      <c r="EC53" s="111"/>
      <c r="ED53" s="111"/>
      <c r="EE53" s="111"/>
      <c r="EF53" s="111"/>
      <c r="EG53" s="111"/>
      <c r="EH53" s="111"/>
      <c r="EI53" s="111"/>
      <c r="EJ53" s="111"/>
      <c r="EK53" s="112"/>
      <c r="EL53" s="113">
        <f>データ!BK7</f>
        <v>-9.8000000000000007</v>
      </c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>
        <f>データ!BL7</f>
        <v>-25.9</v>
      </c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>
        <f>データ!BM7</f>
        <v>-24.6</v>
      </c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>
        <f>データ!BN7</f>
        <v>-29.2</v>
      </c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>
        <f>データ!BO7</f>
        <v>-810.7</v>
      </c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110" t="s">
        <v>29</v>
      </c>
      <c r="IS53" s="111"/>
      <c r="IT53" s="111"/>
      <c r="IU53" s="111"/>
      <c r="IV53" s="111"/>
      <c r="IW53" s="111"/>
      <c r="IX53" s="111"/>
      <c r="IY53" s="111"/>
      <c r="IZ53" s="111"/>
      <c r="JA53" s="111"/>
      <c r="JB53" s="112"/>
      <c r="JC53" s="120">
        <f>データ!BV7</f>
        <v>5206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2220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3097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6051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9971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2">
      <c r="A54" s="2"/>
      <c r="B54" s="1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2">
      <c r="A55" s="2"/>
      <c r="B55" s="12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2">
      <c r="A56" s="2"/>
      <c r="B56" s="12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2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2">
      <c r="A58" s="2"/>
      <c r="B58" s="12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2">
      <c r="A60" s="13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2">
      <c r="A61" s="13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2">
      <c r="A62" s="2"/>
      <c r="B62" s="1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2">
      <c r="A63" s="2"/>
      <c r="B63" s="1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2">
      <c r="A64" s="2"/>
      <c r="B64" s="1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3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2">
      <c r="A65" s="2"/>
      <c r="B65" s="1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2">
      <c r="A66" s="2"/>
      <c r="B66" s="1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3"/>
      <c r="NC66" s="2"/>
      <c r="ND66" s="100" t="s">
        <v>138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2">
      <c r="A67" s="2"/>
      <c r="B67" s="1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821015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2">
      <c r="A68" s="2"/>
      <c r="B68" s="1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2">
      <c r="A69" s="2"/>
      <c r="B69" s="1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2">
      <c r="A70" s="2"/>
      <c r="B70" s="1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2">
      <c r="A71" s="2"/>
      <c r="B71" s="1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2">
      <c r="A72" s="2"/>
      <c r="B72" s="1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2">
      <c r="A73" s="2"/>
      <c r="B73" s="1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2">
      <c r="A74" s="2"/>
      <c r="B74" s="1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2">
      <c r="A75" s="2"/>
      <c r="B75" s="12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2">
      <c r="A76" s="2"/>
      <c r="B76" s="12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R01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R02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R03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R04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R05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3978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R01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R02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R03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R04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R05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R01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R02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R03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R04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R05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2">
      <c r="A77" s="2"/>
      <c r="B77" s="12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4" t="str">
        <f>データ!CB7</f>
        <v xml:space="preserve"> </v>
      </c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114" t="str">
        <f>データ!CC7</f>
        <v xml:space="preserve"> </v>
      </c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6"/>
      <c r="AV77" s="114" t="str">
        <f>データ!CD7</f>
        <v xml:space="preserve"> </v>
      </c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6"/>
      <c r="BK77" s="114" t="str">
        <f>データ!CE7</f>
        <v xml:space="preserve"> </v>
      </c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6"/>
      <c r="BZ77" s="114" t="str">
        <f>データ!CF7</f>
        <v xml:space="preserve"> </v>
      </c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6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4" t="str">
        <f>データ!CO7</f>
        <v xml:space="preserve"> </v>
      </c>
      <c r="GM77" s="115"/>
      <c r="GN77" s="115"/>
      <c r="GO77" s="115"/>
      <c r="GP77" s="115"/>
      <c r="GQ77" s="115"/>
      <c r="GR77" s="115"/>
      <c r="GS77" s="115"/>
      <c r="GT77" s="115"/>
      <c r="GU77" s="115"/>
      <c r="GV77" s="115"/>
      <c r="GW77" s="115"/>
      <c r="GX77" s="115"/>
      <c r="GY77" s="115"/>
      <c r="GZ77" s="116"/>
      <c r="HA77" s="114" t="str">
        <f>データ!CP7</f>
        <v xml:space="preserve"> </v>
      </c>
      <c r="HB77" s="115"/>
      <c r="HC77" s="115"/>
      <c r="HD77" s="115"/>
      <c r="HE77" s="115"/>
      <c r="HF77" s="115"/>
      <c r="HG77" s="115"/>
      <c r="HH77" s="115"/>
      <c r="HI77" s="115"/>
      <c r="HJ77" s="115"/>
      <c r="HK77" s="115"/>
      <c r="HL77" s="115"/>
      <c r="HM77" s="115"/>
      <c r="HN77" s="115"/>
      <c r="HO77" s="116"/>
      <c r="HP77" s="114" t="str">
        <f>データ!CQ7</f>
        <v xml:space="preserve"> </v>
      </c>
      <c r="HQ77" s="115"/>
      <c r="HR77" s="115"/>
      <c r="HS77" s="115"/>
      <c r="HT77" s="115"/>
      <c r="HU77" s="115"/>
      <c r="HV77" s="115"/>
      <c r="HW77" s="115"/>
      <c r="HX77" s="115"/>
      <c r="HY77" s="115"/>
      <c r="HZ77" s="115"/>
      <c r="IA77" s="115"/>
      <c r="IB77" s="115"/>
      <c r="IC77" s="115"/>
      <c r="ID77" s="116"/>
      <c r="IE77" s="114" t="str">
        <f>データ!CR7</f>
        <v xml:space="preserve"> </v>
      </c>
      <c r="IF77" s="115"/>
      <c r="IG77" s="115"/>
      <c r="IH77" s="115"/>
      <c r="II77" s="115"/>
      <c r="IJ77" s="115"/>
      <c r="IK77" s="115"/>
      <c r="IL77" s="115"/>
      <c r="IM77" s="115"/>
      <c r="IN77" s="115"/>
      <c r="IO77" s="115"/>
      <c r="IP77" s="115"/>
      <c r="IQ77" s="115"/>
      <c r="IR77" s="115"/>
      <c r="IS77" s="116"/>
      <c r="IT77" s="114" t="str">
        <f>データ!CS7</f>
        <v xml:space="preserve"> </v>
      </c>
      <c r="IU77" s="115"/>
      <c r="IV77" s="115"/>
      <c r="IW77" s="115"/>
      <c r="IX77" s="115"/>
      <c r="IY77" s="115"/>
      <c r="IZ77" s="115"/>
      <c r="JA77" s="115"/>
      <c r="JB77" s="115"/>
      <c r="JC77" s="115"/>
      <c r="JD77" s="115"/>
      <c r="JE77" s="115"/>
      <c r="JF77" s="115"/>
      <c r="JG77" s="115"/>
      <c r="JH77" s="116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4">
        <f>データ!CZ7</f>
        <v>0</v>
      </c>
      <c r="KB77" s="115"/>
      <c r="KC77" s="115"/>
      <c r="KD77" s="115"/>
      <c r="KE77" s="115"/>
      <c r="KF77" s="115"/>
      <c r="KG77" s="115"/>
      <c r="KH77" s="115"/>
      <c r="KI77" s="115"/>
      <c r="KJ77" s="115"/>
      <c r="KK77" s="115"/>
      <c r="KL77" s="115"/>
      <c r="KM77" s="115"/>
      <c r="KN77" s="115"/>
      <c r="KO77" s="116"/>
      <c r="KP77" s="114">
        <f>データ!DA7</f>
        <v>0</v>
      </c>
      <c r="KQ77" s="115"/>
      <c r="KR77" s="115"/>
      <c r="KS77" s="115"/>
      <c r="KT77" s="115"/>
      <c r="KU77" s="115"/>
      <c r="KV77" s="115"/>
      <c r="KW77" s="115"/>
      <c r="KX77" s="115"/>
      <c r="KY77" s="115"/>
      <c r="KZ77" s="115"/>
      <c r="LA77" s="115"/>
      <c r="LB77" s="115"/>
      <c r="LC77" s="115"/>
      <c r="LD77" s="116"/>
      <c r="LE77" s="114">
        <f>データ!DB7</f>
        <v>0</v>
      </c>
      <c r="LF77" s="115"/>
      <c r="LG77" s="115"/>
      <c r="LH77" s="115"/>
      <c r="LI77" s="115"/>
      <c r="LJ77" s="115"/>
      <c r="LK77" s="115"/>
      <c r="LL77" s="115"/>
      <c r="LM77" s="115"/>
      <c r="LN77" s="115"/>
      <c r="LO77" s="115"/>
      <c r="LP77" s="115"/>
      <c r="LQ77" s="115"/>
      <c r="LR77" s="115"/>
      <c r="LS77" s="116"/>
      <c r="LT77" s="114">
        <f>データ!DC7</f>
        <v>0</v>
      </c>
      <c r="LU77" s="115"/>
      <c r="LV77" s="115"/>
      <c r="LW77" s="115"/>
      <c r="LX77" s="115"/>
      <c r="LY77" s="115"/>
      <c r="LZ77" s="115"/>
      <c r="MA77" s="115"/>
      <c r="MB77" s="115"/>
      <c r="MC77" s="115"/>
      <c r="MD77" s="115"/>
      <c r="ME77" s="115"/>
      <c r="MF77" s="115"/>
      <c r="MG77" s="115"/>
      <c r="MH77" s="116"/>
      <c r="MI77" s="114">
        <f>データ!DD7</f>
        <v>0</v>
      </c>
      <c r="MJ77" s="115"/>
      <c r="MK77" s="115"/>
      <c r="ML77" s="115"/>
      <c r="MM77" s="115"/>
      <c r="MN77" s="115"/>
      <c r="MO77" s="115"/>
      <c r="MP77" s="115"/>
      <c r="MQ77" s="115"/>
      <c r="MR77" s="115"/>
      <c r="MS77" s="115"/>
      <c r="MT77" s="115"/>
      <c r="MU77" s="115"/>
      <c r="MV77" s="115"/>
      <c r="MW77" s="116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2">
      <c r="A78" s="2"/>
      <c r="B78" s="12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4" t="str">
        <f>データ!CG7</f>
        <v xml:space="preserve"> </v>
      </c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6"/>
      <c r="AG78" s="114" t="str">
        <f>データ!CH7</f>
        <v xml:space="preserve"> </v>
      </c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6"/>
      <c r="AV78" s="114" t="str">
        <f>データ!CI7</f>
        <v xml:space="preserve"> </v>
      </c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6"/>
      <c r="BK78" s="114" t="str">
        <f>データ!CJ7</f>
        <v xml:space="preserve"> </v>
      </c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6"/>
      <c r="BZ78" s="114" t="str">
        <f>データ!CK7</f>
        <v xml:space="preserve"> </v>
      </c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6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4" t="str">
        <f>データ!CT7</f>
        <v xml:space="preserve"> </v>
      </c>
      <c r="GM78" s="115"/>
      <c r="GN78" s="115"/>
      <c r="GO78" s="115"/>
      <c r="GP78" s="115"/>
      <c r="GQ78" s="115"/>
      <c r="GR78" s="115"/>
      <c r="GS78" s="115"/>
      <c r="GT78" s="115"/>
      <c r="GU78" s="115"/>
      <c r="GV78" s="115"/>
      <c r="GW78" s="115"/>
      <c r="GX78" s="115"/>
      <c r="GY78" s="115"/>
      <c r="GZ78" s="116"/>
      <c r="HA78" s="114" t="str">
        <f>データ!CU7</f>
        <v xml:space="preserve"> </v>
      </c>
      <c r="HB78" s="115"/>
      <c r="HC78" s="115"/>
      <c r="HD78" s="115"/>
      <c r="HE78" s="115"/>
      <c r="HF78" s="115"/>
      <c r="HG78" s="115"/>
      <c r="HH78" s="115"/>
      <c r="HI78" s="115"/>
      <c r="HJ78" s="115"/>
      <c r="HK78" s="115"/>
      <c r="HL78" s="115"/>
      <c r="HM78" s="115"/>
      <c r="HN78" s="115"/>
      <c r="HO78" s="116"/>
      <c r="HP78" s="114" t="str">
        <f>データ!CV7</f>
        <v xml:space="preserve"> </v>
      </c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115"/>
      <c r="ID78" s="116"/>
      <c r="IE78" s="114" t="str">
        <f>データ!CW7</f>
        <v xml:space="preserve"> </v>
      </c>
      <c r="IF78" s="115"/>
      <c r="IG78" s="115"/>
      <c r="IH78" s="115"/>
      <c r="II78" s="115"/>
      <c r="IJ78" s="115"/>
      <c r="IK78" s="115"/>
      <c r="IL78" s="115"/>
      <c r="IM78" s="115"/>
      <c r="IN78" s="115"/>
      <c r="IO78" s="115"/>
      <c r="IP78" s="115"/>
      <c r="IQ78" s="115"/>
      <c r="IR78" s="115"/>
      <c r="IS78" s="116"/>
      <c r="IT78" s="114" t="str">
        <f>データ!CX7</f>
        <v xml:space="preserve"> </v>
      </c>
      <c r="IU78" s="115"/>
      <c r="IV78" s="115"/>
      <c r="IW78" s="115"/>
      <c r="IX78" s="115"/>
      <c r="IY78" s="115"/>
      <c r="IZ78" s="115"/>
      <c r="JA78" s="115"/>
      <c r="JB78" s="115"/>
      <c r="JC78" s="115"/>
      <c r="JD78" s="115"/>
      <c r="JE78" s="115"/>
      <c r="JF78" s="115"/>
      <c r="JG78" s="115"/>
      <c r="JH78" s="116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4">
        <f>データ!DE7</f>
        <v>117.1</v>
      </c>
      <c r="KB78" s="115"/>
      <c r="KC78" s="115"/>
      <c r="KD78" s="115"/>
      <c r="KE78" s="115"/>
      <c r="KF78" s="115"/>
      <c r="KG78" s="115"/>
      <c r="KH78" s="115"/>
      <c r="KI78" s="115"/>
      <c r="KJ78" s="115"/>
      <c r="KK78" s="115"/>
      <c r="KL78" s="115"/>
      <c r="KM78" s="115"/>
      <c r="KN78" s="115"/>
      <c r="KO78" s="116"/>
      <c r="KP78" s="114">
        <f>データ!DF7</f>
        <v>145.19999999999999</v>
      </c>
      <c r="KQ78" s="115"/>
      <c r="KR78" s="115"/>
      <c r="KS78" s="115"/>
      <c r="KT78" s="115"/>
      <c r="KU78" s="115"/>
      <c r="KV78" s="115"/>
      <c r="KW78" s="115"/>
      <c r="KX78" s="115"/>
      <c r="KY78" s="115"/>
      <c r="KZ78" s="115"/>
      <c r="LA78" s="115"/>
      <c r="LB78" s="115"/>
      <c r="LC78" s="115"/>
      <c r="LD78" s="116"/>
      <c r="LE78" s="114">
        <f>データ!DG7</f>
        <v>219.9</v>
      </c>
      <c r="LF78" s="115"/>
      <c r="LG78" s="115"/>
      <c r="LH78" s="115"/>
      <c r="LI78" s="115"/>
      <c r="LJ78" s="115"/>
      <c r="LK78" s="115"/>
      <c r="LL78" s="115"/>
      <c r="LM78" s="115"/>
      <c r="LN78" s="115"/>
      <c r="LO78" s="115"/>
      <c r="LP78" s="115"/>
      <c r="LQ78" s="115"/>
      <c r="LR78" s="115"/>
      <c r="LS78" s="116"/>
      <c r="LT78" s="114">
        <f>データ!DH7</f>
        <v>107.1</v>
      </c>
      <c r="LU78" s="115"/>
      <c r="LV78" s="115"/>
      <c r="LW78" s="115"/>
      <c r="LX78" s="115"/>
      <c r="LY78" s="115"/>
      <c r="LZ78" s="115"/>
      <c r="MA78" s="115"/>
      <c r="MB78" s="115"/>
      <c r="MC78" s="115"/>
      <c r="MD78" s="115"/>
      <c r="ME78" s="115"/>
      <c r="MF78" s="115"/>
      <c r="MG78" s="115"/>
      <c r="MH78" s="116"/>
      <c r="MI78" s="114">
        <f>データ!DI7</f>
        <v>143.6</v>
      </c>
      <c r="MJ78" s="115"/>
      <c r="MK78" s="115"/>
      <c r="ML78" s="115"/>
      <c r="MM78" s="115"/>
      <c r="MN78" s="115"/>
      <c r="MO78" s="115"/>
      <c r="MP78" s="115"/>
      <c r="MQ78" s="115"/>
      <c r="MR78" s="115"/>
      <c r="MS78" s="115"/>
      <c r="MT78" s="115"/>
      <c r="MU78" s="115"/>
      <c r="MV78" s="115"/>
      <c r="MW78" s="116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2">
      <c r="A79" s="2"/>
      <c r="B79" s="1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2">
      <c r="A80" s="2"/>
      <c r="B80" s="12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2">
      <c r="A81" s="2"/>
      <c r="B81" s="12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【1,905.8】</v>
      </c>
      <c r="C88" s="34" t="str">
        <f>データ!AT6</f>
        <v>【3.9】</v>
      </c>
      <c r="D88" s="34" t="str">
        <f>データ!BE6</f>
        <v>【127】</v>
      </c>
      <c r="E88" s="34" t="str">
        <f>データ!DU6</f>
        <v>【210.9】</v>
      </c>
      <c r="F88" s="34" t="str">
        <f>データ!BP6</f>
        <v>【△55.6】</v>
      </c>
      <c r="G88" s="34" t="str">
        <f>データ!CA6</f>
        <v>【12,639】</v>
      </c>
      <c r="H88" s="34" t="str">
        <f>データ!CL6</f>
        <v xml:space="preserve"> </v>
      </c>
      <c r="I88" s="34" t="s">
        <v>48</v>
      </c>
      <c r="J88" s="34" t="s">
        <v>49</v>
      </c>
      <c r="K88" s="34" t="str">
        <f>データ!CY6</f>
        <v xml:space="preserve"> </v>
      </c>
      <c r="L88" s="34" t="str">
        <f>データ!DJ6</f>
        <v>【79.0】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sjiM00hbBfa6B7ldQolbT0ekHYwrWLhNFx3EqNY3c9WWCAytY8jm2MZx2BoMPYMlzosUBtoCkIA65FiXE3nAtA==" saltValue="5mTDE53hwFnHYfXVlx2PpQ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50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51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52</v>
      </c>
      <c r="B3" s="38" t="s">
        <v>53</v>
      </c>
      <c r="C3" s="38" t="s">
        <v>54</v>
      </c>
      <c r="D3" s="38" t="s">
        <v>55</v>
      </c>
      <c r="E3" s="38" t="s">
        <v>56</v>
      </c>
      <c r="F3" s="38" t="s">
        <v>57</v>
      </c>
      <c r="G3" s="38" t="s">
        <v>58</v>
      </c>
      <c r="H3" s="138" t="s">
        <v>59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60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61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62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63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64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65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66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67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68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69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70</v>
      </c>
      <c r="CN4" s="144" t="s">
        <v>71</v>
      </c>
      <c r="CO4" s="135" t="s">
        <v>72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73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74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2">
      <c r="A5" s="37" t="s">
        <v>75</v>
      </c>
      <c r="B5" s="46"/>
      <c r="C5" s="46"/>
      <c r="D5" s="46"/>
      <c r="E5" s="46"/>
      <c r="F5" s="46"/>
      <c r="G5" s="46"/>
      <c r="H5" s="47" t="s">
        <v>76</v>
      </c>
      <c r="I5" s="47" t="s">
        <v>77</v>
      </c>
      <c r="J5" s="47" t="s">
        <v>78</v>
      </c>
      <c r="K5" s="47" t="s">
        <v>79</v>
      </c>
      <c r="L5" s="47" t="s">
        <v>80</v>
      </c>
      <c r="M5" s="47" t="s">
        <v>4</v>
      </c>
      <c r="N5" s="47" t="s">
        <v>5</v>
      </c>
      <c r="O5" s="47" t="s">
        <v>81</v>
      </c>
      <c r="P5" s="47" t="s">
        <v>13</v>
      </c>
      <c r="Q5" s="47" t="s">
        <v>82</v>
      </c>
      <c r="R5" s="47" t="s">
        <v>83</v>
      </c>
      <c r="S5" s="47" t="s">
        <v>84</v>
      </c>
      <c r="T5" s="47" t="s">
        <v>85</v>
      </c>
      <c r="U5" s="47" t="s">
        <v>86</v>
      </c>
      <c r="V5" s="47" t="s">
        <v>87</v>
      </c>
      <c r="W5" s="47" t="s">
        <v>88</v>
      </c>
      <c r="X5" s="47" t="s">
        <v>89</v>
      </c>
      <c r="Y5" s="47" t="s">
        <v>90</v>
      </c>
      <c r="Z5" s="47" t="s">
        <v>91</v>
      </c>
      <c r="AA5" s="47" t="s">
        <v>92</v>
      </c>
      <c r="AB5" s="47" t="s">
        <v>93</v>
      </c>
      <c r="AC5" s="47" t="s">
        <v>94</v>
      </c>
      <c r="AD5" s="47" t="s">
        <v>95</v>
      </c>
      <c r="AE5" s="47" t="s">
        <v>96</v>
      </c>
      <c r="AF5" s="47" t="s">
        <v>97</v>
      </c>
      <c r="AG5" s="47" t="s">
        <v>98</v>
      </c>
      <c r="AH5" s="47" t="s">
        <v>99</v>
      </c>
      <c r="AI5" s="47" t="s">
        <v>100</v>
      </c>
      <c r="AJ5" s="47" t="s">
        <v>101</v>
      </c>
      <c r="AK5" s="47" t="s">
        <v>102</v>
      </c>
      <c r="AL5" s="47" t="s">
        <v>92</v>
      </c>
      <c r="AM5" s="47" t="s">
        <v>93</v>
      </c>
      <c r="AN5" s="47" t="s">
        <v>103</v>
      </c>
      <c r="AO5" s="47" t="s">
        <v>95</v>
      </c>
      <c r="AP5" s="47" t="s">
        <v>96</v>
      </c>
      <c r="AQ5" s="47" t="s">
        <v>97</v>
      </c>
      <c r="AR5" s="47" t="s">
        <v>98</v>
      </c>
      <c r="AS5" s="47" t="s">
        <v>99</v>
      </c>
      <c r="AT5" s="47" t="s">
        <v>100</v>
      </c>
      <c r="AU5" s="47" t="s">
        <v>90</v>
      </c>
      <c r="AV5" s="47" t="s">
        <v>91</v>
      </c>
      <c r="AW5" s="47" t="s">
        <v>92</v>
      </c>
      <c r="AX5" s="47" t="s">
        <v>93</v>
      </c>
      <c r="AY5" s="47" t="s">
        <v>103</v>
      </c>
      <c r="AZ5" s="47" t="s">
        <v>95</v>
      </c>
      <c r="BA5" s="47" t="s">
        <v>96</v>
      </c>
      <c r="BB5" s="47" t="s">
        <v>97</v>
      </c>
      <c r="BC5" s="47" t="s">
        <v>98</v>
      </c>
      <c r="BD5" s="47" t="s">
        <v>99</v>
      </c>
      <c r="BE5" s="47" t="s">
        <v>100</v>
      </c>
      <c r="BF5" s="47" t="s">
        <v>90</v>
      </c>
      <c r="BG5" s="47" t="s">
        <v>104</v>
      </c>
      <c r="BH5" s="47" t="s">
        <v>105</v>
      </c>
      <c r="BI5" s="47" t="s">
        <v>93</v>
      </c>
      <c r="BJ5" s="47" t="s">
        <v>94</v>
      </c>
      <c r="BK5" s="47" t="s">
        <v>95</v>
      </c>
      <c r="BL5" s="47" t="s">
        <v>96</v>
      </c>
      <c r="BM5" s="47" t="s">
        <v>97</v>
      </c>
      <c r="BN5" s="47" t="s">
        <v>98</v>
      </c>
      <c r="BO5" s="47" t="s">
        <v>99</v>
      </c>
      <c r="BP5" s="47" t="s">
        <v>100</v>
      </c>
      <c r="BQ5" s="47" t="s">
        <v>90</v>
      </c>
      <c r="BR5" s="47" t="s">
        <v>91</v>
      </c>
      <c r="BS5" s="47" t="s">
        <v>105</v>
      </c>
      <c r="BT5" s="47" t="s">
        <v>93</v>
      </c>
      <c r="BU5" s="47" t="s">
        <v>94</v>
      </c>
      <c r="BV5" s="47" t="s">
        <v>95</v>
      </c>
      <c r="BW5" s="47" t="s">
        <v>96</v>
      </c>
      <c r="BX5" s="47" t="s">
        <v>97</v>
      </c>
      <c r="BY5" s="47" t="s">
        <v>98</v>
      </c>
      <c r="BZ5" s="47" t="s">
        <v>99</v>
      </c>
      <c r="CA5" s="47" t="s">
        <v>100</v>
      </c>
      <c r="CB5" s="47" t="s">
        <v>90</v>
      </c>
      <c r="CC5" s="47" t="s">
        <v>91</v>
      </c>
      <c r="CD5" s="47" t="s">
        <v>106</v>
      </c>
      <c r="CE5" s="47" t="s">
        <v>107</v>
      </c>
      <c r="CF5" s="47" t="s">
        <v>108</v>
      </c>
      <c r="CG5" s="47" t="s">
        <v>95</v>
      </c>
      <c r="CH5" s="47" t="s">
        <v>96</v>
      </c>
      <c r="CI5" s="47" t="s">
        <v>97</v>
      </c>
      <c r="CJ5" s="47" t="s">
        <v>98</v>
      </c>
      <c r="CK5" s="47" t="s">
        <v>99</v>
      </c>
      <c r="CL5" s="47" t="s">
        <v>100</v>
      </c>
      <c r="CM5" s="145"/>
      <c r="CN5" s="145"/>
      <c r="CO5" s="47" t="s">
        <v>101</v>
      </c>
      <c r="CP5" s="47" t="s">
        <v>104</v>
      </c>
      <c r="CQ5" s="47" t="s">
        <v>92</v>
      </c>
      <c r="CR5" s="47" t="s">
        <v>93</v>
      </c>
      <c r="CS5" s="47" t="s">
        <v>94</v>
      </c>
      <c r="CT5" s="47" t="s">
        <v>95</v>
      </c>
      <c r="CU5" s="47" t="s">
        <v>96</v>
      </c>
      <c r="CV5" s="47" t="s">
        <v>97</v>
      </c>
      <c r="CW5" s="47" t="s">
        <v>98</v>
      </c>
      <c r="CX5" s="47" t="s">
        <v>99</v>
      </c>
      <c r="CY5" s="47" t="s">
        <v>100</v>
      </c>
      <c r="CZ5" s="47" t="s">
        <v>101</v>
      </c>
      <c r="DA5" s="47" t="s">
        <v>91</v>
      </c>
      <c r="DB5" s="47" t="s">
        <v>106</v>
      </c>
      <c r="DC5" s="47" t="s">
        <v>93</v>
      </c>
      <c r="DD5" s="47" t="s">
        <v>109</v>
      </c>
      <c r="DE5" s="47" t="s">
        <v>95</v>
      </c>
      <c r="DF5" s="47" t="s">
        <v>96</v>
      </c>
      <c r="DG5" s="47" t="s">
        <v>97</v>
      </c>
      <c r="DH5" s="47" t="s">
        <v>98</v>
      </c>
      <c r="DI5" s="47" t="s">
        <v>99</v>
      </c>
      <c r="DJ5" s="47" t="s">
        <v>35</v>
      </c>
      <c r="DK5" s="47" t="s">
        <v>90</v>
      </c>
      <c r="DL5" s="47" t="s">
        <v>104</v>
      </c>
      <c r="DM5" s="47" t="s">
        <v>110</v>
      </c>
      <c r="DN5" s="47" t="s">
        <v>93</v>
      </c>
      <c r="DO5" s="47" t="s">
        <v>111</v>
      </c>
      <c r="DP5" s="47" t="s">
        <v>95</v>
      </c>
      <c r="DQ5" s="47" t="s">
        <v>96</v>
      </c>
      <c r="DR5" s="47" t="s">
        <v>97</v>
      </c>
      <c r="DS5" s="47" t="s">
        <v>98</v>
      </c>
      <c r="DT5" s="47" t="s">
        <v>99</v>
      </c>
      <c r="DU5" s="47" t="s">
        <v>100</v>
      </c>
    </row>
    <row r="6" spans="1:125" s="54" customFormat="1" x14ac:dyDescent="0.2">
      <c r="A6" s="37" t="s">
        <v>112</v>
      </c>
      <c r="B6" s="48">
        <f>B8</f>
        <v>2023</v>
      </c>
      <c r="C6" s="48">
        <f t="shared" ref="C6:X6" si="1">C8</f>
        <v>131113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</v>
      </c>
      <c r="H6" s="48" t="str">
        <f>SUBSTITUTE(H8,"　","")</f>
        <v>東京都大田区</v>
      </c>
      <c r="I6" s="48" t="str">
        <f t="shared" si="1"/>
        <v>アロマ地下駐車場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Ａ２Ｂ２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附置義務駐車施設</v>
      </c>
      <c r="Q6" s="50" t="str">
        <f t="shared" si="1"/>
        <v>地下式</v>
      </c>
      <c r="R6" s="51">
        <f t="shared" si="1"/>
        <v>25</v>
      </c>
      <c r="S6" s="50" t="str">
        <f t="shared" si="1"/>
        <v>公共施設</v>
      </c>
      <c r="T6" s="50" t="str">
        <f t="shared" si="1"/>
        <v>無</v>
      </c>
      <c r="U6" s="51">
        <f t="shared" si="1"/>
        <v>10895</v>
      </c>
      <c r="V6" s="51">
        <f t="shared" si="1"/>
        <v>297</v>
      </c>
      <c r="W6" s="51">
        <f t="shared" si="1"/>
        <v>400</v>
      </c>
      <c r="X6" s="50" t="str">
        <f t="shared" si="1"/>
        <v>利用料金制</v>
      </c>
      <c r="Y6" s="52">
        <f>IF(Y8="-",NA(),Y8)</f>
        <v>137.69999999999999</v>
      </c>
      <c r="Z6" s="52">
        <f t="shared" ref="Z6:AH6" si="2">IF(Z8="-",NA(),Z8)</f>
        <v>137.80000000000001</v>
      </c>
      <c r="AA6" s="52">
        <f t="shared" si="2"/>
        <v>163.5</v>
      </c>
      <c r="AB6" s="52">
        <f t="shared" si="2"/>
        <v>169.4</v>
      </c>
      <c r="AC6" s="52">
        <f t="shared" si="2"/>
        <v>146.5</v>
      </c>
      <c r="AD6" s="52">
        <f t="shared" si="2"/>
        <v>136.1</v>
      </c>
      <c r="AE6" s="52">
        <f t="shared" si="2"/>
        <v>127.8</v>
      </c>
      <c r="AF6" s="52">
        <f t="shared" si="2"/>
        <v>146.5</v>
      </c>
      <c r="AG6" s="52">
        <f t="shared" si="2"/>
        <v>142.69999999999999</v>
      </c>
      <c r="AH6" s="52">
        <f t="shared" si="2"/>
        <v>156.80000000000001</v>
      </c>
      <c r="AI6" s="49" t="str">
        <f>IF(AI8="-","",IF(AI8="-","【-】","【"&amp;SUBSTITUTE(TEXT(AI8,"#,##0.0"),"-","△")&amp;"】"))</f>
        <v>【1,905.8】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4.0999999999999996</v>
      </c>
      <c r="AP6" s="52">
        <f t="shared" si="3"/>
        <v>6.6</v>
      </c>
      <c r="AQ6" s="52">
        <f t="shared" si="3"/>
        <v>5.5</v>
      </c>
      <c r="AR6" s="52">
        <f t="shared" si="3"/>
        <v>4.0999999999999996</v>
      </c>
      <c r="AS6" s="52">
        <f t="shared" si="3"/>
        <v>3.7</v>
      </c>
      <c r="AT6" s="49" t="str">
        <f>IF(AT8="-","",IF(AT8="-","【-】","【"&amp;SUBSTITUTE(TEXT(AT8,"#,##0.0"),"-","△")&amp;"】"))</f>
        <v>【3.9】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45</v>
      </c>
      <c r="BA6" s="53">
        <f t="shared" si="4"/>
        <v>67</v>
      </c>
      <c r="BB6" s="53">
        <f t="shared" si="4"/>
        <v>56</v>
      </c>
      <c r="BC6" s="53">
        <f t="shared" si="4"/>
        <v>65</v>
      </c>
      <c r="BD6" s="53">
        <f t="shared" si="4"/>
        <v>81</v>
      </c>
      <c r="BE6" s="51" t="str">
        <f>IF(BE8="-","",IF(BE8="-","【-】","【"&amp;SUBSTITUTE(TEXT(BE8,"#,##0"),"-","△")&amp;"】"))</f>
        <v>【127】</v>
      </c>
      <c r="BF6" s="52">
        <f>IF(BF8="-",NA(),BF8)</f>
        <v>27.4</v>
      </c>
      <c r="BG6" s="52">
        <f t="shared" ref="BG6:BO6" si="5">IF(BG8="-",NA(),BG8)</f>
        <v>27.5</v>
      </c>
      <c r="BH6" s="52">
        <f t="shared" si="5"/>
        <v>38.9</v>
      </c>
      <c r="BI6" s="52">
        <f t="shared" si="5"/>
        <v>41</v>
      </c>
      <c r="BJ6" s="52">
        <f t="shared" si="5"/>
        <v>31.8</v>
      </c>
      <c r="BK6" s="52">
        <f t="shared" si="5"/>
        <v>-9.8000000000000007</v>
      </c>
      <c r="BL6" s="52">
        <f t="shared" si="5"/>
        <v>-25.9</v>
      </c>
      <c r="BM6" s="52">
        <f t="shared" si="5"/>
        <v>-24.6</v>
      </c>
      <c r="BN6" s="52">
        <f t="shared" si="5"/>
        <v>-29.2</v>
      </c>
      <c r="BO6" s="52">
        <f t="shared" si="5"/>
        <v>-810.7</v>
      </c>
      <c r="BP6" s="49" t="str">
        <f>IF(BP8="-","",IF(BP8="-","【-】","【"&amp;SUBSTITUTE(TEXT(BP8,"#,##0.0"),"-","△")&amp;"】"))</f>
        <v>【△55.6】</v>
      </c>
      <c r="BQ6" s="53">
        <f>IF(BQ8="-",NA(),BQ8)</f>
        <v>31511</v>
      </c>
      <c r="BR6" s="53">
        <f t="shared" ref="BR6:BZ6" si="6">IF(BR8="-",NA(),BR8)</f>
        <v>30927</v>
      </c>
      <c r="BS6" s="53">
        <f t="shared" si="6"/>
        <v>44710</v>
      </c>
      <c r="BT6" s="53">
        <f t="shared" si="6"/>
        <v>46477</v>
      </c>
      <c r="BU6" s="53">
        <f t="shared" si="6"/>
        <v>36600</v>
      </c>
      <c r="BV6" s="53">
        <f t="shared" si="6"/>
        <v>5206</v>
      </c>
      <c r="BW6" s="53">
        <f t="shared" si="6"/>
        <v>2220</v>
      </c>
      <c r="BX6" s="53">
        <f t="shared" si="6"/>
        <v>3097</v>
      </c>
      <c r="BY6" s="53">
        <f t="shared" si="6"/>
        <v>6051</v>
      </c>
      <c r="BZ6" s="53">
        <f t="shared" si="6"/>
        <v>9971</v>
      </c>
      <c r="CA6" s="51" t="str">
        <f>IF(CA8="-","",IF(CA8="-","【-】","【"&amp;SUBSTITUTE(TEXT(CA8,"#,##0"),"-","△")&amp;"】"))</f>
        <v>【12,639】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113</v>
      </c>
      <c r="CM6" s="51">
        <f t="shared" ref="CM6:CN6" si="7">CM8</f>
        <v>821015</v>
      </c>
      <c r="CN6" s="51">
        <f t="shared" si="7"/>
        <v>3978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114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117.1</v>
      </c>
      <c r="DF6" s="52">
        <f t="shared" si="8"/>
        <v>145.19999999999999</v>
      </c>
      <c r="DG6" s="52">
        <f t="shared" si="8"/>
        <v>219.9</v>
      </c>
      <c r="DH6" s="52">
        <f t="shared" si="8"/>
        <v>107.1</v>
      </c>
      <c r="DI6" s="52">
        <f t="shared" si="8"/>
        <v>143.6</v>
      </c>
      <c r="DJ6" s="49" t="str">
        <f>IF(DJ8="-","",IF(DJ8="-","【-】","【"&amp;SUBSTITUTE(TEXT(DJ8,"#,##0.0"),"-","△")&amp;"】"))</f>
        <v>【79.0】</v>
      </c>
      <c r="DK6" s="52">
        <f>IF(DK8="-",NA(),DK8)</f>
        <v>149.5</v>
      </c>
      <c r="DL6" s="52">
        <f t="shared" ref="DL6:DT6" si="9">IF(DL8="-",NA(),DL8)</f>
        <v>136.69999999999999</v>
      </c>
      <c r="DM6" s="52">
        <f t="shared" si="9"/>
        <v>146.80000000000001</v>
      </c>
      <c r="DN6" s="52">
        <f t="shared" si="9"/>
        <v>138</v>
      </c>
      <c r="DO6" s="52">
        <f t="shared" si="9"/>
        <v>147.80000000000001</v>
      </c>
      <c r="DP6" s="52">
        <f t="shared" si="9"/>
        <v>156.5</v>
      </c>
      <c r="DQ6" s="52">
        <f t="shared" si="9"/>
        <v>131</v>
      </c>
      <c r="DR6" s="52">
        <f t="shared" si="9"/>
        <v>136.80000000000001</v>
      </c>
      <c r="DS6" s="52">
        <f t="shared" si="9"/>
        <v>145.1</v>
      </c>
      <c r="DT6" s="52">
        <f t="shared" si="9"/>
        <v>149.80000000000001</v>
      </c>
      <c r="DU6" s="49" t="str">
        <f>IF(DU8="-","",IF(DU8="-","【-】","【"&amp;SUBSTITUTE(TEXT(DU8,"#,##0.0"),"-","△")&amp;"】"))</f>
        <v>【210.9】</v>
      </c>
    </row>
    <row r="7" spans="1:125" s="54" customFormat="1" x14ac:dyDescent="0.2">
      <c r="A7" s="37" t="s">
        <v>115</v>
      </c>
      <c r="B7" s="48">
        <f t="shared" ref="B7:X7" si="10">B8</f>
        <v>2023</v>
      </c>
      <c r="C7" s="48">
        <f t="shared" si="10"/>
        <v>131113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</v>
      </c>
      <c r="H7" s="48" t="str">
        <f t="shared" si="10"/>
        <v>東京都　大田区</v>
      </c>
      <c r="I7" s="48" t="str">
        <f t="shared" si="10"/>
        <v>アロマ地下駐車場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Ａ２Ｂ２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附置義務駐車施設</v>
      </c>
      <c r="Q7" s="50" t="str">
        <f t="shared" si="10"/>
        <v>地下式</v>
      </c>
      <c r="R7" s="51">
        <f t="shared" si="10"/>
        <v>25</v>
      </c>
      <c r="S7" s="50" t="str">
        <f t="shared" si="10"/>
        <v>公共施設</v>
      </c>
      <c r="T7" s="50" t="str">
        <f t="shared" si="10"/>
        <v>無</v>
      </c>
      <c r="U7" s="51">
        <f t="shared" si="10"/>
        <v>10895</v>
      </c>
      <c r="V7" s="51">
        <f t="shared" si="10"/>
        <v>297</v>
      </c>
      <c r="W7" s="51">
        <f t="shared" si="10"/>
        <v>400</v>
      </c>
      <c r="X7" s="50" t="str">
        <f t="shared" si="10"/>
        <v>利用料金制</v>
      </c>
      <c r="Y7" s="52">
        <f>Y8</f>
        <v>137.69999999999999</v>
      </c>
      <c r="Z7" s="52">
        <f t="shared" ref="Z7:AH7" si="11">Z8</f>
        <v>137.80000000000001</v>
      </c>
      <c r="AA7" s="52">
        <f t="shared" si="11"/>
        <v>163.5</v>
      </c>
      <c r="AB7" s="52">
        <f t="shared" si="11"/>
        <v>169.4</v>
      </c>
      <c r="AC7" s="52">
        <f t="shared" si="11"/>
        <v>146.5</v>
      </c>
      <c r="AD7" s="52">
        <f t="shared" si="11"/>
        <v>136.1</v>
      </c>
      <c r="AE7" s="52">
        <f t="shared" si="11"/>
        <v>127.8</v>
      </c>
      <c r="AF7" s="52">
        <f t="shared" si="11"/>
        <v>146.5</v>
      </c>
      <c r="AG7" s="52">
        <f t="shared" si="11"/>
        <v>142.69999999999999</v>
      </c>
      <c r="AH7" s="52">
        <f t="shared" si="11"/>
        <v>156.80000000000001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4.0999999999999996</v>
      </c>
      <c r="AP7" s="52">
        <f t="shared" si="12"/>
        <v>6.6</v>
      </c>
      <c r="AQ7" s="52">
        <f t="shared" si="12"/>
        <v>5.5</v>
      </c>
      <c r="AR7" s="52">
        <f t="shared" si="12"/>
        <v>4.0999999999999996</v>
      </c>
      <c r="AS7" s="52">
        <f t="shared" si="12"/>
        <v>3.7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45</v>
      </c>
      <c r="BA7" s="53">
        <f t="shared" si="13"/>
        <v>67</v>
      </c>
      <c r="BB7" s="53">
        <f t="shared" si="13"/>
        <v>56</v>
      </c>
      <c r="BC7" s="53">
        <f t="shared" si="13"/>
        <v>65</v>
      </c>
      <c r="BD7" s="53">
        <f t="shared" si="13"/>
        <v>81</v>
      </c>
      <c r="BE7" s="51"/>
      <c r="BF7" s="52">
        <f>BF8</f>
        <v>27.4</v>
      </c>
      <c r="BG7" s="52">
        <f t="shared" ref="BG7:BO7" si="14">BG8</f>
        <v>27.5</v>
      </c>
      <c r="BH7" s="52">
        <f t="shared" si="14"/>
        <v>38.9</v>
      </c>
      <c r="BI7" s="52">
        <f t="shared" si="14"/>
        <v>41</v>
      </c>
      <c r="BJ7" s="52">
        <f t="shared" si="14"/>
        <v>31.8</v>
      </c>
      <c r="BK7" s="52">
        <f t="shared" si="14"/>
        <v>-9.8000000000000007</v>
      </c>
      <c r="BL7" s="52">
        <f t="shared" si="14"/>
        <v>-25.9</v>
      </c>
      <c r="BM7" s="52">
        <f t="shared" si="14"/>
        <v>-24.6</v>
      </c>
      <c r="BN7" s="52">
        <f t="shared" si="14"/>
        <v>-29.2</v>
      </c>
      <c r="BO7" s="52">
        <f t="shared" si="14"/>
        <v>-810.7</v>
      </c>
      <c r="BP7" s="49"/>
      <c r="BQ7" s="53">
        <f>BQ8</f>
        <v>31511</v>
      </c>
      <c r="BR7" s="53">
        <f t="shared" ref="BR7:BZ7" si="15">BR8</f>
        <v>30927</v>
      </c>
      <c r="BS7" s="53">
        <f t="shared" si="15"/>
        <v>44710</v>
      </c>
      <c r="BT7" s="53">
        <f t="shared" si="15"/>
        <v>46477</v>
      </c>
      <c r="BU7" s="53">
        <f t="shared" si="15"/>
        <v>36600</v>
      </c>
      <c r="BV7" s="53">
        <f t="shared" si="15"/>
        <v>5206</v>
      </c>
      <c r="BW7" s="53">
        <f t="shared" si="15"/>
        <v>2220</v>
      </c>
      <c r="BX7" s="53">
        <f t="shared" si="15"/>
        <v>3097</v>
      </c>
      <c r="BY7" s="53">
        <f t="shared" si="15"/>
        <v>6051</v>
      </c>
      <c r="BZ7" s="53">
        <f t="shared" si="15"/>
        <v>9971</v>
      </c>
      <c r="CA7" s="51"/>
      <c r="CB7" s="52" t="s">
        <v>116</v>
      </c>
      <c r="CC7" s="52" t="s">
        <v>116</v>
      </c>
      <c r="CD7" s="52" t="s">
        <v>116</v>
      </c>
      <c r="CE7" s="52" t="s">
        <v>116</v>
      </c>
      <c r="CF7" s="52" t="s">
        <v>116</v>
      </c>
      <c r="CG7" s="52" t="s">
        <v>116</v>
      </c>
      <c r="CH7" s="52" t="s">
        <v>116</v>
      </c>
      <c r="CI7" s="52" t="s">
        <v>116</v>
      </c>
      <c r="CJ7" s="52" t="s">
        <v>116</v>
      </c>
      <c r="CK7" s="52" t="s">
        <v>117</v>
      </c>
      <c r="CL7" s="49"/>
      <c r="CM7" s="51">
        <f>CM8</f>
        <v>821015</v>
      </c>
      <c r="CN7" s="51">
        <f>CN8</f>
        <v>3978</v>
      </c>
      <c r="CO7" s="52" t="s">
        <v>116</v>
      </c>
      <c r="CP7" s="52" t="s">
        <v>116</v>
      </c>
      <c r="CQ7" s="52" t="s">
        <v>116</v>
      </c>
      <c r="CR7" s="52" t="s">
        <v>116</v>
      </c>
      <c r="CS7" s="52" t="s">
        <v>116</v>
      </c>
      <c r="CT7" s="52" t="s">
        <v>116</v>
      </c>
      <c r="CU7" s="52" t="s">
        <v>116</v>
      </c>
      <c r="CV7" s="52" t="s">
        <v>116</v>
      </c>
      <c r="CW7" s="52" t="s">
        <v>116</v>
      </c>
      <c r="CX7" s="52" t="s">
        <v>117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117.1</v>
      </c>
      <c r="DF7" s="52">
        <f t="shared" si="16"/>
        <v>145.19999999999999</v>
      </c>
      <c r="DG7" s="52">
        <f t="shared" si="16"/>
        <v>219.9</v>
      </c>
      <c r="DH7" s="52">
        <f t="shared" si="16"/>
        <v>107.1</v>
      </c>
      <c r="DI7" s="52">
        <f t="shared" si="16"/>
        <v>143.6</v>
      </c>
      <c r="DJ7" s="49"/>
      <c r="DK7" s="52">
        <f>DK8</f>
        <v>149.5</v>
      </c>
      <c r="DL7" s="52">
        <f t="shared" ref="DL7:DT7" si="17">DL8</f>
        <v>136.69999999999999</v>
      </c>
      <c r="DM7" s="52">
        <f t="shared" si="17"/>
        <v>146.80000000000001</v>
      </c>
      <c r="DN7" s="52">
        <f t="shared" si="17"/>
        <v>138</v>
      </c>
      <c r="DO7" s="52">
        <f t="shared" si="17"/>
        <v>147.80000000000001</v>
      </c>
      <c r="DP7" s="52">
        <f t="shared" si="17"/>
        <v>156.5</v>
      </c>
      <c r="DQ7" s="52">
        <f t="shared" si="17"/>
        <v>131</v>
      </c>
      <c r="DR7" s="52">
        <f t="shared" si="17"/>
        <v>136.80000000000001</v>
      </c>
      <c r="DS7" s="52">
        <f t="shared" si="17"/>
        <v>145.1</v>
      </c>
      <c r="DT7" s="52">
        <f t="shared" si="17"/>
        <v>149.80000000000001</v>
      </c>
      <c r="DU7" s="49"/>
    </row>
    <row r="8" spans="1:125" s="54" customFormat="1" x14ac:dyDescent="0.2">
      <c r="A8" s="37"/>
      <c r="B8" s="55">
        <v>2023</v>
      </c>
      <c r="C8" s="55">
        <v>131113</v>
      </c>
      <c r="D8" s="55">
        <v>47</v>
      </c>
      <c r="E8" s="55">
        <v>14</v>
      </c>
      <c r="F8" s="55">
        <v>0</v>
      </c>
      <c r="G8" s="55">
        <v>1</v>
      </c>
      <c r="H8" s="55" t="s">
        <v>118</v>
      </c>
      <c r="I8" s="55" t="s">
        <v>119</v>
      </c>
      <c r="J8" s="55" t="s">
        <v>120</v>
      </c>
      <c r="K8" s="55" t="s">
        <v>121</v>
      </c>
      <c r="L8" s="55" t="s">
        <v>122</v>
      </c>
      <c r="M8" s="55" t="s">
        <v>123</v>
      </c>
      <c r="N8" s="55" t="s">
        <v>124</v>
      </c>
      <c r="O8" s="56" t="s">
        <v>125</v>
      </c>
      <c r="P8" s="57" t="s">
        <v>126</v>
      </c>
      <c r="Q8" s="57" t="s">
        <v>127</v>
      </c>
      <c r="R8" s="58">
        <v>25</v>
      </c>
      <c r="S8" s="57" t="s">
        <v>128</v>
      </c>
      <c r="T8" s="57" t="s">
        <v>129</v>
      </c>
      <c r="U8" s="58">
        <v>10895</v>
      </c>
      <c r="V8" s="58">
        <v>297</v>
      </c>
      <c r="W8" s="58">
        <v>400</v>
      </c>
      <c r="X8" s="57" t="s">
        <v>130</v>
      </c>
      <c r="Y8" s="59">
        <v>137.69999999999999</v>
      </c>
      <c r="Z8" s="59">
        <v>137.80000000000001</v>
      </c>
      <c r="AA8" s="59">
        <v>163.5</v>
      </c>
      <c r="AB8" s="59">
        <v>169.4</v>
      </c>
      <c r="AC8" s="59">
        <v>146.5</v>
      </c>
      <c r="AD8" s="59">
        <v>136.1</v>
      </c>
      <c r="AE8" s="59">
        <v>127.8</v>
      </c>
      <c r="AF8" s="59">
        <v>146.5</v>
      </c>
      <c r="AG8" s="59">
        <v>142.69999999999999</v>
      </c>
      <c r="AH8" s="59">
        <v>156.80000000000001</v>
      </c>
      <c r="AI8" s="56">
        <v>1905.8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4.0999999999999996</v>
      </c>
      <c r="AP8" s="59">
        <v>6.6</v>
      </c>
      <c r="AQ8" s="59">
        <v>5.5</v>
      </c>
      <c r="AR8" s="59">
        <v>4.0999999999999996</v>
      </c>
      <c r="AS8" s="59">
        <v>3.7</v>
      </c>
      <c r="AT8" s="56">
        <v>3.9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45</v>
      </c>
      <c r="BA8" s="60">
        <v>67</v>
      </c>
      <c r="BB8" s="60">
        <v>56</v>
      </c>
      <c r="BC8" s="60">
        <v>65</v>
      </c>
      <c r="BD8" s="60">
        <v>81</v>
      </c>
      <c r="BE8" s="60">
        <v>127</v>
      </c>
      <c r="BF8" s="59">
        <v>27.4</v>
      </c>
      <c r="BG8" s="59">
        <v>27.5</v>
      </c>
      <c r="BH8" s="59">
        <v>38.9</v>
      </c>
      <c r="BI8" s="59">
        <v>41</v>
      </c>
      <c r="BJ8" s="59">
        <v>31.8</v>
      </c>
      <c r="BK8" s="59">
        <v>-9.8000000000000007</v>
      </c>
      <c r="BL8" s="59">
        <v>-25.9</v>
      </c>
      <c r="BM8" s="59">
        <v>-24.6</v>
      </c>
      <c r="BN8" s="59">
        <v>-29.2</v>
      </c>
      <c r="BO8" s="59">
        <v>-810.7</v>
      </c>
      <c r="BP8" s="56">
        <v>-55.6</v>
      </c>
      <c r="BQ8" s="60">
        <v>31511</v>
      </c>
      <c r="BR8" s="60">
        <v>30927</v>
      </c>
      <c r="BS8" s="60">
        <v>44710</v>
      </c>
      <c r="BT8" s="61">
        <v>46477</v>
      </c>
      <c r="BU8" s="61">
        <v>36600</v>
      </c>
      <c r="BV8" s="60">
        <v>5206</v>
      </c>
      <c r="BW8" s="60">
        <v>2220</v>
      </c>
      <c r="BX8" s="60">
        <v>3097</v>
      </c>
      <c r="BY8" s="60">
        <v>6051</v>
      </c>
      <c r="BZ8" s="60">
        <v>9971</v>
      </c>
      <c r="CA8" s="58">
        <v>12639</v>
      </c>
      <c r="CB8" s="59" t="s">
        <v>122</v>
      </c>
      <c r="CC8" s="59" t="s">
        <v>122</v>
      </c>
      <c r="CD8" s="59" t="s">
        <v>122</v>
      </c>
      <c r="CE8" s="59" t="s">
        <v>122</v>
      </c>
      <c r="CF8" s="59" t="s">
        <v>122</v>
      </c>
      <c r="CG8" s="59" t="s">
        <v>122</v>
      </c>
      <c r="CH8" s="59" t="s">
        <v>122</v>
      </c>
      <c r="CI8" s="59" t="s">
        <v>122</v>
      </c>
      <c r="CJ8" s="59" t="s">
        <v>122</v>
      </c>
      <c r="CK8" s="59" t="s">
        <v>122</v>
      </c>
      <c r="CL8" s="56" t="s">
        <v>122</v>
      </c>
      <c r="CM8" s="58">
        <v>821015</v>
      </c>
      <c r="CN8" s="58">
        <v>3978</v>
      </c>
      <c r="CO8" s="59" t="s">
        <v>122</v>
      </c>
      <c r="CP8" s="59" t="s">
        <v>122</v>
      </c>
      <c r="CQ8" s="59" t="s">
        <v>122</v>
      </c>
      <c r="CR8" s="59" t="s">
        <v>122</v>
      </c>
      <c r="CS8" s="59" t="s">
        <v>122</v>
      </c>
      <c r="CT8" s="59" t="s">
        <v>122</v>
      </c>
      <c r="CU8" s="59" t="s">
        <v>122</v>
      </c>
      <c r="CV8" s="59" t="s">
        <v>122</v>
      </c>
      <c r="CW8" s="59" t="s">
        <v>122</v>
      </c>
      <c r="CX8" s="59" t="s">
        <v>122</v>
      </c>
      <c r="CY8" s="56" t="s">
        <v>122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117.1</v>
      </c>
      <c r="DF8" s="59">
        <v>145.19999999999999</v>
      </c>
      <c r="DG8" s="59">
        <v>219.9</v>
      </c>
      <c r="DH8" s="59">
        <v>107.1</v>
      </c>
      <c r="DI8" s="59">
        <v>143.6</v>
      </c>
      <c r="DJ8" s="56">
        <v>79</v>
      </c>
      <c r="DK8" s="59">
        <v>149.5</v>
      </c>
      <c r="DL8" s="59">
        <v>136.69999999999999</v>
      </c>
      <c r="DM8" s="59">
        <v>146.80000000000001</v>
      </c>
      <c r="DN8" s="59">
        <v>138</v>
      </c>
      <c r="DO8" s="59">
        <v>147.80000000000001</v>
      </c>
      <c r="DP8" s="59">
        <v>156.5</v>
      </c>
      <c r="DQ8" s="59">
        <v>131</v>
      </c>
      <c r="DR8" s="59">
        <v>136.80000000000001</v>
      </c>
      <c r="DS8" s="59">
        <v>145.1</v>
      </c>
      <c r="DT8" s="59">
        <v>149.80000000000001</v>
      </c>
      <c r="DU8" s="56">
        <v>210.9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131</v>
      </c>
      <c r="C10" s="64" t="s">
        <v>132</v>
      </c>
      <c r="D10" s="64" t="s">
        <v>133</v>
      </c>
      <c r="E10" s="64" t="s">
        <v>134</v>
      </c>
      <c r="F10" s="64" t="s">
        <v>135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53</v>
      </c>
      <c r="B11" s="65" t="str">
        <f>IF(VALUE($B$6)=0,"",IF(VALUE($B$6)&gt;2022,"R"&amp;TEXT(VALUE($B$6)-2022,"00"),"H"&amp;VALUE($B$6)-1992))</f>
        <v>R01</v>
      </c>
      <c r="C11" s="65" t="str">
        <f>IF(VALUE($B$6)=0,"",IF(VALUE($B$6)&gt;2021,"R"&amp;TEXT(VALUE($B$6)-2021,"00"),"H"&amp;VALUE($B$6)-1991))</f>
        <v>R02</v>
      </c>
      <c r="D11" s="65" t="str">
        <f>IF(VALUE($B$6)=0,"",IF(VALUE($B$6)&gt;2020,"R"&amp;TEXT(VALUE($B$6)-2020,"00"),"H"&amp;VALUE($B$6)-1990))</f>
        <v>R03</v>
      </c>
      <c r="E11" s="65" t="str">
        <f>IF(VALUE($B$6)=0,"",IF(VALUE($B$6)&gt;2019,"R"&amp;TEXT(VALUE($B$6)-2019,"00"),"H"&amp;VALUE($B$6)-1989))</f>
        <v>R04</v>
      </c>
      <c r="F11" s="65" t="str">
        <f>IF(VALUE($B$6)=0,"",IF(VALUE($B$6)&gt;2018,"R"&amp;TEXT(VALUE($B$6)-2018,"00"),"H"&amp;VALUE($B$6)-1988))</f>
        <v>R05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杉山　侑陽</cp:lastModifiedBy>
  <dcterms:created xsi:type="dcterms:W3CDTF">2024-12-19T01:03:21Z</dcterms:created>
  <dcterms:modified xsi:type="dcterms:W3CDTF">2025-01-30T04:30:46Z</dcterms:modified>
  <cp:category/>
</cp:coreProperties>
</file>