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15- 2月_経営比較分析表★\R5年度\R60116【総務省2月2日〆】公営企業に係る経営比較分析表（令和４年度決算）の分析等について（依頼）\04-1_団体⇒都\☆各団体からの提出（初回提出のみ）\16 福生市〇\"/>
    </mc:Choice>
  </mc:AlternateContent>
  <workbookProtection workbookAlgorithmName="SHA-512" workbookHashValue="7GT/F86WQ8oBAbezCcegUTIYv4i0laIGAVUbywc0fFzgKut0PO8snefBw99DeTQ37qkC4Io47n02vPzQXC5erw==" workbookSaltValue="OJfCvSUeLrDH8NqhdftYgw==" workbookSpinCount="100000" lockStructure="1"/>
  <bookViews>
    <workbookView xWindow="0" yWindow="0" windowWidth="23040" windowHeight="9240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AD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<sst xmlns="http://schemas.openxmlformats.org/spreadsheetml/2006/main" count="257" uniqueCount="117">
  <si>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</si>
  <si>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</si>
  <si>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</si>
  <si>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</si>
  <si>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</si>
  <si>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</si>
  <si>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</si>
  <si>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</si>
  <si>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</si>
  <si>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</si>
  <si>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</si>
  <si>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</si>
  <si>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</si>
  <si>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</si>
  <si>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</si>
  <si>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</si>
  <si>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</si>
  <si>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</si>
  <si>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</si>
  <si>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</si>
  <si>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</si>
  <si>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</si>
  <si>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</si>
  <si>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</si>
  <si>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</si>
  <si>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</si>
  <si>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</si>
  <si>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</si>
  <si>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</si>
  <si>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</si>
  <si>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</si>
  <si>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</si>
  <si>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</si>
  <si>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</si>
  <si>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</si>
  <si>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</si>
  <si>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</si>
  <si>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</si>
  <si>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</si>
  <si>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</si>
  <si>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</si>
  <si>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</si>
  <si>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</si>
  <si>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</si>
  <si>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</si>
  <si>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</si>
  <si>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</si>
  <si>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</si>
  <si>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</si>
  <si>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</si>
  <si>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</si>
  <si>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</si>
  <si>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</si>
  <si>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</si>
  <si>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</si>
  <si>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</si>
  <si>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</si>
  <si>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</si>
  <si>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</si>
  <si>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</si>
  <si>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</si>
  <si>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</si>
  <si>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</si>
  <si>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</si>
  <si>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</si>
  <si>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</si>
  <si>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</si>
  <si>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</si>
  <si>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</si>
  <si>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</si>
  <si>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</si>
  <si>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</si>
  <si>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</si>
  <si>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</si>
  <si>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</si>
  <si>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</si>
  <si>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</si>
  <si>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</si>
  <si>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</si>
  <si>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</si>
  <si>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</si>
  <si>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</si>
  <si>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</si>
  <si>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</si>
  <si>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</si>
  <si>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</si>
  <si>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</si>
  <si>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</si>
  <si>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</si>
  <si>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</si>
  <si>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</si>
  <si>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</si>
  <si>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</si>
  <si>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</si>
  <si>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</si>
  <si>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</si>
  <si>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東京都　福生市</t>
  </si>
  <si>
    <t>法適用</t>
  </si>
  <si>
    <t>下水道事業</t>
  </si>
  <si>
    <t>公共下水道</t>
  </si>
  <si>
    <t>Bb1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</si>
  <si>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</si>
  <si>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</si>
  <si>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</si>
  <si>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</si>
  <si>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</si>
  <si>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</si>
  <si>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</si>
  <si>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</si>
  <si>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</si>
  <si>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</si>
  <si>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</si>
  <si>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</si>
  <si>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</si>
  <si>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①数値は100％を超えており、健全な収支となっている。今後も使用料収入の状況に注意しつつ、100％を維持し健全な経営を目指していく。　　　　　　　　　　
③数値は100％を超えており、健全な経営となっている。
④類似団体と比較して、非常に低い数値となっている。企業債に依存することなく、償還が順調に進んでいると考えられる。
⑤数値100％を超えて推移しており、類似団体と比較して高い数値となっている。使用料で回収すべき経費を賄えており、健全な経営が行えている。しかし、使用料収入は減少傾向であり、引き続き経費削減や使用料の改定を検討する。　　　　
⑥類似団体と比較して、低い数値で推移しており、効率的な汚水処理が実施されている。しかし、有収水量は減少傾向であるため、引き続き効率的で適切な維持管理に努める。
⑧数値は100％に近い数値となっており、汚水処理が適切に行われている。
以上のことから健全で効率の良い経営ができているといえる。</t>
    <rPh sb="36" eb="38">
      <t>ジョウキョウ</t>
    </rPh>
    <rPh sb="251" eb="252">
      <t>ヒ</t>
    </rPh>
    <rPh sb="253" eb="254">
      <t>ツヅ</t>
    </rPh>
    <rPh sb="255" eb="257">
      <t>ケイヒ</t>
    </rPh>
    <rPh sb="257" eb="259">
      <t>サクゲン</t>
    </rPh>
    <phoneticPr fontId="4"/>
  </si>
  <si>
    <t>昭和48年度に事業着手しており、今後は法定耐用年数が経過する管渠が出てくるため、改築・更新等が必要になる。平成30年度に下水道ストックマネジメント計画を策定し、計画的に更新等を行っており、今後、改善率は向上していくものと考える。</t>
    <rPh sb="88" eb="89">
      <t>オコナ</t>
    </rPh>
    <rPh sb="94" eb="96">
      <t>コンゴ</t>
    </rPh>
    <phoneticPr fontId="4"/>
  </si>
  <si>
    <t>類似団体と比較し全体的に安定しており、健全な経営が出来ている。
　しかし、今後は使用料の減少が予想され、管渠の改築・更新等の費用の増加が見込まれる。
　そのため、引き続き、健全・効率的な経営を行うために、更なる経費削減と使用料の改定も含めた財源確保、計画的な事業実施等の取り組みを行っていく。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</si>
</sst>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0.19</c:v>
                </c:pt>
                <c:pt idx="4" formatCode="#,##0.00;&quot;△&quot;#,##0.00;&quot;-&quot;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C4-41CA-83F3-D6B781655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0.12</c:v>
                </c:pt>
                <c:pt idx="2">
                  <c:v>0.12</c:v>
                </c:pt>
                <c:pt idx="3">
                  <c:v>0.35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4-41CA-83F3-D6B781655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1-4BE5-B7CB-3866752E0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70.3</c:v>
                </c:pt>
                <c:pt idx="2">
                  <c:v>80.11</c:v>
                </c:pt>
                <c:pt idx="3">
                  <c:v>82.83</c:v>
                </c:pt>
                <c:pt idx="4">
                  <c:v>69.38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1-4BE5-B7CB-3866752E0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99.79</c:v>
                </c:pt>
                <c:pt idx="2">
                  <c:v>99.84</c:v>
                </c:pt>
                <c:pt idx="3">
                  <c:v>99.85</c:v>
                </c:pt>
                <c:pt idx="4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48-4DC4-A6F0-D826ADEAF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95.95</c:v>
                </c:pt>
                <c:pt idx="2">
                  <c:v>95.96</c:v>
                </c:pt>
                <c:pt idx="3">
                  <c:v>95.73</c:v>
                </c:pt>
                <c:pt idx="4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8-4DC4-A6F0-D826ADEAF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118.78</c:v>
                </c:pt>
                <c:pt idx="2">
                  <c:v>119.26</c:v>
                </c:pt>
                <c:pt idx="3">
                  <c:v>126.94</c:v>
                </c:pt>
                <c:pt idx="4">
                  <c:v>109.8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7-4FED-82CB-94DE69C00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107.34</c:v>
                </c:pt>
                <c:pt idx="2">
                  <c:v>107.87</c:v>
                </c:pt>
                <c:pt idx="3">
                  <c:v>109.78</c:v>
                </c:pt>
                <c:pt idx="4">
                  <c:v>109.96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7-4FED-82CB-94DE69C00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4.3</c:v>
                </c:pt>
                <c:pt idx="2">
                  <c:v>8.3699999999999992</c:v>
                </c:pt>
                <c:pt idx="3">
                  <c:v>12.24</c:v>
                </c:pt>
                <c:pt idx="4">
                  <c:v>15.55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3-4AFF-8B94-D596D0D4D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8.5500000000000007</c:v>
                </c:pt>
                <c:pt idx="2">
                  <c:v>20.23</c:v>
                </c:pt>
                <c:pt idx="3">
                  <c:v>22.34</c:v>
                </c:pt>
                <c:pt idx="4">
                  <c:v>24.65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3-4AFF-8B94-D596D0D4D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B-4DC2-9D93-F17744717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2.41</c:v>
                </c:pt>
                <c:pt idx="2">
                  <c:v>1.63</c:v>
                </c:pt>
                <c:pt idx="3">
                  <c:v>1.94</c:v>
                </c:pt>
                <c:pt idx="4">
                  <c:v>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B-4DC2-9D93-F17744717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5-4291-9F82-CC42AECF7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 formatCode="#,##0.00;&quot;△&quot;#,##0.00;&quot;-&quot;">
                  <c:v>11.59</c:v>
                </c:pt>
                <c:pt idx="3" formatCode="#,##0.00;&quot;△&quot;#,##0.00;&quot;-&quot;">
                  <c:v>9.36</c:v>
                </c:pt>
                <c:pt idx="4" formatCode="#,##0.00;&quot;△&quot;#,##0.00;&quot;-&quot;">
                  <c:v>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5-4291-9F82-CC42AECF7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119.18</c:v>
                </c:pt>
                <c:pt idx="2">
                  <c:v>150.38</c:v>
                </c:pt>
                <c:pt idx="3">
                  <c:v>206.12</c:v>
                </c:pt>
                <c:pt idx="4">
                  <c:v>148.05000000000001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9-46BF-B92F-DB9A54E07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35.200000000000003</c:v>
                </c:pt>
                <c:pt idx="2">
                  <c:v>37.200000000000003</c:v>
                </c:pt>
                <c:pt idx="3">
                  <c:v>47.13</c:v>
                </c:pt>
                <c:pt idx="4">
                  <c:v>50.85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9-46BF-B92F-DB9A54E07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75.33</c:v>
                </c:pt>
                <c:pt idx="2">
                  <c:v>49.37</c:v>
                </c:pt>
                <c:pt idx="3">
                  <c:v>43.08</c:v>
                </c:pt>
                <c:pt idx="4">
                  <c:v>51.03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FA-450C-8B99-9C17533AA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813.96</c:v>
                </c:pt>
                <c:pt idx="2">
                  <c:v>843.72</c:v>
                </c:pt>
                <c:pt idx="3">
                  <c:v>788.62</c:v>
                </c:pt>
                <c:pt idx="4">
                  <c:v>772.15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A-450C-8B99-9C17533AA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134.68</c:v>
                </c:pt>
                <c:pt idx="2">
                  <c:v>129.30000000000001</c:v>
                </c:pt>
                <c:pt idx="3">
                  <c:v>141.75</c:v>
                </c:pt>
                <c:pt idx="4">
                  <c:v>112.28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99-4D53-9F6B-D89DF3466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92.08</c:v>
                </c:pt>
                <c:pt idx="2">
                  <c:v>94.81</c:v>
                </c:pt>
                <c:pt idx="3">
                  <c:v>99.88</c:v>
                </c:pt>
                <c:pt idx="4">
                  <c:v>98.82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9-4D53-9F6B-D89DF3466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93.57</c:v>
                </c:pt>
                <c:pt idx="2">
                  <c:v>97.89</c:v>
                </c:pt>
                <c:pt idx="3">
                  <c:v>98.27</c:v>
                </c:pt>
                <c:pt idx="4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B-4C0B-B320-315861826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132.94999999999999</c:v>
                </c:pt>
                <c:pt idx="2">
                  <c:v>129.9</c:v>
                </c:pt>
                <c:pt idx="3">
                  <c:v>126.94</c:v>
                </c:pt>
                <c:pt idx="4">
                  <c:v>128.38999999999999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B-4C0B-B320-315861826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90" zoomScaleNormal="90" workbookViewId="0">
      <selection activeCell="BL66" sqref="BL66:BZ82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2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2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0" t="str">
        <f>データ!H6</f>
        <v>東京都　福生市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2">
      <c r="A8" s="2"/>
      <c r="B8" s="35" t="str">
        <f>データ!I6</f>
        <v>法適用</v>
      </c>
      <c r="C8" s="35"/>
      <c r="D8" s="35"/>
      <c r="E8" s="35"/>
      <c r="F8" s="35"/>
      <c r="G8" s="35"/>
      <c r="H8" s="35"/>
      <c r="I8" s="35" t="str">
        <f>データ!J6</f>
        <v>下水道事業</v>
      </c>
      <c r="J8" s="35"/>
      <c r="K8" s="35"/>
      <c r="L8" s="35"/>
      <c r="M8" s="35"/>
      <c r="N8" s="35"/>
      <c r="O8" s="35"/>
      <c r="P8" s="35" t="str">
        <f>データ!K6</f>
        <v>公共下水道</v>
      </c>
      <c r="Q8" s="35"/>
      <c r="R8" s="35"/>
      <c r="S8" s="35"/>
      <c r="T8" s="35"/>
      <c r="U8" s="35"/>
      <c r="V8" s="35"/>
      <c r="W8" s="35" t="str">
        <f>データ!L6</f>
        <v>Bb1</v>
      </c>
      <c r="X8" s="35"/>
      <c r="Y8" s="35"/>
      <c r="Z8" s="35"/>
      <c r="AA8" s="35"/>
      <c r="AB8" s="35"/>
      <c r="AC8" s="35"/>
      <c r="AD8" s="36" t="str">
        <f>データ!$M$6</f>
        <v>非設置</v>
      </c>
      <c r="AE8" s="36"/>
      <c r="AF8" s="36"/>
      <c r="AG8" s="36"/>
      <c r="AH8" s="36"/>
      <c r="AI8" s="36"/>
      <c r="AJ8" s="36"/>
      <c r="AK8" s="3"/>
      <c r="AL8" s="37">
        <f>データ!S6</f>
        <v>56201</v>
      </c>
      <c r="AM8" s="37"/>
      <c r="AN8" s="37"/>
      <c r="AO8" s="37"/>
      <c r="AP8" s="37"/>
      <c r="AQ8" s="37"/>
      <c r="AR8" s="37"/>
      <c r="AS8" s="37"/>
      <c r="AT8" s="38">
        <f>データ!T6</f>
        <v>10.16</v>
      </c>
      <c r="AU8" s="38"/>
      <c r="AV8" s="38"/>
      <c r="AW8" s="38"/>
      <c r="AX8" s="38"/>
      <c r="AY8" s="38"/>
      <c r="AZ8" s="38"/>
      <c r="BA8" s="38"/>
      <c r="BB8" s="38">
        <f>データ!U6</f>
        <v>5531.59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2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2">
      <c r="A10" s="2"/>
      <c r="B10" s="38" t="str">
        <f>データ!N6</f>
        <v>-</v>
      </c>
      <c r="C10" s="38"/>
      <c r="D10" s="38"/>
      <c r="E10" s="38"/>
      <c r="F10" s="38"/>
      <c r="G10" s="38"/>
      <c r="H10" s="38"/>
      <c r="I10" s="38">
        <f>データ!O6</f>
        <v>81.36</v>
      </c>
      <c r="J10" s="38"/>
      <c r="K10" s="38"/>
      <c r="L10" s="38"/>
      <c r="M10" s="38"/>
      <c r="N10" s="38"/>
      <c r="O10" s="38"/>
      <c r="P10" s="38">
        <f>データ!P6</f>
        <v>100</v>
      </c>
      <c r="Q10" s="38"/>
      <c r="R10" s="38"/>
      <c r="S10" s="38"/>
      <c r="T10" s="38"/>
      <c r="U10" s="38"/>
      <c r="V10" s="38"/>
      <c r="W10" s="38">
        <f>データ!Q6</f>
        <v>88.3</v>
      </c>
      <c r="X10" s="38"/>
      <c r="Y10" s="38"/>
      <c r="Z10" s="38"/>
      <c r="AA10" s="38"/>
      <c r="AB10" s="38"/>
      <c r="AC10" s="38"/>
      <c r="AD10" s="37">
        <f>データ!R6</f>
        <v>1056</v>
      </c>
      <c r="AE10" s="37"/>
      <c r="AF10" s="37"/>
      <c r="AG10" s="37"/>
      <c r="AH10" s="37"/>
      <c r="AI10" s="37"/>
      <c r="AJ10" s="37"/>
      <c r="AK10" s="2"/>
      <c r="AL10" s="37">
        <f>データ!V6</f>
        <v>56055</v>
      </c>
      <c r="AM10" s="37"/>
      <c r="AN10" s="37"/>
      <c r="AO10" s="37"/>
      <c r="AP10" s="37"/>
      <c r="AQ10" s="37"/>
      <c r="AR10" s="37"/>
      <c r="AS10" s="37"/>
      <c r="AT10" s="38">
        <f>データ!W6</f>
        <v>6.53</v>
      </c>
      <c r="AU10" s="38"/>
      <c r="AV10" s="38"/>
      <c r="AW10" s="38"/>
      <c r="AX10" s="38"/>
      <c r="AY10" s="38"/>
      <c r="AZ10" s="38"/>
      <c r="BA10" s="38"/>
      <c r="BB10" s="38">
        <f>データ!X6</f>
        <v>8584.23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2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2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114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115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2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2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116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2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【106.11】</v>
      </c>
      <c r="F85" s="12" t="str">
        <f>データ!AT6</f>
        <v>【3.15】</v>
      </c>
      <c r="G85" s="12" t="str">
        <f>データ!BE6</f>
        <v>【73.44】</v>
      </c>
      <c r="H85" s="12" t="str">
        <f>データ!BP6</f>
        <v>【652.82】</v>
      </c>
      <c r="I85" s="12" t="str">
        <f>データ!CA6</f>
        <v>【97.61】</v>
      </c>
      <c r="J85" s="12" t="str">
        <f>データ!CL6</f>
        <v>【138.29】</v>
      </c>
      <c r="K85" s="12" t="str">
        <f>データ!CW6</f>
        <v>【59.10】</v>
      </c>
      <c r="L85" s="12" t="str">
        <f>データ!DH6</f>
        <v>【95.82】</v>
      </c>
      <c r="M85" s="12" t="str">
        <f>データ!DS6</f>
        <v>【39.74】</v>
      </c>
      <c r="N85" s="12" t="str">
        <f>データ!ED6</f>
        <v>【7.62】</v>
      </c>
      <c r="O85" s="12" t="str">
        <f>データ!EO6</f>
        <v>【0.23】</v>
      </c>
    </row>
  </sheetData>
  <sheetProtection algorithmName="SHA-512" hashValue="bXSvKalAyZRmvm3j1N9bs1RdWfgsToD/N2W2/Z2EBQdBLRb/0CwuIPXFu5L773kNHpAY5D+vQdZ3dE9ti9V95A==" saltValue="kT8wE1BBJZROds7+0Y99aQ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2022</v>
      </c>
      <c r="C6" s="19">
        <f t="shared" ref="C6:X6" si="3">C7</f>
        <v>132187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東京都　福生市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Bb1</v>
      </c>
      <c r="M6" s="19" t="str">
        <f t="shared" si="3"/>
        <v>非設置</v>
      </c>
      <c r="N6" s="20" t="str">
        <f t="shared" si="3"/>
        <v>-</v>
      </c>
      <c r="O6" s="20">
        <f t="shared" si="3"/>
        <v>81.36</v>
      </c>
      <c r="P6" s="20">
        <f t="shared" si="3"/>
        <v>100</v>
      </c>
      <c r="Q6" s="20">
        <f t="shared" si="3"/>
        <v>88.3</v>
      </c>
      <c r="R6" s="20">
        <f t="shared" si="3"/>
        <v>1056</v>
      </c>
      <c r="S6" s="20">
        <f t="shared" si="3"/>
        <v>56201</v>
      </c>
      <c r="T6" s="20">
        <f t="shared" si="3"/>
        <v>10.16</v>
      </c>
      <c r="U6" s="20">
        <f t="shared" si="3"/>
        <v>5531.59</v>
      </c>
      <c r="V6" s="20">
        <f t="shared" si="3"/>
        <v>56055</v>
      </c>
      <c r="W6" s="20">
        <f t="shared" si="3"/>
        <v>6.53</v>
      </c>
      <c r="X6" s="20">
        <f t="shared" si="3"/>
        <v>8584.23</v>
      </c>
      <c r="Y6" s="21" t="str">
        <f>IF(Y7="",NA(),Y7)</f>
        <v>-</v>
      </c>
      <c r="Z6" s="21">
        <f t="shared" ref="Z6:AH6" si="4">IF(Z7="",NA(),Z7)</f>
        <v>118.78</v>
      </c>
      <c r="AA6" s="21">
        <f t="shared" si="4"/>
        <v>119.26</v>
      </c>
      <c r="AB6" s="21">
        <f t="shared" si="4"/>
        <v>126.94</v>
      </c>
      <c r="AC6" s="21">
        <f t="shared" si="4"/>
        <v>109.8</v>
      </c>
      <c r="AD6" s="21" t="str">
        <f t="shared" si="4"/>
        <v>-</v>
      </c>
      <c r="AE6" s="21">
        <f t="shared" si="4"/>
        <v>107.34</v>
      </c>
      <c r="AF6" s="21">
        <f t="shared" si="4"/>
        <v>107.87</v>
      </c>
      <c r="AG6" s="21">
        <f t="shared" si="4"/>
        <v>109.78</v>
      </c>
      <c r="AH6" s="21">
        <f t="shared" si="4"/>
        <v>109.96</v>
      </c>
      <c r="AI6" s="20" t="str">
        <f>IF(AI7="","",IF(AI7="-","【-】","【"&amp;SUBSTITUTE(TEXT(AI7,"#,##0.00"),"-","△")&amp;"】"))</f>
        <v>【106.11】</v>
      </c>
      <c r="AJ6" s="21" t="str">
        <f>IF(AJ7="",NA(),AJ7)</f>
        <v>-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0">
        <f t="shared" si="5"/>
        <v>0</v>
      </c>
      <c r="AQ6" s="21">
        <f t="shared" si="5"/>
        <v>11.59</v>
      </c>
      <c r="AR6" s="21">
        <f t="shared" si="5"/>
        <v>9.36</v>
      </c>
      <c r="AS6" s="21">
        <f t="shared" si="5"/>
        <v>7.56</v>
      </c>
      <c r="AT6" s="20" t="str">
        <f>IF(AT7="","",IF(AT7="-","【-】","【"&amp;SUBSTITUTE(TEXT(AT7,"#,##0.00"),"-","△")&amp;"】"))</f>
        <v>【3.15】</v>
      </c>
      <c r="AU6" s="21" t="str">
        <f>IF(AU7="",NA(),AU7)</f>
        <v>-</v>
      </c>
      <c r="AV6" s="21">
        <f t="shared" ref="AV6:BD6" si="6">IF(AV7="",NA(),AV7)</f>
        <v>119.18</v>
      </c>
      <c r="AW6" s="21">
        <f t="shared" si="6"/>
        <v>150.38</v>
      </c>
      <c r="AX6" s="21">
        <f t="shared" si="6"/>
        <v>206.12</v>
      </c>
      <c r="AY6" s="21">
        <f t="shared" si="6"/>
        <v>148.05000000000001</v>
      </c>
      <c r="AZ6" s="21" t="str">
        <f t="shared" si="6"/>
        <v>-</v>
      </c>
      <c r="BA6" s="21">
        <f t="shared" si="6"/>
        <v>35.200000000000003</v>
      </c>
      <c r="BB6" s="21">
        <f t="shared" si="6"/>
        <v>37.200000000000003</v>
      </c>
      <c r="BC6" s="21">
        <f t="shared" si="6"/>
        <v>47.13</v>
      </c>
      <c r="BD6" s="21">
        <f t="shared" si="6"/>
        <v>50.85</v>
      </c>
      <c r="BE6" s="20" t="str">
        <f>IF(BE7="","",IF(BE7="-","【-】","【"&amp;SUBSTITUTE(TEXT(BE7,"#,##0.00"),"-","△")&amp;"】"))</f>
        <v>【73.44】</v>
      </c>
      <c r="BF6" s="21" t="str">
        <f>IF(BF7="",NA(),BF7)</f>
        <v>-</v>
      </c>
      <c r="BG6" s="21">
        <f t="shared" ref="BG6:BO6" si="7">IF(BG7="",NA(),BG7)</f>
        <v>75.33</v>
      </c>
      <c r="BH6" s="21">
        <f t="shared" si="7"/>
        <v>49.37</v>
      </c>
      <c r="BI6" s="21">
        <f t="shared" si="7"/>
        <v>43.08</v>
      </c>
      <c r="BJ6" s="21">
        <f t="shared" si="7"/>
        <v>51.03</v>
      </c>
      <c r="BK6" s="21" t="str">
        <f t="shared" si="7"/>
        <v>-</v>
      </c>
      <c r="BL6" s="21">
        <f t="shared" si="7"/>
        <v>813.96</v>
      </c>
      <c r="BM6" s="21">
        <f t="shared" si="7"/>
        <v>843.72</v>
      </c>
      <c r="BN6" s="21">
        <f t="shared" si="7"/>
        <v>788.62</v>
      </c>
      <c r="BO6" s="21">
        <f t="shared" si="7"/>
        <v>772.15</v>
      </c>
      <c r="BP6" s="20" t="str">
        <f>IF(BP7="","",IF(BP7="-","【-】","【"&amp;SUBSTITUTE(TEXT(BP7,"#,##0.00"),"-","△")&amp;"】"))</f>
        <v>【652.82】</v>
      </c>
      <c r="BQ6" s="21" t="str">
        <f>IF(BQ7="",NA(),BQ7)</f>
        <v>-</v>
      </c>
      <c r="BR6" s="21">
        <f t="shared" ref="BR6:BZ6" si="8">IF(BR7="",NA(),BR7)</f>
        <v>134.68</v>
      </c>
      <c r="BS6" s="21">
        <f t="shared" si="8"/>
        <v>129.30000000000001</v>
      </c>
      <c r="BT6" s="21">
        <f t="shared" si="8"/>
        <v>141.75</v>
      </c>
      <c r="BU6" s="21">
        <f t="shared" si="8"/>
        <v>112.28</v>
      </c>
      <c r="BV6" s="21" t="str">
        <f t="shared" si="8"/>
        <v>-</v>
      </c>
      <c r="BW6" s="21">
        <f t="shared" si="8"/>
        <v>92.08</v>
      </c>
      <c r="BX6" s="21">
        <f t="shared" si="8"/>
        <v>94.81</v>
      </c>
      <c r="BY6" s="21">
        <f t="shared" si="8"/>
        <v>99.88</v>
      </c>
      <c r="BZ6" s="21">
        <f t="shared" si="8"/>
        <v>98.82</v>
      </c>
      <c r="CA6" s="20" t="str">
        <f>IF(CA7="","",IF(CA7="-","【-】","【"&amp;SUBSTITUTE(TEXT(CA7,"#,##0.00"),"-","△")&amp;"】"))</f>
        <v>【97.61】</v>
      </c>
      <c r="CB6" s="21" t="str">
        <f>IF(CB7="",NA(),CB7)</f>
        <v>-</v>
      </c>
      <c r="CC6" s="21">
        <f t="shared" ref="CC6:CK6" si="9">IF(CC7="",NA(),CC7)</f>
        <v>93.57</v>
      </c>
      <c r="CD6" s="21">
        <f t="shared" si="9"/>
        <v>97.89</v>
      </c>
      <c r="CE6" s="21">
        <f t="shared" si="9"/>
        <v>98.27</v>
      </c>
      <c r="CF6" s="21">
        <f t="shared" si="9"/>
        <v>99.93</v>
      </c>
      <c r="CG6" s="21" t="str">
        <f t="shared" si="9"/>
        <v>-</v>
      </c>
      <c r="CH6" s="21">
        <f t="shared" si="9"/>
        <v>132.94999999999999</v>
      </c>
      <c r="CI6" s="21">
        <f t="shared" si="9"/>
        <v>129.9</v>
      </c>
      <c r="CJ6" s="21">
        <f t="shared" si="9"/>
        <v>126.94</v>
      </c>
      <c r="CK6" s="21">
        <f t="shared" si="9"/>
        <v>128.38999999999999</v>
      </c>
      <c r="CL6" s="20" t="str">
        <f>IF(CL7="","",IF(CL7="-","【-】","【"&amp;SUBSTITUTE(TEXT(CL7,"#,##0.00"),"-","△")&amp;"】"))</f>
        <v>【138.29】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 t="str">
        <f t="shared" si="10"/>
        <v>-</v>
      </c>
      <c r="CS6" s="21">
        <f t="shared" si="10"/>
        <v>70.3</v>
      </c>
      <c r="CT6" s="21">
        <f t="shared" si="10"/>
        <v>80.11</v>
      </c>
      <c r="CU6" s="21">
        <f t="shared" si="10"/>
        <v>82.83</v>
      </c>
      <c r="CV6" s="21">
        <f t="shared" si="10"/>
        <v>69.38</v>
      </c>
      <c r="CW6" s="20" t="str">
        <f>IF(CW7="","",IF(CW7="-","【-】","【"&amp;SUBSTITUTE(TEXT(CW7,"#,##0.00"),"-","△")&amp;"】"))</f>
        <v>【59.10】</v>
      </c>
      <c r="CX6" s="21" t="str">
        <f>IF(CX7="",NA(),CX7)</f>
        <v>-</v>
      </c>
      <c r="CY6" s="21">
        <f t="shared" ref="CY6:DG6" si="11">IF(CY7="",NA(),CY7)</f>
        <v>99.79</v>
      </c>
      <c r="CZ6" s="21">
        <f t="shared" si="11"/>
        <v>99.84</v>
      </c>
      <c r="DA6" s="21">
        <f t="shared" si="11"/>
        <v>99.85</v>
      </c>
      <c r="DB6" s="21">
        <f t="shared" si="11"/>
        <v>99.89</v>
      </c>
      <c r="DC6" s="21" t="str">
        <f t="shared" si="11"/>
        <v>-</v>
      </c>
      <c r="DD6" s="21">
        <f t="shared" si="11"/>
        <v>95.95</v>
      </c>
      <c r="DE6" s="21">
        <f t="shared" si="11"/>
        <v>95.96</v>
      </c>
      <c r="DF6" s="21">
        <f t="shared" si="11"/>
        <v>95.73</v>
      </c>
      <c r="DG6" s="21">
        <f t="shared" si="11"/>
        <v>96.1</v>
      </c>
      <c r="DH6" s="20" t="str">
        <f>IF(DH7="","",IF(DH7="-","【-】","【"&amp;SUBSTITUTE(TEXT(DH7,"#,##0.00"),"-","△")&amp;"】"))</f>
        <v>【95.82】</v>
      </c>
      <c r="DI6" s="21" t="str">
        <f>IF(DI7="",NA(),DI7)</f>
        <v>-</v>
      </c>
      <c r="DJ6" s="21">
        <f t="shared" ref="DJ6:DR6" si="12">IF(DJ7="",NA(),DJ7)</f>
        <v>4.3</v>
      </c>
      <c r="DK6" s="21">
        <f t="shared" si="12"/>
        <v>8.3699999999999992</v>
      </c>
      <c r="DL6" s="21">
        <f t="shared" si="12"/>
        <v>12.24</v>
      </c>
      <c r="DM6" s="21">
        <f t="shared" si="12"/>
        <v>15.55</v>
      </c>
      <c r="DN6" s="21" t="str">
        <f t="shared" si="12"/>
        <v>-</v>
      </c>
      <c r="DO6" s="21">
        <f t="shared" si="12"/>
        <v>8.5500000000000007</v>
      </c>
      <c r="DP6" s="21">
        <f t="shared" si="12"/>
        <v>20.23</v>
      </c>
      <c r="DQ6" s="21">
        <f t="shared" si="12"/>
        <v>22.34</v>
      </c>
      <c r="DR6" s="21">
        <f t="shared" si="12"/>
        <v>24.65</v>
      </c>
      <c r="DS6" s="20" t="str">
        <f>IF(DS7="","",IF(DS7="-","【-】","【"&amp;SUBSTITUTE(TEXT(DS7,"#,##0.00"),"-","△")&amp;"】"))</f>
        <v>【39.74】</v>
      </c>
      <c r="DT6" s="21" t="str">
        <f>IF(DT7="",NA(),DT7)</f>
        <v>-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>
        <f t="shared" si="13"/>
        <v>2.41</v>
      </c>
      <c r="EA6" s="21">
        <f t="shared" si="13"/>
        <v>1.63</v>
      </c>
      <c r="EB6" s="21">
        <f t="shared" si="13"/>
        <v>1.94</v>
      </c>
      <c r="EC6" s="21">
        <f t="shared" si="13"/>
        <v>2.42</v>
      </c>
      <c r="ED6" s="20" t="str">
        <f>IF(ED7="","",IF(ED7="-","【-】","【"&amp;SUBSTITUTE(TEXT(ED7,"#,##0.00"),"-","△")&amp;"】"))</f>
        <v>【7.62】</v>
      </c>
      <c r="EE6" s="21" t="str">
        <f>IF(EE7="",NA(),EE7)</f>
        <v>-</v>
      </c>
      <c r="EF6" s="20">
        <f t="shared" ref="EF6:EN6" si="14">IF(EF7="",NA(),EF7)</f>
        <v>0</v>
      </c>
      <c r="EG6" s="20">
        <f t="shared" si="14"/>
        <v>0</v>
      </c>
      <c r="EH6" s="21">
        <f t="shared" si="14"/>
        <v>0.19</v>
      </c>
      <c r="EI6" s="21">
        <f t="shared" si="14"/>
        <v>0.19</v>
      </c>
      <c r="EJ6" s="21" t="str">
        <f t="shared" si="14"/>
        <v>-</v>
      </c>
      <c r="EK6" s="21">
        <f t="shared" si="14"/>
        <v>0.12</v>
      </c>
      <c r="EL6" s="21">
        <f t="shared" si="14"/>
        <v>0.12</v>
      </c>
      <c r="EM6" s="21">
        <f t="shared" si="14"/>
        <v>0.35</v>
      </c>
      <c r="EN6" s="21">
        <f t="shared" si="14"/>
        <v>0.1</v>
      </c>
      <c r="EO6" s="20" t="str">
        <f>IF(EO7="","",IF(EO7="-","【-】","【"&amp;SUBSTITUTE(TEXT(EO7,"#,##0.00"),"-","△")&amp;"】"))</f>
        <v>【0.23】</v>
      </c>
    </row>
    <row r="7" spans="1:148" s="22" customFormat="1" x14ac:dyDescent="0.2">
      <c r="A7" s="14"/>
      <c r="B7" s="23">
        <v>2022</v>
      </c>
      <c r="C7" s="23">
        <v>132187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81.36</v>
      </c>
      <c r="P7" s="24">
        <v>100</v>
      </c>
      <c r="Q7" s="24">
        <v>88.3</v>
      </c>
      <c r="R7" s="24">
        <v>1056</v>
      </c>
      <c r="S7" s="24">
        <v>56201</v>
      </c>
      <c r="T7" s="24">
        <v>10.16</v>
      </c>
      <c r="U7" s="24">
        <v>5531.59</v>
      </c>
      <c r="V7" s="24">
        <v>56055</v>
      </c>
      <c r="W7" s="24">
        <v>6.53</v>
      </c>
      <c r="X7" s="24">
        <v>8584.23</v>
      </c>
      <c r="Y7" s="24" t="s">
        <v>102</v>
      </c>
      <c r="Z7" s="24">
        <v>118.78</v>
      </c>
      <c r="AA7" s="24">
        <v>119.26</v>
      </c>
      <c r="AB7" s="24">
        <v>126.94</v>
      </c>
      <c r="AC7" s="24">
        <v>109.8</v>
      </c>
      <c r="AD7" s="24" t="s">
        <v>102</v>
      </c>
      <c r="AE7" s="24">
        <v>107.34</v>
      </c>
      <c r="AF7" s="24">
        <v>107.87</v>
      </c>
      <c r="AG7" s="24">
        <v>109.78</v>
      </c>
      <c r="AH7" s="24">
        <v>109.96</v>
      </c>
      <c r="AI7" s="24">
        <v>106.11</v>
      </c>
      <c r="AJ7" s="24" t="s">
        <v>102</v>
      </c>
      <c r="AK7" s="24">
        <v>0</v>
      </c>
      <c r="AL7" s="24">
        <v>0</v>
      </c>
      <c r="AM7" s="24">
        <v>0</v>
      </c>
      <c r="AN7" s="24">
        <v>0</v>
      </c>
      <c r="AO7" s="24" t="s">
        <v>102</v>
      </c>
      <c r="AP7" s="24">
        <v>0</v>
      </c>
      <c r="AQ7" s="24">
        <v>11.59</v>
      </c>
      <c r="AR7" s="24">
        <v>9.36</v>
      </c>
      <c r="AS7" s="24">
        <v>7.56</v>
      </c>
      <c r="AT7" s="24">
        <v>3.15</v>
      </c>
      <c r="AU7" s="24" t="s">
        <v>102</v>
      </c>
      <c r="AV7" s="24">
        <v>119.18</v>
      </c>
      <c r="AW7" s="24">
        <v>150.38</v>
      </c>
      <c r="AX7" s="24">
        <v>206.12</v>
      </c>
      <c r="AY7" s="24">
        <v>148.05000000000001</v>
      </c>
      <c r="AZ7" s="24" t="s">
        <v>102</v>
      </c>
      <c r="BA7" s="24">
        <v>35.200000000000003</v>
      </c>
      <c r="BB7" s="24">
        <v>37.200000000000003</v>
      </c>
      <c r="BC7" s="24">
        <v>47.13</v>
      </c>
      <c r="BD7" s="24">
        <v>50.85</v>
      </c>
      <c r="BE7" s="24">
        <v>73.44</v>
      </c>
      <c r="BF7" s="24" t="s">
        <v>102</v>
      </c>
      <c r="BG7" s="24">
        <v>75.33</v>
      </c>
      <c r="BH7" s="24">
        <v>49.37</v>
      </c>
      <c r="BI7" s="24">
        <v>43.08</v>
      </c>
      <c r="BJ7" s="24">
        <v>51.03</v>
      </c>
      <c r="BK7" s="24" t="s">
        <v>102</v>
      </c>
      <c r="BL7" s="24">
        <v>813.96</v>
      </c>
      <c r="BM7" s="24">
        <v>843.72</v>
      </c>
      <c r="BN7" s="24">
        <v>788.62</v>
      </c>
      <c r="BO7" s="24">
        <v>772.15</v>
      </c>
      <c r="BP7" s="24">
        <v>652.82000000000005</v>
      </c>
      <c r="BQ7" s="24" t="s">
        <v>102</v>
      </c>
      <c r="BR7" s="24">
        <v>134.68</v>
      </c>
      <c r="BS7" s="24">
        <v>129.30000000000001</v>
      </c>
      <c r="BT7" s="24">
        <v>141.75</v>
      </c>
      <c r="BU7" s="24">
        <v>112.28</v>
      </c>
      <c r="BV7" s="24" t="s">
        <v>102</v>
      </c>
      <c r="BW7" s="24">
        <v>92.08</v>
      </c>
      <c r="BX7" s="24">
        <v>94.81</v>
      </c>
      <c r="BY7" s="24">
        <v>99.88</v>
      </c>
      <c r="BZ7" s="24">
        <v>98.82</v>
      </c>
      <c r="CA7" s="24">
        <v>97.61</v>
      </c>
      <c r="CB7" s="24" t="s">
        <v>102</v>
      </c>
      <c r="CC7" s="24">
        <v>93.57</v>
      </c>
      <c r="CD7" s="24">
        <v>97.89</v>
      </c>
      <c r="CE7" s="24">
        <v>98.27</v>
      </c>
      <c r="CF7" s="24">
        <v>99.93</v>
      </c>
      <c r="CG7" s="24" t="s">
        <v>102</v>
      </c>
      <c r="CH7" s="24">
        <v>132.94999999999999</v>
      </c>
      <c r="CI7" s="24">
        <v>129.9</v>
      </c>
      <c r="CJ7" s="24">
        <v>126.94</v>
      </c>
      <c r="CK7" s="24">
        <v>128.38999999999999</v>
      </c>
      <c r="CL7" s="24">
        <v>138.29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 t="s">
        <v>102</v>
      </c>
      <c r="CS7" s="24">
        <v>70.3</v>
      </c>
      <c r="CT7" s="24">
        <v>80.11</v>
      </c>
      <c r="CU7" s="24">
        <v>82.83</v>
      </c>
      <c r="CV7" s="24">
        <v>69.38</v>
      </c>
      <c r="CW7" s="24">
        <v>59.1</v>
      </c>
      <c r="CX7" s="24" t="s">
        <v>102</v>
      </c>
      <c r="CY7" s="24">
        <v>99.79</v>
      </c>
      <c r="CZ7" s="24">
        <v>99.84</v>
      </c>
      <c r="DA7" s="24">
        <v>99.85</v>
      </c>
      <c r="DB7" s="24">
        <v>99.89</v>
      </c>
      <c r="DC7" s="24" t="s">
        <v>102</v>
      </c>
      <c r="DD7" s="24">
        <v>95.95</v>
      </c>
      <c r="DE7" s="24">
        <v>95.96</v>
      </c>
      <c r="DF7" s="24">
        <v>95.73</v>
      </c>
      <c r="DG7" s="24">
        <v>96.1</v>
      </c>
      <c r="DH7" s="24">
        <v>95.82</v>
      </c>
      <c r="DI7" s="24" t="s">
        <v>102</v>
      </c>
      <c r="DJ7" s="24">
        <v>4.3</v>
      </c>
      <c r="DK7" s="24">
        <v>8.3699999999999992</v>
      </c>
      <c r="DL7" s="24">
        <v>12.24</v>
      </c>
      <c r="DM7" s="24">
        <v>15.55</v>
      </c>
      <c r="DN7" s="24" t="s">
        <v>102</v>
      </c>
      <c r="DO7" s="24">
        <v>8.5500000000000007</v>
      </c>
      <c r="DP7" s="24">
        <v>20.23</v>
      </c>
      <c r="DQ7" s="24">
        <v>22.34</v>
      </c>
      <c r="DR7" s="24">
        <v>24.65</v>
      </c>
      <c r="DS7" s="24">
        <v>39.74</v>
      </c>
      <c r="DT7" s="24" t="s">
        <v>102</v>
      </c>
      <c r="DU7" s="24">
        <v>0</v>
      </c>
      <c r="DV7" s="24">
        <v>0</v>
      </c>
      <c r="DW7" s="24">
        <v>0</v>
      </c>
      <c r="DX7" s="24">
        <v>0</v>
      </c>
      <c r="DY7" s="24" t="s">
        <v>102</v>
      </c>
      <c r="DZ7" s="24">
        <v>2.41</v>
      </c>
      <c r="EA7" s="24">
        <v>1.63</v>
      </c>
      <c r="EB7" s="24">
        <v>1.94</v>
      </c>
      <c r="EC7" s="24">
        <v>2.42</v>
      </c>
      <c r="ED7" s="24">
        <v>7.62</v>
      </c>
      <c r="EE7" s="24" t="s">
        <v>102</v>
      </c>
      <c r="EF7" s="24">
        <v>0</v>
      </c>
      <c r="EG7" s="24">
        <v>0</v>
      </c>
      <c r="EH7" s="24">
        <v>0.19</v>
      </c>
      <c r="EI7" s="24">
        <v>0.19</v>
      </c>
      <c r="EJ7" s="24" t="s">
        <v>102</v>
      </c>
      <c r="EK7" s="24">
        <v>0.12</v>
      </c>
      <c r="EL7" s="24">
        <v>0.12</v>
      </c>
      <c r="EM7" s="24">
        <v>0.35</v>
      </c>
      <c r="EN7" s="24">
        <v>0.1</v>
      </c>
      <c r="EO7" s="24">
        <v>0.23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111</v>
      </c>
      <c r="E13" t="s">
        <v>111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</cp:lastModifiedBy>
  <dcterms:created xsi:type="dcterms:W3CDTF">2023-12-12T00:45:21Z</dcterms:created>
  <dcterms:modified xsi:type="dcterms:W3CDTF">2024-01-31T02:34:37Z</dcterms:modified>
  <cp:category/>
</cp:coreProperties>
</file>