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n6Npxi7HtakKEZ3B532MdLYY3lpYR0g/6LK49QnB17nCIHLSlv0mkDU/t1WWkkYSmVAdlRqGjKY/nb4zTUtf8g==" workbookSaltValue="DQS0ul60WS/hbR2San/16g=="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<sst xmlns="http://schemas.openxmlformats.org/spreadsheetml/2006/main" count="320" uniqueCount="116">
  <si>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</si>
  <si>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</si>
  <si>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</si>
  <si>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</si>
  <si>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</si>
  <si>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</si>
  <si>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</si>
  <si>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</si>
  <si>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</si>
  <si>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</si>
  <si>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</si>
  <si>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</si>
  <si>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</si>
  <si>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</si>
  <si>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</si>
  <si>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</si>
  <si>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</si>
  <si>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</si>
  <si>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</si>
  <si>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</si>
  <si>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</si>
  <si>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</si>
  <si>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</si>
  <si>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</si>
  <si>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</si>
  <si>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</si>
  <si>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</si>
  <si>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</si>
  <si>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</si>
  <si>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</si>
  <si>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</si>
  <si>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</si>
  <si>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</si>
  <si>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</si>
  <si>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</si>
  <si>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</si>
  <si>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</si>
  <si>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</si>
  <si>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</si>
  <si>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</si>
  <si>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</si>
  <si>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</si>
  <si>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</si>
  <si>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</si>
  <si>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</si>
  <si>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</si>
  <si>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</si>
  <si>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</si>
  <si>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</si>
  <si>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</si>
  <si>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</si>
  <si>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</si>
  <si>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</si>
  <si>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</si>
  <si>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</si>
  <si>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</si>
  <si>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</si>
  <si>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</si>
  <si>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</si>
  <si>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</si>
  <si>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</si>
  <si>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</si>
  <si>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</si>
  <si>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</si>
  <si>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</si>
  <si>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</si>
  <si>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</si>
  <si>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</si>
  <si>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</si>
  <si>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</si>
  <si>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</si>
  <si>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</si>
  <si>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</si>
  <si>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</si>
  <si>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</si>
  <si>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</si>
  <si>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</si>
  <si>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</si>
  <si>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</si>
  <si>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</si>
  <si>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</si>
  <si>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</si>
  <si>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</si>
  <si>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</si>
  <si>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</si>
  <si>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</si>
  <si>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</si>
  <si>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</si>
  <si>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</si>
  <si>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</si>
  <si>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</si>
  <si>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</si>
  <si>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</si>
  <si>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</si>
  <si>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</si>
  <si>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</si>
  <si>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福生市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</si>
  <si>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</si>
  <si>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</si>
  <si>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</si>
  <si>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</si>
  <si>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</si>
  <si>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</si>
  <si>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</si>
  <si>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</si>
  <si>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</si>
  <si>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</si>
  <si>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</si>
  <si>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</si>
  <si>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</si>
  <si>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</si>
  <si>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</si>
  <si>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</si>
  <si>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①数値は100％を超えており、健全な収支となっている。今後は使用料収入の動向に注意しつつ、100％を維持し健全な経営を目指していく。　　　　　　　　　　
③数値は100％を超えており、健全な経営となっている。
④類似団体と比較して、非常に低い数値となっている。企業債に依存しすぎることなく、償還が順調に進んでいると考えられる。
⑤数値100％を超えており、類似団体と比較して高い数値となっている。使用料で回収すべき経費を賄えており、健全な経営が行えている。　　　　
⑥類似団体と比較して、低い数値となっている。効率的な汚水処理が実施されている。
⑧数値は100％に近い数値となっており、汚水処理が適切に行われている。
使用料収入について大口使用者等からの継続的な収入が見込まれる。企業債については残高や使用料の推移等を見ながら適切な借入を行っていく。
以上のことから健全で効率の良い経営ができているといえる。</t>
    <rPh sb="79" eb="81">
      <t>スウチ</t>
    </rPh>
    <rPh sb="87" eb="88">
      <t>コ</t>
    </rPh>
    <rPh sb="93" eb="95">
      <t>ケンゼン</t>
    </rPh>
    <rPh sb="96" eb="98">
      <t>ケイエイ</t>
    </rPh>
    <rPh sb="118" eb="120">
      <t>ヒジョウ</t>
    </rPh>
    <rPh sb="175" eb="176">
      <t>コ</t>
    </rPh>
    <rPh sb="346" eb="348">
      <t>キギョウ</t>
    </rPh>
    <rPh sb="348" eb="349">
      <t>サイ</t>
    </rPh>
    <rPh sb="354" eb="356">
      <t>ザンダカ</t>
    </rPh>
    <phoneticPr fontId="4"/>
  </si>
  <si>
    <t>　昭和48年度に事業着手しており、今後はさらに法定耐用年数が経過する管渠が出てくるため、改築・更新等が必要になる。平成30年度に下水道ストックマネジメント計画を策定し、今後は計画的に更新等を行う予定のため、改善率は向上していくものと考える。</t>
    <rPh sb="57" eb="59">
      <t>ヘイセイ</t>
    </rPh>
    <rPh sb="61" eb="63">
      <t>ネンド</t>
    </rPh>
    <rPh sb="84" eb="86">
      <t>コンゴ</t>
    </rPh>
    <phoneticPr fontId="4"/>
  </si>
  <si>
    <t>　類似団体と比較し全体的に安定しており、健全な経営が出来ている。
　しかし、今後は使用料の減少が予想され、管渠の改築・更新等の費用の増加が見込まれる。
　そのため、引き続き、健全・効率的な経営を行うために、更なる経費削減と使用料の改定も含めた財源確保、計画的な事業実施等の取り組みを行っていく。</t>
    <rPh sb="20" eb="22">
      <t>ケンゼン</t>
    </rPh>
    <rPh sb="23" eb="25">
      <t>ケイエイ</t>
    </rPh>
    <rPh sb="26" eb="28">
      <t>デキ</t>
    </rPh>
    <rPh sb="41" eb="44">
      <t>シヨウリョウ</t>
    </rPh>
    <rPh sb="45" eb="47">
      <t>ゲンショウ</t>
    </rPh>
    <rPh sb="48" eb="50">
      <t>ヨソウ</t>
    </rPh>
    <rPh sb="118" eb="119">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</si>
</sst>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B0C-42A8-A520-A52CCA9CF84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0.12</c:v>
                </c:pt>
              </c:numCache>
            </c:numRef>
          </c:val>
          <c:smooth val="0"/>
          <c:extLst>
            <c:ext xmlns:c16="http://schemas.microsoft.com/office/drawing/2014/chart" uri="{C3380CC4-5D6E-409C-BE32-E72D297353CC}">
              <c16:uniqueId val="{00000001-7B0C-42A8-A520-A52CCA9CF84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6F-4F5E-865D-7568944E86C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70.3</c:v>
                </c:pt>
              </c:numCache>
            </c:numRef>
          </c:val>
          <c:smooth val="0"/>
          <c:extLst>
            <c:ext xmlns:c16="http://schemas.microsoft.com/office/drawing/2014/chart" uri="{C3380CC4-5D6E-409C-BE32-E72D297353CC}">
              <c16:uniqueId val="{00000001-616F-4F5E-865D-7568944E86C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99.79</c:v>
                </c:pt>
              </c:numCache>
            </c:numRef>
          </c:val>
          <c:extLst>
            <c:ext xmlns:c16="http://schemas.microsoft.com/office/drawing/2014/chart" uri="{C3380CC4-5D6E-409C-BE32-E72D297353CC}">
              <c16:uniqueId val="{00000000-B031-48C4-8058-DE0446D2DE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95.95</c:v>
                </c:pt>
              </c:numCache>
            </c:numRef>
          </c:val>
          <c:smooth val="0"/>
          <c:extLst>
            <c:ext xmlns:c16="http://schemas.microsoft.com/office/drawing/2014/chart" uri="{C3380CC4-5D6E-409C-BE32-E72D297353CC}">
              <c16:uniqueId val="{00000001-B031-48C4-8058-DE0446D2DE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118.78</c:v>
                </c:pt>
              </c:numCache>
            </c:numRef>
          </c:val>
          <c:extLst>
            <c:ext xmlns:c16="http://schemas.microsoft.com/office/drawing/2014/chart" uri="{C3380CC4-5D6E-409C-BE32-E72D297353CC}">
              <c16:uniqueId val="{00000000-6B1D-4B47-BF0F-CBB5ACCF35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107.34</c:v>
                </c:pt>
              </c:numCache>
            </c:numRef>
          </c:val>
          <c:smooth val="0"/>
          <c:extLst>
            <c:ext xmlns:c16="http://schemas.microsoft.com/office/drawing/2014/chart" uri="{C3380CC4-5D6E-409C-BE32-E72D297353CC}">
              <c16:uniqueId val="{00000001-6B1D-4B47-BF0F-CBB5ACCF35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4.3</c:v>
                </c:pt>
              </c:numCache>
            </c:numRef>
          </c:val>
          <c:extLst>
            <c:ext xmlns:c16="http://schemas.microsoft.com/office/drawing/2014/chart" uri="{C3380CC4-5D6E-409C-BE32-E72D297353CC}">
              <c16:uniqueId val="{00000000-47CC-479C-BA65-965EF605172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8.5500000000000007</c:v>
                </c:pt>
              </c:numCache>
            </c:numRef>
          </c:val>
          <c:smooth val="0"/>
          <c:extLst>
            <c:ext xmlns:c16="http://schemas.microsoft.com/office/drawing/2014/chart" uri="{C3380CC4-5D6E-409C-BE32-E72D297353CC}">
              <c16:uniqueId val="{00000001-47CC-479C-BA65-965EF605172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8A1-44E5-9445-F973BA25C6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2.41</c:v>
                </c:pt>
              </c:numCache>
            </c:numRef>
          </c:val>
          <c:smooth val="0"/>
          <c:extLst>
            <c:ext xmlns:c16="http://schemas.microsoft.com/office/drawing/2014/chart" uri="{C3380CC4-5D6E-409C-BE32-E72D297353CC}">
              <c16:uniqueId val="{00000001-58A1-44E5-9445-F973BA25C6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AB0-418B-BB43-25BA108BCE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AB0-418B-BB43-25BA108BCE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119.18</c:v>
                </c:pt>
              </c:numCache>
            </c:numRef>
          </c:val>
          <c:extLst>
            <c:ext xmlns:c16="http://schemas.microsoft.com/office/drawing/2014/chart" uri="{C3380CC4-5D6E-409C-BE32-E72D297353CC}">
              <c16:uniqueId val="{00000000-7AAF-410B-AFEB-956C2A1749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35.200000000000003</c:v>
                </c:pt>
              </c:numCache>
            </c:numRef>
          </c:val>
          <c:smooth val="0"/>
          <c:extLst>
            <c:ext xmlns:c16="http://schemas.microsoft.com/office/drawing/2014/chart" uri="{C3380CC4-5D6E-409C-BE32-E72D297353CC}">
              <c16:uniqueId val="{00000001-7AAF-410B-AFEB-956C2A1749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75.33</c:v>
                </c:pt>
              </c:numCache>
            </c:numRef>
          </c:val>
          <c:extLst>
            <c:ext xmlns:c16="http://schemas.microsoft.com/office/drawing/2014/chart" uri="{C3380CC4-5D6E-409C-BE32-E72D297353CC}">
              <c16:uniqueId val="{00000000-C45B-4F89-841F-92ADC203E53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813.96</c:v>
                </c:pt>
              </c:numCache>
            </c:numRef>
          </c:val>
          <c:smooth val="0"/>
          <c:extLst>
            <c:ext xmlns:c16="http://schemas.microsoft.com/office/drawing/2014/chart" uri="{C3380CC4-5D6E-409C-BE32-E72D297353CC}">
              <c16:uniqueId val="{00000001-C45B-4F89-841F-92ADC203E53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134.68</c:v>
                </c:pt>
              </c:numCache>
            </c:numRef>
          </c:val>
          <c:extLst>
            <c:ext xmlns:c16="http://schemas.microsoft.com/office/drawing/2014/chart" uri="{C3380CC4-5D6E-409C-BE32-E72D297353CC}">
              <c16:uniqueId val="{00000000-8E35-4C71-A10A-501A27585D0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92.08</c:v>
                </c:pt>
              </c:numCache>
            </c:numRef>
          </c:val>
          <c:smooth val="0"/>
          <c:extLst>
            <c:ext xmlns:c16="http://schemas.microsoft.com/office/drawing/2014/chart" uri="{C3380CC4-5D6E-409C-BE32-E72D297353CC}">
              <c16:uniqueId val="{00000001-8E35-4C71-A10A-501A27585D0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93.57</c:v>
                </c:pt>
              </c:numCache>
            </c:numRef>
          </c:val>
          <c:extLst>
            <c:ext xmlns:c16="http://schemas.microsoft.com/office/drawing/2014/chart" uri="{C3380CC4-5D6E-409C-BE32-E72D297353CC}">
              <c16:uniqueId val="{00000000-6F7C-472F-8981-5B43CF5572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132.94999999999999</c:v>
                </c:pt>
              </c:numCache>
            </c:numRef>
          </c:val>
          <c:smooth val="0"/>
          <c:extLst>
            <c:ext xmlns:c16="http://schemas.microsoft.com/office/drawing/2014/chart" uri="{C3380CC4-5D6E-409C-BE32-E72D297353CC}">
              <c16:uniqueId val="{00000001-6F7C-472F-8981-5B43CF5572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福生市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Bb1</v>
      </c>
      <c r="X8" s="49"/>
      <c r="Y8" s="49"/>
      <c r="Z8" s="49"/>
      <c r="AA8" s="49"/>
      <c r="AB8" s="49"/>
      <c r="AC8" s="49"/>
      <c r="AD8" s="50" t="str">
        <f>
データ!$M$6</f>
        <v>
非設置</v>
      </c>
      <c r="AE8" s="50"/>
      <c r="AF8" s="50"/>
      <c r="AG8" s="50"/>
      <c r="AH8" s="50"/>
      <c r="AI8" s="50"/>
      <c r="AJ8" s="50"/>
      <c r="AK8" s="3"/>
      <c r="AL8" s="51">
        <f>
データ!S6</f>
        <v>
57617</v>
      </c>
      <c r="AM8" s="51"/>
      <c r="AN8" s="51"/>
      <c r="AO8" s="51"/>
      <c r="AP8" s="51"/>
      <c r="AQ8" s="51"/>
      <c r="AR8" s="51"/>
      <c r="AS8" s="51"/>
      <c r="AT8" s="46">
        <f>
データ!T6</f>
        <v>
10.16</v>
      </c>
      <c r="AU8" s="46"/>
      <c r="AV8" s="46"/>
      <c r="AW8" s="46"/>
      <c r="AX8" s="46"/>
      <c r="AY8" s="46"/>
      <c r="AZ8" s="46"/>
      <c r="BA8" s="46"/>
      <c r="BB8" s="46">
        <f>
データ!U6</f>
        <v>
5670.96</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82.27</v>
      </c>
      <c r="J10" s="46"/>
      <c r="K10" s="46"/>
      <c r="L10" s="46"/>
      <c r="M10" s="46"/>
      <c r="N10" s="46"/>
      <c r="O10" s="46"/>
      <c r="P10" s="46">
        <f>
データ!P6</f>
        <v>
100</v>
      </c>
      <c r="Q10" s="46"/>
      <c r="R10" s="46"/>
      <c r="S10" s="46"/>
      <c r="T10" s="46"/>
      <c r="U10" s="46"/>
      <c r="V10" s="46"/>
      <c r="W10" s="46">
        <f>
データ!Q6</f>
        <v>
83.7</v>
      </c>
      <c r="X10" s="46"/>
      <c r="Y10" s="46"/>
      <c r="Z10" s="46"/>
      <c r="AA10" s="46"/>
      <c r="AB10" s="46"/>
      <c r="AC10" s="46"/>
      <c r="AD10" s="51">
        <f>
データ!R6</f>
        <v>
1056</v>
      </c>
      <c r="AE10" s="51"/>
      <c r="AF10" s="51"/>
      <c r="AG10" s="51"/>
      <c r="AH10" s="51"/>
      <c r="AI10" s="51"/>
      <c r="AJ10" s="51"/>
      <c r="AK10" s="2"/>
      <c r="AL10" s="51">
        <f>
データ!V6</f>
        <v>
57378</v>
      </c>
      <c r="AM10" s="51"/>
      <c r="AN10" s="51"/>
      <c r="AO10" s="51"/>
      <c r="AP10" s="51"/>
      <c r="AQ10" s="51"/>
      <c r="AR10" s="51"/>
      <c r="AS10" s="51"/>
      <c r="AT10" s="46">
        <f>
データ!W6</f>
        <v>
6.53</v>
      </c>
      <c r="AU10" s="46"/>
      <c r="AV10" s="46"/>
      <c r="AW10" s="46"/>
      <c r="AX10" s="46"/>
      <c r="AY10" s="46"/>
      <c r="AZ10" s="46"/>
      <c r="BA10" s="46"/>
      <c r="BB10" s="46">
        <f>
データ!X6</f>
        <v>
8786.83</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【108.07】</v>
      </c>
      <c r="F85" s="26" t="str">
        <f>
データ!AT6</f>
        <v>
【3.09】</v>
      </c>
      <c r="G85" s="26" t="str">
        <f>
データ!BE6</f>
        <v>
【69.54】</v>
      </c>
      <c r="H85" s="26" t="str">
        <f>
データ!BP6</f>
        <v>
【682.51】</v>
      </c>
      <c r="I85" s="26" t="str">
        <f>
データ!CA6</f>
        <v>
【100.34】</v>
      </c>
      <c r="J85" s="26" t="str">
        <f>
データ!CL6</f>
        <v>
【136.15】</v>
      </c>
      <c r="K85" s="26" t="str">
        <f>
データ!CW6</f>
        <v>
【59.64】</v>
      </c>
      <c r="L85" s="26" t="str">
        <f>
データ!DH6</f>
        <v>
【95.35】</v>
      </c>
      <c r="M85" s="26" t="str">
        <f>
データ!DS6</f>
        <v>
【38.57】</v>
      </c>
      <c r="N85" s="26" t="str">
        <f>
データ!ED6</f>
        <v>
【5.90】</v>
      </c>
      <c r="O85" s="26" t="str">
        <f>
データ!EO6</f>
        <v>
【0.22】</v>
      </c>
    </row>
  </sheetData>
  <sheetProtection algorithmName="SHA-512" hashValue="buA/WkUmqMAB5u27AlRC5Ft8vnfS7as6xstlCnnj+3IBIMCBY4sHm6eNnuLjAikQ43UcNJ4QDGfIs97kECP51g==" saltValue="21es+UUeKLL7GIUfUfd/F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2019</v>
      </c>
      <c r="C6" s="33">
        <f t="shared" ref="C6:X6" si="3">
C7</f>
        <v>
132187</v>
      </c>
      <c r="D6" s="33">
        <f t="shared" si="3"/>
        <v>
46</v>
      </c>
      <c r="E6" s="33">
        <f t="shared" si="3"/>
        <v>
17</v>
      </c>
      <c r="F6" s="33">
        <f t="shared" si="3"/>
        <v>
1</v>
      </c>
      <c r="G6" s="33">
        <f t="shared" si="3"/>
        <v>
0</v>
      </c>
      <c r="H6" s="33" t="str">
        <f t="shared" si="3"/>
        <v>
東京都　福生市</v>
      </c>
      <c r="I6" s="33" t="str">
        <f t="shared" si="3"/>
        <v>
法適用</v>
      </c>
      <c r="J6" s="33" t="str">
        <f t="shared" si="3"/>
        <v>
下水道事業</v>
      </c>
      <c r="K6" s="33" t="str">
        <f t="shared" si="3"/>
        <v>
公共下水道</v>
      </c>
      <c r="L6" s="33" t="str">
        <f t="shared" si="3"/>
        <v>
Bb1</v>
      </c>
      <c r="M6" s="33" t="str">
        <f t="shared" si="3"/>
        <v>
非設置</v>
      </c>
      <c r="N6" s="34" t="str">
        <f t="shared" si="3"/>
        <v>
-</v>
      </c>
      <c r="O6" s="34">
        <f t="shared" si="3"/>
        <v>
82.27</v>
      </c>
      <c r="P6" s="34">
        <f t="shared" si="3"/>
        <v>
100</v>
      </c>
      <c r="Q6" s="34">
        <f t="shared" si="3"/>
        <v>
83.7</v>
      </c>
      <c r="R6" s="34">
        <f t="shared" si="3"/>
        <v>
1056</v>
      </c>
      <c r="S6" s="34">
        <f t="shared" si="3"/>
        <v>
57617</v>
      </c>
      <c r="T6" s="34">
        <f t="shared" si="3"/>
        <v>
10.16</v>
      </c>
      <c r="U6" s="34">
        <f t="shared" si="3"/>
        <v>
5670.96</v>
      </c>
      <c r="V6" s="34">
        <f t="shared" si="3"/>
        <v>
57378</v>
      </c>
      <c r="W6" s="34">
        <f t="shared" si="3"/>
        <v>
6.53</v>
      </c>
      <c r="X6" s="34">
        <f t="shared" si="3"/>
        <v>
8786.83</v>
      </c>
      <c r="Y6" s="35" t="str">
        <f>
IF(Y7="",NA(),Y7)</f>
        <v>
-</v>
      </c>
      <c r="Z6" s="35" t="str">
        <f t="shared" ref="Z6:AH6" si="4">
IF(Z7="",NA(),Z7)</f>
        <v>
-</v>
      </c>
      <c r="AA6" s="35" t="str">
        <f t="shared" si="4"/>
        <v>
-</v>
      </c>
      <c r="AB6" s="35" t="str">
        <f t="shared" si="4"/>
        <v>
-</v>
      </c>
      <c r="AC6" s="35">
        <f t="shared" si="4"/>
        <v>
118.78</v>
      </c>
      <c r="AD6" s="35" t="str">
        <f t="shared" si="4"/>
        <v>
-</v>
      </c>
      <c r="AE6" s="35" t="str">
        <f t="shared" si="4"/>
        <v>
-</v>
      </c>
      <c r="AF6" s="35" t="str">
        <f t="shared" si="4"/>
        <v>
-</v>
      </c>
      <c r="AG6" s="35" t="str">
        <f t="shared" si="4"/>
        <v>
-</v>
      </c>
      <c r="AH6" s="35">
        <f t="shared" si="4"/>
        <v>
107.34</v>
      </c>
      <c r="AI6" s="34" t="str">
        <f>
IF(AI7="","",IF(AI7="-","【-】","【"&amp;SUBSTITUTE(TEXT(AI7,"#,##0.00"),"-","△")&amp;"】"))</f>
        <v>
【108.07】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4">
        <f t="shared" si="5"/>
        <v>
0</v>
      </c>
      <c r="AT6" s="34" t="str">
        <f>
IF(AT7="","",IF(AT7="-","【-】","【"&amp;SUBSTITUTE(TEXT(AT7,"#,##0.00"),"-","△")&amp;"】"))</f>
        <v>
【3.09】</v>
      </c>
      <c r="AU6" s="35" t="str">
        <f>
IF(AU7="",NA(),AU7)</f>
        <v>
-</v>
      </c>
      <c r="AV6" s="35" t="str">
        <f t="shared" ref="AV6:BD6" si="6">
IF(AV7="",NA(),AV7)</f>
        <v>
-</v>
      </c>
      <c r="AW6" s="35" t="str">
        <f t="shared" si="6"/>
        <v>
-</v>
      </c>
      <c r="AX6" s="35" t="str">
        <f t="shared" si="6"/>
        <v>
-</v>
      </c>
      <c r="AY6" s="35">
        <f t="shared" si="6"/>
        <v>
119.18</v>
      </c>
      <c r="AZ6" s="35" t="str">
        <f t="shared" si="6"/>
        <v>
-</v>
      </c>
      <c r="BA6" s="35" t="str">
        <f t="shared" si="6"/>
        <v>
-</v>
      </c>
      <c r="BB6" s="35" t="str">
        <f t="shared" si="6"/>
        <v>
-</v>
      </c>
      <c r="BC6" s="35" t="str">
        <f t="shared" si="6"/>
        <v>
-</v>
      </c>
      <c r="BD6" s="35">
        <f t="shared" si="6"/>
        <v>
35.200000000000003</v>
      </c>
      <c r="BE6" s="34" t="str">
        <f>
IF(BE7="","",IF(BE7="-","【-】","【"&amp;SUBSTITUTE(TEXT(BE7,"#,##0.00"),"-","△")&amp;"】"))</f>
        <v>
【69.54】</v>
      </c>
      <c r="BF6" s="35" t="str">
        <f>
IF(BF7="",NA(),BF7)</f>
        <v>
-</v>
      </c>
      <c r="BG6" s="35" t="str">
        <f t="shared" ref="BG6:BO6" si="7">
IF(BG7="",NA(),BG7)</f>
        <v>
-</v>
      </c>
      <c r="BH6" s="35" t="str">
        <f t="shared" si="7"/>
        <v>
-</v>
      </c>
      <c r="BI6" s="35" t="str">
        <f t="shared" si="7"/>
        <v>
-</v>
      </c>
      <c r="BJ6" s="35">
        <f t="shared" si="7"/>
        <v>
75.33</v>
      </c>
      <c r="BK6" s="35" t="str">
        <f t="shared" si="7"/>
        <v>
-</v>
      </c>
      <c r="BL6" s="35" t="str">
        <f t="shared" si="7"/>
        <v>
-</v>
      </c>
      <c r="BM6" s="35" t="str">
        <f t="shared" si="7"/>
        <v>
-</v>
      </c>
      <c r="BN6" s="35" t="str">
        <f t="shared" si="7"/>
        <v>
-</v>
      </c>
      <c r="BO6" s="35">
        <f t="shared" si="7"/>
        <v>
813.96</v>
      </c>
      <c r="BP6" s="34" t="str">
        <f>
IF(BP7="","",IF(BP7="-","【-】","【"&amp;SUBSTITUTE(TEXT(BP7,"#,##0.00"),"-","△")&amp;"】"))</f>
        <v>
【682.51】</v>
      </c>
      <c r="BQ6" s="35" t="str">
        <f>
IF(BQ7="",NA(),BQ7)</f>
        <v>
-</v>
      </c>
      <c r="BR6" s="35" t="str">
        <f t="shared" ref="BR6:BZ6" si="8">
IF(BR7="",NA(),BR7)</f>
        <v>
-</v>
      </c>
      <c r="BS6" s="35" t="str">
        <f t="shared" si="8"/>
        <v>
-</v>
      </c>
      <c r="BT6" s="35" t="str">
        <f t="shared" si="8"/>
        <v>
-</v>
      </c>
      <c r="BU6" s="35">
        <f t="shared" si="8"/>
        <v>
134.68</v>
      </c>
      <c r="BV6" s="35" t="str">
        <f t="shared" si="8"/>
        <v>
-</v>
      </c>
      <c r="BW6" s="35" t="str">
        <f t="shared" si="8"/>
        <v>
-</v>
      </c>
      <c r="BX6" s="35" t="str">
        <f t="shared" si="8"/>
        <v>
-</v>
      </c>
      <c r="BY6" s="35" t="str">
        <f t="shared" si="8"/>
        <v>
-</v>
      </c>
      <c r="BZ6" s="35">
        <f t="shared" si="8"/>
        <v>
92.08</v>
      </c>
      <c r="CA6" s="34" t="str">
        <f>
IF(CA7="","",IF(CA7="-","【-】","【"&amp;SUBSTITUTE(TEXT(CA7,"#,##0.00"),"-","△")&amp;"】"))</f>
        <v>
【100.34】</v>
      </c>
      <c r="CB6" s="35" t="str">
        <f>
IF(CB7="",NA(),CB7)</f>
        <v>
-</v>
      </c>
      <c r="CC6" s="35" t="str">
        <f t="shared" ref="CC6:CK6" si="9">
IF(CC7="",NA(),CC7)</f>
        <v>
-</v>
      </c>
      <c r="CD6" s="35" t="str">
        <f t="shared" si="9"/>
        <v>
-</v>
      </c>
      <c r="CE6" s="35" t="str">
        <f t="shared" si="9"/>
        <v>
-</v>
      </c>
      <c r="CF6" s="35">
        <f t="shared" si="9"/>
        <v>
93.57</v>
      </c>
      <c r="CG6" s="35" t="str">
        <f t="shared" si="9"/>
        <v>
-</v>
      </c>
      <c r="CH6" s="35" t="str">
        <f t="shared" si="9"/>
        <v>
-</v>
      </c>
      <c r="CI6" s="35" t="str">
        <f t="shared" si="9"/>
        <v>
-</v>
      </c>
      <c r="CJ6" s="35" t="str">
        <f t="shared" si="9"/>
        <v>
-</v>
      </c>
      <c r="CK6" s="35">
        <f t="shared" si="9"/>
        <v>
132.94999999999999</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70.3</v>
      </c>
      <c r="CW6" s="34" t="str">
        <f>
IF(CW7="","",IF(CW7="-","【-】","【"&amp;SUBSTITUTE(TEXT(CW7,"#,##0.00"),"-","△")&amp;"】"))</f>
        <v>
【59.64】</v>
      </c>
      <c r="CX6" s="35" t="str">
        <f>
IF(CX7="",NA(),CX7)</f>
        <v>
-</v>
      </c>
      <c r="CY6" s="35" t="str">
        <f t="shared" ref="CY6:DG6" si="11">
IF(CY7="",NA(),CY7)</f>
        <v>
-</v>
      </c>
      <c r="CZ6" s="35" t="str">
        <f t="shared" si="11"/>
        <v>
-</v>
      </c>
      <c r="DA6" s="35" t="str">
        <f t="shared" si="11"/>
        <v>
-</v>
      </c>
      <c r="DB6" s="35">
        <f t="shared" si="11"/>
        <v>
99.79</v>
      </c>
      <c r="DC6" s="35" t="str">
        <f t="shared" si="11"/>
        <v>
-</v>
      </c>
      <c r="DD6" s="35" t="str">
        <f t="shared" si="11"/>
        <v>
-</v>
      </c>
      <c r="DE6" s="35" t="str">
        <f t="shared" si="11"/>
        <v>
-</v>
      </c>
      <c r="DF6" s="35" t="str">
        <f t="shared" si="11"/>
        <v>
-</v>
      </c>
      <c r="DG6" s="35">
        <f t="shared" si="11"/>
        <v>
95.95</v>
      </c>
      <c r="DH6" s="34" t="str">
        <f>
IF(DH7="","",IF(DH7="-","【-】","【"&amp;SUBSTITUTE(TEXT(DH7,"#,##0.00"),"-","△")&amp;"】"))</f>
        <v>
【95.35】</v>
      </c>
      <c r="DI6" s="35" t="str">
        <f>
IF(DI7="",NA(),DI7)</f>
        <v>
-</v>
      </c>
      <c r="DJ6" s="35" t="str">
        <f t="shared" ref="DJ6:DR6" si="12">
IF(DJ7="",NA(),DJ7)</f>
        <v>
-</v>
      </c>
      <c r="DK6" s="35" t="str">
        <f t="shared" si="12"/>
        <v>
-</v>
      </c>
      <c r="DL6" s="35" t="str">
        <f t="shared" si="12"/>
        <v>
-</v>
      </c>
      <c r="DM6" s="35">
        <f t="shared" si="12"/>
        <v>
4.3</v>
      </c>
      <c r="DN6" s="35" t="str">
        <f t="shared" si="12"/>
        <v>
-</v>
      </c>
      <c r="DO6" s="35" t="str">
        <f t="shared" si="12"/>
        <v>
-</v>
      </c>
      <c r="DP6" s="35" t="str">
        <f t="shared" si="12"/>
        <v>
-</v>
      </c>
      <c r="DQ6" s="35" t="str">
        <f t="shared" si="12"/>
        <v>
-</v>
      </c>
      <c r="DR6" s="35">
        <f t="shared" si="12"/>
        <v>
8.5500000000000007</v>
      </c>
      <c r="DS6" s="34" t="str">
        <f>
IF(DS7="","",IF(DS7="-","【-】","【"&amp;SUBSTITUTE(TEXT(DS7,"#,##0.00"),"-","△")&amp;"】"))</f>
        <v>
【38.57】</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2.41</v>
      </c>
      <c r="ED6" s="34" t="str">
        <f>
IF(ED7="","",IF(ED7="-","【-】","【"&amp;SUBSTITUTE(TEXT(ED7,"#,##0.00"),"-","△")&amp;"】"))</f>
        <v>
【5.90】</v>
      </c>
      <c r="EE6" s="35" t="str">
        <f>
IF(EE7="",NA(),EE7)</f>
        <v>
-</v>
      </c>
      <c r="EF6" s="35" t="str">
        <f t="shared" ref="EF6:EN6" si="14">
IF(EF7="",NA(),EF7)</f>
        <v>
-</v>
      </c>
      <c r="EG6" s="35" t="str">
        <f t="shared" si="14"/>
        <v>
-</v>
      </c>
      <c r="EH6" s="35" t="str">
        <f t="shared" si="14"/>
        <v>
-</v>
      </c>
      <c r="EI6" s="34">
        <f t="shared" si="14"/>
        <v>
0</v>
      </c>
      <c r="EJ6" s="35" t="str">
        <f t="shared" si="14"/>
        <v>
-</v>
      </c>
      <c r="EK6" s="35" t="str">
        <f t="shared" si="14"/>
        <v>
-</v>
      </c>
      <c r="EL6" s="35" t="str">
        <f t="shared" si="14"/>
        <v>
-</v>
      </c>
      <c r="EM6" s="35" t="str">
        <f t="shared" si="14"/>
        <v>
-</v>
      </c>
      <c r="EN6" s="35">
        <f t="shared" si="14"/>
        <v>
0.12</v>
      </c>
      <c r="EO6" s="34" t="str">
        <f>
IF(EO7="","",IF(EO7="-","【-】","【"&amp;SUBSTITUTE(TEXT(EO7,"#,##0.00"),"-","△")&amp;"】"))</f>
        <v>
【0.22】</v>
      </c>
    </row>
    <row r="7" spans="1:148" s="36" customFormat="1" x14ac:dyDescent="0.15">
      <c r="A7" s="28"/>
      <c r="B7" s="37">
        <v>
2019</v>
      </c>
      <c r="C7" s="37">
        <v>
132187</v>
      </c>
      <c r="D7" s="37">
        <v>
46</v>
      </c>
      <c r="E7" s="37">
        <v>
17</v>
      </c>
      <c r="F7" s="37">
        <v>
1</v>
      </c>
      <c r="G7" s="37">
        <v>
0</v>
      </c>
      <c r="H7" s="37" t="s">
        <v>
96</v>
      </c>
      <c r="I7" s="37" t="s">
        <v>
97</v>
      </c>
      <c r="J7" s="37" t="s">
        <v>
98</v>
      </c>
      <c r="K7" s="37" t="s">
        <v>
99</v>
      </c>
      <c r="L7" s="37" t="s">
        <v>
100</v>
      </c>
      <c r="M7" s="37" t="s">
        <v>
101</v>
      </c>
      <c r="N7" s="38" t="s">
        <v>
102</v>
      </c>
      <c r="O7" s="38">
        <v>
82.27</v>
      </c>
      <c r="P7" s="38">
        <v>
100</v>
      </c>
      <c r="Q7" s="38">
        <v>
83.7</v>
      </c>
      <c r="R7" s="38">
        <v>
1056</v>
      </c>
      <c r="S7" s="38">
        <v>
57617</v>
      </c>
      <c r="T7" s="38">
        <v>
10.16</v>
      </c>
      <c r="U7" s="38">
        <v>
5670.96</v>
      </c>
      <c r="V7" s="38">
        <v>
57378</v>
      </c>
      <c r="W7" s="38">
        <v>
6.53</v>
      </c>
      <c r="X7" s="38">
        <v>
8786.83</v>
      </c>
      <c r="Y7" s="38" t="s">
        <v>
102</v>
      </c>
      <c r="Z7" s="38" t="s">
        <v>
102</v>
      </c>
      <c r="AA7" s="38" t="s">
        <v>
102</v>
      </c>
      <c r="AB7" s="38" t="s">
        <v>
102</v>
      </c>
      <c r="AC7" s="38">
        <v>
118.78</v>
      </c>
      <c r="AD7" s="38" t="s">
        <v>
102</v>
      </c>
      <c r="AE7" s="38" t="s">
        <v>
102</v>
      </c>
      <c r="AF7" s="38" t="s">
        <v>
102</v>
      </c>
      <c r="AG7" s="38" t="s">
        <v>
102</v>
      </c>
      <c r="AH7" s="38">
        <v>
107.34</v>
      </c>
      <c r="AI7" s="38">
        <v>
108.07</v>
      </c>
      <c r="AJ7" s="38" t="s">
        <v>
102</v>
      </c>
      <c r="AK7" s="38" t="s">
        <v>
102</v>
      </c>
      <c r="AL7" s="38" t="s">
        <v>
102</v>
      </c>
      <c r="AM7" s="38" t="s">
        <v>
102</v>
      </c>
      <c r="AN7" s="38">
        <v>
0</v>
      </c>
      <c r="AO7" s="38" t="s">
        <v>
102</v>
      </c>
      <c r="AP7" s="38" t="s">
        <v>
102</v>
      </c>
      <c r="AQ7" s="38" t="s">
        <v>
102</v>
      </c>
      <c r="AR7" s="38" t="s">
        <v>
102</v>
      </c>
      <c r="AS7" s="38">
        <v>
0</v>
      </c>
      <c r="AT7" s="38">
        <v>
3.09</v>
      </c>
      <c r="AU7" s="38" t="s">
        <v>
102</v>
      </c>
      <c r="AV7" s="38" t="s">
        <v>
102</v>
      </c>
      <c r="AW7" s="38" t="s">
        <v>
102</v>
      </c>
      <c r="AX7" s="38" t="s">
        <v>
102</v>
      </c>
      <c r="AY7" s="38">
        <v>
119.18</v>
      </c>
      <c r="AZ7" s="38" t="s">
        <v>
102</v>
      </c>
      <c r="BA7" s="38" t="s">
        <v>
102</v>
      </c>
      <c r="BB7" s="38" t="s">
        <v>
102</v>
      </c>
      <c r="BC7" s="38" t="s">
        <v>
102</v>
      </c>
      <c r="BD7" s="38">
        <v>
35.200000000000003</v>
      </c>
      <c r="BE7" s="38">
        <v>
69.540000000000006</v>
      </c>
      <c r="BF7" s="38" t="s">
        <v>
102</v>
      </c>
      <c r="BG7" s="38" t="s">
        <v>
102</v>
      </c>
      <c r="BH7" s="38" t="s">
        <v>
102</v>
      </c>
      <c r="BI7" s="38" t="s">
        <v>
102</v>
      </c>
      <c r="BJ7" s="38">
        <v>
75.33</v>
      </c>
      <c r="BK7" s="38" t="s">
        <v>
102</v>
      </c>
      <c r="BL7" s="38" t="s">
        <v>
102</v>
      </c>
      <c r="BM7" s="38" t="s">
        <v>
102</v>
      </c>
      <c r="BN7" s="38" t="s">
        <v>
102</v>
      </c>
      <c r="BO7" s="38">
        <v>
813.96</v>
      </c>
      <c r="BP7" s="38">
        <v>
682.51</v>
      </c>
      <c r="BQ7" s="38" t="s">
        <v>
102</v>
      </c>
      <c r="BR7" s="38" t="s">
        <v>
102</v>
      </c>
      <c r="BS7" s="38" t="s">
        <v>
102</v>
      </c>
      <c r="BT7" s="38" t="s">
        <v>
102</v>
      </c>
      <c r="BU7" s="38">
        <v>
134.68</v>
      </c>
      <c r="BV7" s="38" t="s">
        <v>
102</v>
      </c>
      <c r="BW7" s="38" t="s">
        <v>
102</v>
      </c>
      <c r="BX7" s="38" t="s">
        <v>
102</v>
      </c>
      <c r="BY7" s="38" t="s">
        <v>
102</v>
      </c>
      <c r="BZ7" s="38">
        <v>
92.08</v>
      </c>
      <c r="CA7" s="38">
        <v>
100.34</v>
      </c>
      <c r="CB7" s="38" t="s">
        <v>
102</v>
      </c>
      <c r="CC7" s="38" t="s">
        <v>
102</v>
      </c>
      <c r="CD7" s="38" t="s">
        <v>
102</v>
      </c>
      <c r="CE7" s="38" t="s">
        <v>
102</v>
      </c>
      <c r="CF7" s="38">
        <v>
93.57</v>
      </c>
      <c r="CG7" s="38" t="s">
        <v>
102</v>
      </c>
      <c r="CH7" s="38" t="s">
        <v>
102</v>
      </c>
      <c r="CI7" s="38" t="s">
        <v>
102</v>
      </c>
      <c r="CJ7" s="38" t="s">
        <v>
102</v>
      </c>
      <c r="CK7" s="38">
        <v>
132.94999999999999</v>
      </c>
      <c r="CL7" s="38">
        <v>
136.15</v>
      </c>
      <c r="CM7" s="38" t="s">
        <v>
102</v>
      </c>
      <c r="CN7" s="38" t="s">
        <v>
102</v>
      </c>
      <c r="CO7" s="38" t="s">
        <v>
102</v>
      </c>
      <c r="CP7" s="38" t="s">
        <v>
102</v>
      </c>
      <c r="CQ7" s="38" t="s">
        <v>
102</v>
      </c>
      <c r="CR7" s="38" t="s">
        <v>
102</v>
      </c>
      <c r="CS7" s="38" t="s">
        <v>
102</v>
      </c>
      <c r="CT7" s="38" t="s">
        <v>
102</v>
      </c>
      <c r="CU7" s="38" t="s">
        <v>
102</v>
      </c>
      <c r="CV7" s="38">
        <v>
70.3</v>
      </c>
      <c r="CW7" s="38">
        <v>
59.64</v>
      </c>
      <c r="CX7" s="38" t="s">
        <v>
102</v>
      </c>
      <c r="CY7" s="38" t="s">
        <v>
102</v>
      </c>
      <c r="CZ7" s="38" t="s">
        <v>
102</v>
      </c>
      <c r="DA7" s="38" t="s">
        <v>
102</v>
      </c>
      <c r="DB7" s="38">
        <v>
99.79</v>
      </c>
      <c r="DC7" s="38" t="s">
        <v>
102</v>
      </c>
      <c r="DD7" s="38" t="s">
        <v>
102</v>
      </c>
      <c r="DE7" s="38" t="s">
        <v>
102</v>
      </c>
      <c r="DF7" s="38" t="s">
        <v>
102</v>
      </c>
      <c r="DG7" s="38">
        <v>
95.95</v>
      </c>
      <c r="DH7" s="38">
        <v>
95.35</v>
      </c>
      <c r="DI7" s="38" t="s">
        <v>
102</v>
      </c>
      <c r="DJ7" s="38" t="s">
        <v>
102</v>
      </c>
      <c r="DK7" s="38" t="s">
        <v>
102</v>
      </c>
      <c r="DL7" s="38" t="s">
        <v>
102</v>
      </c>
      <c r="DM7" s="38">
        <v>
4.3</v>
      </c>
      <c r="DN7" s="38" t="s">
        <v>
102</v>
      </c>
      <c r="DO7" s="38" t="s">
        <v>
102</v>
      </c>
      <c r="DP7" s="38" t="s">
        <v>
102</v>
      </c>
      <c r="DQ7" s="38" t="s">
        <v>
102</v>
      </c>
      <c r="DR7" s="38">
        <v>
8.5500000000000007</v>
      </c>
      <c r="DS7" s="38">
        <v>
38.57</v>
      </c>
      <c r="DT7" s="38" t="s">
        <v>
102</v>
      </c>
      <c r="DU7" s="38" t="s">
        <v>
102</v>
      </c>
      <c r="DV7" s="38" t="s">
        <v>
102</v>
      </c>
      <c r="DW7" s="38" t="s">
        <v>
102</v>
      </c>
      <c r="DX7" s="38">
        <v>
0</v>
      </c>
      <c r="DY7" s="38" t="s">
        <v>
102</v>
      </c>
      <c r="DZ7" s="38" t="s">
        <v>
102</v>
      </c>
      <c r="EA7" s="38" t="s">
        <v>
102</v>
      </c>
      <c r="EB7" s="38" t="s">
        <v>
102</v>
      </c>
      <c r="EC7" s="38">
        <v>
2.41</v>
      </c>
      <c r="ED7" s="38">
        <v>
5.9</v>
      </c>
      <c r="EE7" s="38" t="s">
        <v>
102</v>
      </c>
      <c r="EF7" s="38" t="s">
        <v>
102</v>
      </c>
      <c r="EG7" s="38" t="s">
        <v>
102</v>
      </c>
      <c r="EH7" s="38" t="s">
        <v>
102</v>
      </c>
      <c r="EI7" s="38">
        <v>
0</v>
      </c>
      <c r="EJ7" s="38" t="s">
        <v>
102</v>
      </c>
      <c r="EK7" s="38" t="s">
        <v>
102</v>
      </c>
      <c r="EL7" s="38" t="s">
        <v>
102</v>
      </c>
      <c r="EM7" s="38" t="s">
        <v>
102</v>
      </c>
      <c r="EN7" s="38">
        <v>
0.12</v>
      </c>
      <c r="EO7" s="38">
        <v>
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E10" si="15">
DATEVALUE($B7+12-B11&amp;"/1/"&amp;B12)</f>
        <v>
46388</v>
      </c>
      <c r="C10" s="41">
        <f t="shared" si="15"/>
        <v>
46753</v>
      </c>
      <c r="D10" s="41">
        <f t="shared" si="15"/>
        <v>
47119</v>
      </c>
      <c r="E10" s="41">
        <f t="shared" si="15"/>
        <v>
47484</v>
      </c>
      <c r="F10" s="42">
        <f>
DATEVALUE($B7+12-F11&amp;"/1/"&amp;F12)</f>
        <v>
47849</v>
      </c>
    </row>
    <row r="11" spans="1:148" x14ac:dyDescent="0.15">
      <c r="B11">
        <v>
4</v>
      </c>
      <c r="C11">
        <v>
3</v>
      </c>
      <c r="D11">
        <v>
2</v>
      </c>
      <c r="E11">
        <v>
1</v>
      </c>
      <c r="F11">
        <v>
0</v>
      </c>
      <c r="G11" t="s">
        <v>
108</v>
      </c>
    </row>
    <row r="12" spans="1:148" x14ac:dyDescent="0.15">
      <c r="B12">
        <v>
1</v>
      </c>
      <c r="C12">
        <v>
1</v>
      </c>
      <c r="D12">
        <v>
1</v>
      </c>
      <c r="E12">
        <v>
1</v>
      </c>
      <c r="F12">
        <v>
1</v>
      </c>
      <c r="G12" t="s">
        <v>
109</v>
      </c>
    </row>
    <row r="13" spans="1:148" x14ac:dyDescent="0.15">
      <c r="B13" t="s">
        <v>
110</v>
      </c>
      <c r="C13" t="s">
        <v>
110</v>
      </c>
      <c r="D13" t="s">
        <v>
110</v>
      </c>
      <c r="E13" t="s">
        <v>
110</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2021-01-14T04:41:05Z</cp:lastPrinted>
  <dcterms:created xsi:type="dcterms:W3CDTF">2020-12-04T02:25:43Z</dcterms:created>
  <dcterms:modified xsi:type="dcterms:W3CDTF">2021-02-17T10:52:10Z</dcterms:modified>
  <cp:category/>
</cp:coreProperties>
</file>