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.city.taito.tokyo.jp\台東区\企画財政部\財政課\課外秘\決算統計\R元決算統計\96 公営企業会計　経営分析\03_回答案\"/>
    </mc:Choice>
  </mc:AlternateContent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51" i="4"/>
  <c r="GQ30" i="4"/>
  <c r="BZ30" i="4"/>
  <c r="IE76" i="4"/>
  <c r="FX30" i="4"/>
  <c r="BG30" i="4"/>
  <c r="AV76" i="4"/>
  <c r="KO51" i="4"/>
  <c r="LE76" i="4"/>
  <c r="FX51" i="4"/>
  <c r="HP76" i="4"/>
  <c r="KO30" i="4"/>
  <c r="BG51" i="4"/>
  <c r="FE51" i="4"/>
  <c r="HA76" i="4"/>
  <c r="AN51" i="4"/>
  <c r="FE30" i="4"/>
  <c r="AN30" i="4"/>
  <c r="JV51" i="4"/>
  <c r="KP76" i="4"/>
  <c r="AG76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<sst xmlns="http://schemas.openxmlformats.org/spreadsheetml/2006/main" count="292" uniqueCount="127">
  <si>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</si>
  <si>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</si>
  <si>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</si>
  <si>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</si>
  <si>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</si>
  <si>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</si>
  <si>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</si>
  <si>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</si>
  <si>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</si>
  <si>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</si>
  <si>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</si>
  <si>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</si>
  <si>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</si>
  <si>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</si>
  <si>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</si>
  <si>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</si>
  <si>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</si>
  <si>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</si>
  <si>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</si>
  <si>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</si>
  <si>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</si>
  <si>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</si>
  <si>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</si>
  <si>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</si>
  <si>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</si>
  <si>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</si>
  <si>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</si>
  <si>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</si>
  <si>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</si>
  <si>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</si>
  <si>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</si>
  <si>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</si>
  <si>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</si>
  <si>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</si>
  <si>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</si>
  <si>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</si>
  <si>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</si>
  <si>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</si>
  <si>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</si>
  <si>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</si>
  <si>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</si>
  <si>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</si>
  <si>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</si>
  <si>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</si>
  <si>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</si>
  <si>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</si>
  <si>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</si>
  <si>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</si>
  <si>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</si>
  <si>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</si>
  <si>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</si>
  <si>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</si>
  <si>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</si>
  <si>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</si>
  <si>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</si>
  <si>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</si>
  <si>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</si>
  <si>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</si>
  <si>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</si>
  <si>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</si>
  <si>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</si>
  <si>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</si>
  <si>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</si>
  <si>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</si>
  <si>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</si>
  <si>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</si>
  <si>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</si>
  <si>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</si>
  <si>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</si>
  <si>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</si>
  <si>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</si>
  <si>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</si>
  <si>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</si>
  <si>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</si>
  <si>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</si>
  <si>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</si>
  <si>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</si>
  <si>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</si>
  <si>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</si>
  <si>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</si>
  <si>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</si>
  <si>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</si>
  <si>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</si>
  <si>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</si>
  <si>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</si>
  <si>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</si>
  <si>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</si>
  <si>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</si>
  <si>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</si>
  <si>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</si>
  <si>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</si>
  <si>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</si>
  <si>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</si>
  <si>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</si>
  <si>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</si>
  <si>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</si>
  <si>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</si>
  <si>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</si>
  <si>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</si>
  <si>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</si>
  <si>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</si>
  <si>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</si>
  <si>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</si>
  <si>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</si>
  <si>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</si>
  <si>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台東区</t>
  </si>
  <si>
    <t>台東区民会館駐車場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</si>
  <si>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</si>
  <si>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</si>
  <si>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</si>
  <si>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</si>
  <si>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</si>
  <si>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</si>
  <si>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</si>
  <si>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</si>
  <si>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</si>
  <si>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</si>
  <si>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</si>
  <si>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</si>
  <si>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</si>
  <si>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</si>
  <si>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</si>
  <si>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</si>
  <si>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平成29年度から駐車場会計として計上した。
　①単年度の収益は赤字となっている。②、③の一般会計からの繰り入れを行っており、④、⑤のグラフのとおり、収益に対しての費用が大きく、マイナス値となっている。
　収益の向上と費用の縮減を引き続き、図っていくことが必要である。</t>
    <rPh sb="52" eb="53">
      <t>ク</t>
    </rPh>
    <rPh sb="54" eb="55">
      <t>イ</t>
    </rPh>
    <rPh sb="57" eb="58">
      <t>オコナ</t>
    </rPh>
    <phoneticPr fontId="5"/>
  </si>
  <si>
    <t xml:space="preserve"> 当駐車場は、昭和60年4月に21台分の観光バス駐車場として開設し、平成20年12月に10台分拡張したが、その後、平成25年11月に近隣に民間病院が移転した際に8台分縮小され、現在は23台分の駐車場として運営している。</t>
    <phoneticPr fontId="5"/>
  </si>
  <si>
    <t>　新型コロナウイルス感染症の影響により、令和2年2月から観光客数が大幅に減少しており、駐車台数も減少傾向にある。</t>
    <phoneticPr fontId="5"/>
  </si>
  <si>
    <t>　台東区民会館駐車場は、平成29年4月1日施行の「観光バス駐車場条例」により、改めて観光バス駐車場として位置づけられた。
　稼働率や収益は一定の数値であるものの、費用もかさんでいるため、赤字となっている状況である。
　費用の縮減をはじめとして、目的に沿った健全な駐車場運営を行うとともに、より一層の利用促進を図っていく。
　令和2年度以降は、新型コロナウイルス感染症の感染状況を踏まえ、運営していく必要がある。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</si>
</sst>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91.8</c:v>
                </c:pt>
                <c:pt idx="3">
                  <c:v>99.1</c:v>
                </c:pt>
                <c:pt idx="4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4-487D-B2AC-B0F9D1FC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4-487D-B2AC-B0F9D1FC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B-40D6-AB27-CD1590D5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B-40D6-AB27-CD1590D5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E5-4B9F-8317-A57D0FF35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B9F-8317-A57D0FF35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482-433C-9EA3-6DC5468B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33C-9EA3-6DC5468B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B-436B-9288-4BAC246B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36B-9288-4BAC246B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2-4FF3-875E-22F253879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2-4FF3-875E-22F253879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195.2</c:v>
                </c:pt>
                <c:pt idx="3">
                  <c:v>204.8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C-436B-AF1D-7A2C1CFF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C-436B-AF1D-7A2C1CFF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-9</c:v>
                </c:pt>
                <c:pt idx="3">
                  <c:v>-1.1000000000000001</c:v>
                </c:pt>
                <c:pt idx="4">
                  <c:v>-22.5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C-4D6C-BA7E-77740CD1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C-4D6C-BA7E-77740CD1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-2270</c:v>
                </c:pt>
                <c:pt idx="3">
                  <c:v>-220</c:v>
                </c:pt>
                <c:pt idx="4">
                  <c:v>-5178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8-41AF-9C62-213A467A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8-41AF-9C62-213A467A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NC3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東京都台東区　台東区民会館駐車場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
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
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
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
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
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
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
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
データ!J7</f>
        <v>
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
データ!K7</f>
        <v>
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
データ!L7</f>
        <v>
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
データ!M7</f>
        <v>
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
データ!N7</f>
        <v>
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
データ!S7</f>
        <v>
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
データ!T7</f>
        <v>
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
データ!U7</f>
        <v>
1061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
10</v>
      </c>
      <c r="NE8" s="13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
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
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
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
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
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
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
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
19</v>
      </c>
      <c r="NE9" s="136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
データ!O7</f>
        <v>
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
113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
データ!Q7</f>
        <v>
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
データ!R7</f>
        <v>
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
データ!V7</f>
        <v>
25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
データ!W7</f>
        <v>
800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
データ!X7</f>
        <v>
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
21</v>
      </c>
      <c r="NE10" s="126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
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123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
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 t="str">
        <f>
データ!Y7</f>
        <v>
-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 t="str">
        <f>
データ!Z7</f>
        <v>
-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91.8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99.1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101.1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
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 t="str">
        <f>
データ!AJ7</f>
        <v>
-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 t="str">
        <f>
データ!AK7</f>
        <v>
-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5.2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
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 t="str">
        <f>
データ!DK7</f>
        <v>
-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 t="str">
        <f>
データ!DL7</f>
        <v>
-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195.2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204.8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168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
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
データ!AD7</f>
        <v>
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
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
データ!AO7</f>
        <v>
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
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
データ!DP7</f>
        <v>
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
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
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
データ!AU7</f>
        <v>
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
データ!AV7</f>
        <v>
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
データ!AW7</f>
        <v>
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
データ!AX7</f>
        <v>
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
データ!AY7</f>
        <v>
96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
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 t="str">
        <f>
データ!BF7</f>
        <v>
-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 t="str">
        <f>
データ!BG7</f>
        <v>
-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-9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-1.1000000000000001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-22.5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
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 t="str">
        <f>
データ!BQ7</f>
        <v>
-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 t="str">
        <f>
データ!BR7</f>
        <v>
-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
データ!BS7</f>
        <v>
-2270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
データ!BT7</f>
        <v>
-220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
データ!BU7</f>
        <v>
-5178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
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
データ!AZ7</f>
        <v>
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
データ!BA7</f>
        <v>
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
データ!BB7</f>
        <v>
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
データ!BC7</f>
        <v>
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
データ!BD7</f>
        <v>
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
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
データ!BK7</f>
        <v>
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
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
データ!BV7</f>
        <v>
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
データ!BW7</f>
        <v>
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
データ!BX7</f>
        <v>
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
データ!BY7</f>
        <v>
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
データ!BZ7</f>
        <v>
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126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
データ!CM7</f>
        <v>
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
データ!$B$11</f>
        <v>
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
データ!$C$11</f>
        <v>
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
データ!$D$11</f>
        <v>
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
データ!$E$11</f>
        <v>
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
データ!$F$11</f>
        <v>
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
データ!CN7</f>
        <v>
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
データ!$B$11</f>
        <v>
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
データ!$C$11</f>
        <v>
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
データ!$D$11</f>
        <v>
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
データ!$E$11</f>
        <v>
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
データ!$F$11</f>
        <v>
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
データ!$B$11</f>
        <v>
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
データ!$C$11</f>
        <v>
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
データ!$D$11</f>
        <v>
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
データ!$E$11</f>
        <v>
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
データ!$F$11</f>
        <v>
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 t="str">
        <f>
データ!CZ7</f>
        <v>
-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 t="str">
        <f>
データ!DA7</f>
        <v>
-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topLeftCell="BP2" workbookViewId="0">
      <selection activeCell="BU8" sqref="BU8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89</v>
      </c>
      <c r="AK5" s="59" t="s">
        <v>
90</v>
      </c>
      <c r="AL5" s="59" t="s">
        <v>
91</v>
      </c>
      <c r="AM5" s="59" t="s">
        <v>
92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89</v>
      </c>
      <c r="AV5" s="59" t="s">
        <v>
90</v>
      </c>
      <c r="AW5" s="59" t="s">
        <v>
91</v>
      </c>
      <c r="AX5" s="59" t="s">
        <v>
92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91</v>
      </c>
      <c r="BI5" s="59" t="s">
        <v>
92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90</v>
      </c>
      <c r="BS5" s="59" t="s">
        <v>
91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89</v>
      </c>
      <c r="CC5" s="59" t="s">
        <v>
90</v>
      </c>
      <c r="CD5" s="59" t="s">
        <v>
91</v>
      </c>
      <c r="CE5" s="59" t="s">
        <v>
92</v>
      </c>
      <c r="CF5" s="59" t="s">
        <v>
93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89</v>
      </c>
      <c r="CP5" s="59" t="s">
        <v>
90</v>
      </c>
      <c r="CQ5" s="59" t="s">
        <v>
91</v>
      </c>
      <c r="CR5" s="59" t="s">
        <v>
92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90</v>
      </c>
      <c r="DB5" s="59" t="s">
        <v>
91</v>
      </c>
      <c r="DC5" s="59" t="s">
        <v>
92</v>
      </c>
      <c r="DD5" s="59" t="s">
        <v>
93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90</v>
      </c>
      <c r="DM5" s="59" t="s">
        <v>
91</v>
      </c>
      <c r="DN5" s="59" t="s">
        <v>
92</v>
      </c>
      <c r="DO5" s="59" t="s">
        <v>
93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100</v>
      </c>
      <c r="B6" s="60">
        <f>
B8</f>
        <v>
2019</v>
      </c>
      <c r="C6" s="60">
        <f t="shared" ref="C6:X6" si="1">
C8</f>
        <v>
131067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6</v>
      </c>
      <c r="H6" s="60" t="str">
        <f>
SUBSTITUTE(H8,"　","")</f>
        <v>
東京都台東区</v>
      </c>
      <c r="I6" s="60" t="str">
        <f t="shared" si="1"/>
        <v>
台東区民会館駐車場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3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1061</v>
      </c>
      <c r="V6" s="63">
        <f t="shared" si="1"/>
        <v>
25</v>
      </c>
      <c r="W6" s="63">
        <f t="shared" si="1"/>
        <v>
800</v>
      </c>
      <c r="X6" s="62" t="str">
        <f t="shared" si="1"/>
        <v>
導入なし</v>
      </c>
      <c r="Y6" s="64" t="e">
        <f>
IF(Y8="-",NA(),Y8)</f>
        <v>
#N/A</v>
      </c>
      <c r="Z6" s="64" t="e">
        <f t="shared" ref="Z6:AH6" si="2">
IF(Z8="-",NA(),Z8)</f>
        <v>
#N/A</v>
      </c>
      <c r="AA6" s="64">
        <f t="shared" si="2"/>
        <v>
91.8</v>
      </c>
      <c r="AB6" s="64">
        <f t="shared" si="2"/>
        <v>
99.1</v>
      </c>
      <c r="AC6" s="64">
        <f t="shared" si="2"/>
        <v>
101.1</v>
      </c>
      <c r="AD6" s="64">
        <f t="shared" si="2"/>
        <v>
443.6</v>
      </c>
      <c r="AE6" s="64">
        <f t="shared" si="2"/>
        <v>
355.6</v>
      </c>
      <c r="AF6" s="64">
        <f t="shared" si="2"/>
        <v>
358.6</v>
      </c>
      <c r="AG6" s="64">
        <f t="shared" si="2"/>
        <v>
464.8</v>
      </c>
      <c r="AH6" s="64">
        <f t="shared" si="2"/>
        <v>
1721.5</v>
      </c>
      <c r="AI6" s="61" t="str">
        <f>
IF(AI8="-","",IF(AI8="-","【-】","【"&amp;SUBSTITUTE(TEXT(AI8,"#,##0.0"),"-","△")&amp;"】"))</f>
        <v>
【619.1】</v>
      </c>
      <c r="AJ6" s="64" t="e">
        <f>
IF(AJ8="-",NA(),AJ8)</f>
        <v>
#N/A</v>
      </c>
      <c r="AK6" s="64" t="e">
        <f t="shared" ref="AK6:AS6" si="3">
IF(AK8="-",NA(),AK8)</f>
        <v>
#N/A</v>
      </c>
      <c r="AL6" s="64">
        <f t="shared" si="3"/>
        <v>
0</v>
      </c>
      <c r="AM6" s="64">
        <f t="shared" si="3"/>
        <v>
0</v>
      </c>
      <c r="AN6" s="64">
        <f t="shared" si="3"/>
        <v>
5.2</v>
      </c>
      <c r="AO6" s="64">
        <f t="shared" si="3"/>
        <v>
2.2999999999999998</v>
      </c>
      <c r="AP6" s="64">
        <f t="shared" si="3"/>
        <v>
2.7</v>
      </c>
      <c r="AQ6" s="64">
        <f t="shared" si="3"/>
        <v>
2.2999999999999998</v>
      </c>
      <c r="AR6" s="64">
        <f t="shared" si="3"/>
        <v>
9.6999999999999993</v>
      </c>
      <c r="AS6" s="64">
        <f t="shared" si="3"/>
        <v>
1.3</v>
      </c>
      <c r="AT6" s="61" t="str">
        <f>
IF(AT8="-","",IF(AT8="-","【-】","【"&amp;SUBSTITUTE(TEXT(AT8,"#,##0.0"),"-","△")&amp;"】"))</f>
        <v>
【2.3】</v>
      </c>
      <c r="AU6" s="65" t="e">
        <f>
IF(AU8="-",NA(),AU8)</f>
        <v>
#N/A</v>
      </c>
      <c r="AV6" s="65" t="e">
        <f t="shared" ref="AV6:BD6" si="4">
IF(AV8="-",NA(),AV8)</f>
        <v>
#N/A</v>
      </c>
      <c r="AW6" s="65">
        <f t="shared" si="4"/>
        <v>
0</v>
      </c>
      <c r="AX6" s="65">
        <f t="shared" si="4"/>
        <v>
0</v>
      </c>
      <c r="AY6" s="65">
        <f t="shared" si="4"/>
        <v>
96</v>
      </c>
      <c r="AZ6" s="65">
        <f t="shared" si="4"/>
        <v>
48</v>
      </c>
      <c r="BA6" s="65">
        <f t="shared" si="4"/>
        <v>
54</v>
      </c>
      <c r="BB6" s="65">
        <f t="shared" si="4"/>
        <v>
33</v>
      </c>
      <c r="BC6" s="65">
        <f t="shared" si="4"/>
        <v>
14</v>
      </c>
      <c r="BD6" s="65">
        <f t="shared" si="4"/>
        <v>
4</v>
      </c>
      <c r="BE6" s="63" t="str">
        <f>
IF(BE8="-","",IF(BE8="-","【-】","【"&amp;SUBSTITUTE(TEXT(BE8,"#,##0"),"-","△")&amp;"】"))</f>
        <v>
【17】</v>
      </c>
      <c r="BF6" s="64" t="e">
        <f>
IF(BF8="-",NA(),BF8)</f>
        <v>
#N/A</v>
      </c>
      <c r="BG6" s="64" t="e">
        <f t="shared" ref="BG6:BO6" si="5">
IF(BG8="-",NA(),BG8)</f>
        <v>
#N/A</v>
      </c>
      <c r="BH6" s="64">
        <f t="shared" si="5"/>
        <v>
-9</v>
      </c>
      <c r="BI6" s="64">
        <f t="shared" si="5"/>
        <v>
-1.1000000000000001</v>
      </c>
      <c r="BJ6" s="64">
        <f t="shared" si="5"/>
        <v>
-22.5</v>
      </c>
      <c r="BK6" s="64">
        <f t="shared" si="5"/>
        <v>
33.4</v>
      </c>
      <c r="BL6" s="64">
        <f t="shared" si="5"/>
        <v>
32.299999999999997</v>
      </c>
      <c r="BM6" s="64">
        <f t="shared" si="5"/>
        <v>
22.3</v>
      </c>
      <c r="BN6" s="64">
        <f t="shared" si="5"/>
        <v>
33.6</v>
      </c>
      <c r="BO6" s="64">
        <f t="shared" si="5"/>
        <v>
35.299999999999997</v>
      </c>
      <c r="BP6" s="61" t="str">
        <f>
IF(BP8="-","",IF(BP8="-","【-】","【"&amp;SUBSTITUTE(TEXT(BP8,"#,##0.0"),"-","△")&amp;"】"))</f>
        <v>
【20.8】</v>
      </c>
      <c r="BQ6" s="65" t="e">
        <f>
IF(BQ8="-",NA(),BQ8)</f>
        <v>
#N/A</v>
      </c>
      <c r="BR6" s="65" t="e">
        <f t="shared" ref="BR6:BZ6" si="6">
IF(BR8="-",NA(),BR8)</f>
        <v>
#N/A</v>
      </c>
      <c r="BS6" s="65">
        <f t="shared" si="6"/>
        <v>
-2270</v>
      </c>
      <c r="BT6" s="65">
        <f t="shared" si="6"/>
        <v>
-220</v>
      </c>
      <c r="BU6" s="65">
        <f t="shared" si="6"/>
        <v>
-5178</v>
      </c>
      <c r="BV6" s="65">
        <f t="shared" si="6"/>
        <v>
9663</v>
      </c>
      <c r="BW6" s="65">
        <f t="shared" si="6"/>
        <v>
9019</v>
      </c>
      <c r="BX6" s="65">
        <f t="shared" si="6"/>
        <v>
8406</v>
      </c>
      <c r="BY6" s="65">
        <f t="shared" si="6"/>
        <v>
7531</v>
      </c>
      <c r="BZ6" s="65">
        <f t="shared" si="6"/>
        <v>
8442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101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102</v>
      </c>
      <c r="CZ6" s="64" t="e">
        <f>
IF(CZ8="-",NA(),CZ8)</f>
        <v>
#N/A</v>
      </c>
      <c r="DA6" s="64" t="e">
        <f t="shared" ref="DA6:DI6" si="8">
IF(DA8="-",NA(),DA8)</f>
        <v>
#N/A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85.4</v>
      </c>
      <c r="DF6" s="64">
        <f t="shared" si="8"/>
        <v>
69.900000000000006</v>
      </c>
      <c r="DG6" s="64">
        <f t="shared" si="8"/>
        <v>
59.6</v>
      </c>
      <c r="DH6" s="64">
        <f t="shared" si="8"/>
        <v>
51.8</v>
      </c>
      <c r="DI6" s="64">
        <f t="shared" si="8"/>
        <v>
51</v>
      </c>
      <c r="DJ6" s="61" t="str">
        <f>
IF(DJ8="-","",IF(DJ8="-","【-】","【"&amp;SUBSTITUTE(TEXT(DJ8,"#,##0.0"),"-","△")&amp;"】"))</f>
        <v>
【425.4】</v>
      </c>
      <c r="DK6" s="64" t="e">
        <f>
IF(DK8="-",NA(),DK8)</f>
        <v>
#N/A</v>
      </c>
      <c r="DL6" s="64" t="e">
        <f t="shared" ref="DL6:DT6" si="9">
IF(DL8="-",NA(),DL8)</f>
        <v>
#N/A</v>
      </c>
      <c r="DM6" s="64">
        <f t="shared" si="9"/>
        <v>
195.2</v>
      </c>
      <c r="DN6" s="64">
        <f t="shared" si="9"/>
        <v>
204.8</v>
      </c>
      <c r="DO6" s="64">
        <f t="shared" si="9"/>
        <v>
168</v>
      </c>
      <c r="DP6" s="64">
        <f t="shared" si="9"/>
        <v>
154.1</v>
      </c>
      <c r="DQ6" s="64">
        <f t="shared" si="9"/>
        <v>
151.6</v>
      </c>
      <c r="DR6" s="64">
        <f t="shared" si="9"/>
        <v>
151.19999999999999</v>
      </c>
      <c r="DS6" s="64">
        <f t="shared" si="9"/>
        <v>
159.69999999999999</v>
      </c>
      <c r="DT6" s="64">
        <f t="shared" si="9"/>
        <v>
176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103</v>
      </c>
      <c r="B7" s="60">
        <f t="shared" ref="B7:X7" si="10">
B8</f>
        <v>
2019</v>
      </c>
      <c r="C7" s="60">
        <f t="shared" si="10"/>
        <v>
131067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6</v>
      </c>
      <c r="H7" s="60" t="str">
        <f t="shared" si="10"/>
        <v>
東京都　台東区</v>
      </c>
      <c r="I7" s="60" t="str">
        <f t="shared" si="10"/>
        <v>
台東区民会館駐車場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3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1061</v>
      </c>
      <c r="V7" s="63">
        <f t="shared" si="10"/>
        <v>
25</v>
      </c>
      <c r="W7" s="63">
        <f t="shared" si="10"/>
        <v>
800</v>
      </c>
      <c r="X7" s="62" t="str">
        <f t="shared" si="10"/>
        <v>
導入なし</v>
      </c>
      <c r="Y7" s="64" t="str">
        <f>
Y8</f>
        <v>
-</v>
      </c>
      <c r="Z7" s="64" t="str">
        <f t="shared" ref="Z7:AH7" si="11">
Z8</f>
        <v>
-</v>
      </c>
      <c r="AA7" s="64">
        <f t="shared" si="11"/>
        <v>
91.8</v>
      </c>
      <c r="AB7" s="64">
        <f t="shared" si="11"/>
        <v>
99.1</v>
      </c>
      <c r="AC7" s="64">
        <f t="shared" si="11"/>
        <v>
101.1</v>
      </c>
      <c r="AD7" s="64">
        <f t="shared" si="11"/>
        <v>
443.6</v>
      </c>
      <c r="AE7" s="64">
        <f t="shared" si="11"/>
        <v>
355.6</v>
      </c>
      <c r="AF7" s="64">
        <f t="shared" si="11"/>
        <v>
358.6</v>
      </c>
      <c r="AG7" s="64">
        <f t="shared" si="11"/>
        <v>
464.8</v>
      </c>
      <c r="AH7" s="64">
        <f t="shared" si="11"/>
        <v>
1721.5</v>
      </c>
      <c r="AI7" s="61"/>
      <c r="AJ7" s="64" t="str">
        <f>
AJ8</f>
        <v>
-</v>
      </c>
      <c r="AK7" s="64" t="str">
        <f t="shared" ref="AK7:AS7" si="12">
AK8</f>
        <v>
-</v>
      </c>
      <c r="AL7" s="64">
        <f t="shared" si="12"/>
        <v>
0</v>
      </c>
      <c r="AM7" s="64">
        <f t="shared" si="12"/>
        <v>
0</v>
      </c>
      <c r="AN7" s="64">
        <f t="shared" si="12"/>
        <v>
5.2</v>
      </c>
      <c r="AO7" s="64">
        <f t="shared" si="12"/>
        <v>
2.2999999999999998</v>
      </c>
      <c r="AP7" s="64">
        <f t="shared" si="12"/>
        <v>
2.7</v>
      </c>
      <c r="AQ7" s="64">
        <f t="shared" si="12"/>
        <v>
2.2999999999999998</v>
      </c>
      <c r="AR7" s="64">
        <f t="shared" si="12"/>
        <v>
9.6999999999999993</v>
      </c>
      <c r="AS7" s="64">
        <f t="shared" si="12"/>
        <v>
1.3</v>
      </c>
      <c r="AT7" s="61"/>
      <c r="AU7" s="65" t="str">
        <f>
AU8</f>
        <v>
-</v>
      </c>
      <c r="AV7" s="65" t="str">
        <f t="shared" ref="AV7:BD7" si="13">
AV8</f>
        <v>
-</v>
      </c>
      <c r="AW7" s="65">
        <f t="shared" si="13"/>
        <v>
0</v>
      </c>
      <c r="AX7" s="65">
        <f t="shared" si="13"/>
        <v>
0</v>
      </c>
      <c r="AY7" s="65">
        <f t="shared" si="13"/>
        <v>
96</v>
      </c>
      <c r="AZ7" s="65">
        <f t="shared" si="13"/>
        <v>
48</v>
      </c>
      <c r="BA7" s="65">
        <f t="shared" si="13"/>
        <v>
54</v>
      </c>
      <c r="BB7" s="65">
        <f t="shared" si="13"/>
        <v>
33</v>
      </c>
      <c r="BC7" s="65">
        <f t="shared" si="13"/>
        <v>
14</v>
      </c>
      <c r="BD7" s="65">
        <f t="shared" si="13"/>
        <v>
4</v>
      </c>
      <c r="BE7" s="63"/>
      <c r="BF7" s="64" t="str">
        <f>
BF8</f>
        <v>
-</v>
      </c>
      <c r="BG7" s="64" t="str">
        <f t="shared" ref="BG7:BO7" si="14">
BG8</f>
        <v>
-</v>
      </c>
      <c r="BH7" s="64">
        <f t="shared" si="14"/>
        <v>
-9</v>
      </c>
      <c r="BI7" s="64">
        <f t="shared" si="14"/>
        <v>
-1.1000000000000001</v>
      </c>
      <c r="BJ7" s="64">
        <f t="shared" si="14"/>
        <v>
-22.5</v>
      </c>
      <c r="BK7" s="64">
        <f t="shared" si="14"/>
        <v>
33.4</v>
      </c>
      <c r="BL7" s="64">
        <f t="shared" si="14"/>
        <v>
32.299999999999997</v>
      </c>
      <c r="BM7" s="64">
        <f t="shared" si="14"/>
        <v>
22.3</v>
      </c>
      <c r="BN7" s="64">
        <f t="shared" si="14"/>
        <v>
33.6</v>
      </c>
      <c r="BO7" s="64">
        <f t="shared" si="14"/>
        <v>
35.299999999999997</v>
      </c>
      <c r="BP7" s="61"/>
      <c r="BQ7" s="65" t="str">
        <f>
BQ8</f>
        <v>
-</v>
      </c>
      <c r="BR7" s="65" t="str">
        <f t="shared" ref="BR7:BZ7" si="15">
BR8</f>
        <v>
-</v>
      </c>
      <c r="BS7" s="65">
        <f t="shared" si="15"/>
        <v>
-2270</v>
      </c>
      <c r="BT7" s="65">
        <f t="shared" si="15"/>
        <v>
-220</v>
      </c>
      <c r="BU7" s="65">
        <f t="shared" si="15"/>
        <v>
-5178</v>
      </c>
      <c r="BV7" s="65">
        <f t="shared" si="15"/>
        <v>
9663</v>
      </c>
      <c r="BW7" s="65">
        <f t="shared" si="15"/>
        <v>
9019</v>
      </c>
      <c r="BX7" s="65">
        <f t="shared" si="15"/>
        <v>
8406</v>
      </c>
      <c r="BY7" s="65">
        <f t="shared" si="15"/>
        <v>
7531</v>
      </c>
      <c r="BZ7" s="65">
        <f t="shared" si="15"/>
        <v>
8442</v>
      </c>
      <c r="CA7" s="63"/>
      <c r="CB7" s="64" t="s">
        <v>
104</v>
      </c>
      <c r="CC7" s="64" t="s">
        <v>
104</v>
      </c>
      <c r="CD7" s="64" t="s">
        <v>
104</v>
      </c>
      <c r="CE7" s="64" t="s">
        <v>
104</v>
      </c>
      <c r="CF7" s="64" t="s">
        <v>
104</v>
      </c>
      <c r="CG7" s="64" t="s">
        <v>
104</v>
      </c>
      <c r="CH7" s="64" t="s">
        <v>
104</v>
      </c>
      <c r="CI7" s="64" t="s">
        <v>
104</v>
      </c>
      <c r="CJ7" s="64" t="s">
        <v>
104</v>
      </c>
      <c r="CK7" s="64" t="s">
        <v>
101</v>
      </c>
      <c r="CL7" s="61"/>
      <c r="CM7" s="63">
        <f>
CM8</f>
        <v>
0</v>
      </c>
      <c r="CN7" s="63">
        <f>
CN8</f>
        <v>
0</v>
      </c>
      <c r="CO7" s="64" t="s">
        <v>
104</v>
      </c>
      <c r="CP7" s="64" t="s">
        <v>
104</v>
      </c>
      <c r="CQ7" s="64" t="s">
        <v>
104</v>
      </c>
      <c r="CR7" s="64" t="s">
        <v>
104</v>
      </c>
      <c r="CS7" s="64" t="s">
        <v>
104</v>
      </c>
      <c r="CT7" s="64" t="s">
        <v>
104</v>
      </c>
      <c r="CU7" s="64" t="s">
        <v>
104</v>
      </c>
      <c r="CV7" s="64" t="s">
        <v>
104</v>
      </c>
      <c r="CW7" s="64" t="s">
        <v>
104</v>
      </c>
      <c r="CX7" s="64" t="s">
        <v>
101</v>
      </c>
      <c r="CY7" s="61"/>
      <c r="CZ7" s="64" t="str">
        <f>
CZ8</f>
        <v>
-</v>
      </c>
      <c r="DA7" s="64" t="str">
        <f t="shared" ref="DA7:DI7" si="16">
DA8</f>
        <v>
-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85.4</v>
      </c>
      <c r="DF7" s="64">
        <f t="shared" si="16"/>
        <v>
69.900000000000006</v>
      </c>
      <c r="DG7" s="64">
        <f t="shared" si="16"/>
        <v>
59.6</v>
      </c>
      <c r="DH7" s="64">
        <f t="shared" si="16"/>
        <v>
51.8</v>
      </c>
      <c r="DI7" s="64">
        <f t="shared" si="16"/>
        <v>
51</v>
      </c>
      <c r="DJ7" s="61"/>
      <c r="DK7" s="64" t="str">
        <f>
DK8</f>
        <v>
-</v>
      </c>
      <c r="DL7" s="64" t="str">
        <f t="shared" ref="DL7:DT7" si="17">
DL8</f>
        <v>
-</v>
      </c>
      <c r="DM7" s="64">
        <f t="shared" si="17"/>
        <v>
195.2</v>
      </c>
      <c r="DN7" s="64">
        <f t="shared" si="17"/>
        <v>
204.8</v>
      </c>
      <c r="DO7" s="64">
        <f t="shared" si="17"/>
        <v>
168</v>
      </c>
      <c r="DP7" s="64">
        <f t="shared" si="17"/>
        <v>
154.1</v>
      </c>
      <c r="DQ7" s="64">
        <f t="shared" si="17"/>
        <v>
151.6</v>
      </c>
      <c r="DR7" s="64">
        <f t="shared" si="17"/>
        <v>
151.19999999999999</v>
      </c>
      <c r="DS7" s="64">
        <f t="shared" si="17"/>
        <v>
159.69999999999999</v>
      </c>
      <c r="DT7" s="64">
        <f t="shared" si="17"/>
        <v>
176</v>
      </c>
      <c r="DU7" s="61"/>
    </row>
    <row r="8" spans="1:125" s="66" customFormat="1" x14ac:dyDescent="0.15">
      <c r="A8" s="49"/>
      <c r="B8" s="67">
        <v>
2019</v>
      </c>
      <c r="C8" s="67">
        <v>
131067</v>
      </c>
      <c r="D8" s="67">
        <v>
47</v>
      </c>
      <c r="E8" s="67">
        <v>
14</v>
      </c>
      <c r="F8" s="67">
        <v>
0</v>
      </c>
      <c r="G8" s="67">
        <v>
6</v>
      </c>
      <c r="H8" s="67" t="s">
        <v>
105</v>
      </c>
      <c r="I8" s="67" t="s">
        <v>
106</v>
      </c>
      <c r="J8" s="67" t="s">
        <v>
107</v>
      </c>
      <c r="K8" s="67" t="s">
        <v>
108</v>
      </c>
      <c r="L8" s="67" t="s">
        <v>
109</v>
      </c>
      <c r="M8" s="67" t="s">
        <v>
110</v>
      </c>
      <c r="N8" s="67" t="s">
        <v>
111</v>
      </c>
      <c r="O8" s="68" t="s">
        <v>
112</v>
      </c>
      <c r="P8" s="69" t="s">
        <v>
113</v>
      </c>
      <c r="Q8" s="69" t="s">
        <v>
114</v>
      </c>
      <c r="R8" s="70">
        <v>
3</v>
      </c>
      <c r="S8" s="69" t="s">
        <v>
115</v>
      </c>
      <c r="T8" s="69" t="s">
        <v>
116</v>
      </c>
      <c r="U8" s="70">
        <v>
1061</v>
      </c>
      <c r="V8" s="70">
        <v>
25</v>
      </c>
      <c r="W8" s="70">
        <v>
800</v>
      </c>
      <c r="X8" s="69" t="s">
        <v>
117</v>
      </c>
      <c r="Y8" s="71" t="s">
        <v>
109</v>
      </c>
      <c r="Z8" s="71" t="s">
        <v>
109</v>
      </c>
      <c r="AA8" s="71">
        <v>
91.8</v>
      </c>
      <c r="AB8" s="71">
        <v>
99.1</v>
      </c>
      <c r="AC8" s="71">
        <v>
101.1</v>
      </c>
      <c r="AD8" s="71">
        <v>
443.6</v>
      </c>
      <c r="AE8" s="71">
        <v>
355.6</v>
      </c>
      <c r="AF8" s="71">
        <v>
358.6</v>
      </c>
      <c r="AG8" s="71">
        <v>
464.8</v>
      </c>
      <c r="AH8" s="71">
        <v>
1721.5</v>
      </c>
      <c r="AI8" s="68">
        <v>
619.1</v>
      </c>
      <c r="AJ8" s="71" t="s">
        <v>
109</v>
      </c>
      <c r="AK8" s="71" t="s">
        <v>
109</v>
      </c>
      <c r="AL8" s="71">
        <v>
0</v>
      </c>
      <c r="AM8" s="71">
        <v>
0</v>
      </c>
      <c r="AN8" s="71">
        <v>
5.2</v>
      </c>
      <c r="AO8" s="71">
        <v>
2.2999999999999998</v>
      </c>
      <c r="AP8" s="71">
        <v>
2.7</v>
      </c>
      <c r="AQ8" s="71">
        <v>
2.2999999999999998</v>
      </c>
      <c r="AR8" s="71">
        <v>
9.6999999999999993</v>
      </c>
      <c r="AS8" s="71">
        <v>
1.3</v>
      </c>
      <c r="AT8" s="68">
        <v>
2.2999999999999998</v>
      </c>
      <c r="AU8" s="72" t="s">
        <v>
109</v>
      </c>
      <c r="AV8" s="72" t="s">
        <v>
109</v>
      </c>
      <c r="AW8" s="72">
        <v>
0</v>
      </c>
      <c r="AX8" s="72">
        <v>
0</v>
      </c>
      <c r="AY8" s="72">
        <v>
96</v>
      </c>
      <c r="AZ8" s="72">
        <v>
48</v>
      </c>
      <c r="BA8" s="72">
        <v>
54</v>
      </c>
      <c r="BB8" s="72">
        <v>
33</v>
      </c>
      <c r="BC8" s="72">
        <v>
14</v>
      </c>
      <c r="BD8" s="72">
        <v>
4</v>
      </c>
      <c r="BE8" s="72">
        <v>
17</v>
      </c>
      <c r="BF8" s="71" t="s">
        <v>
109</v>
      </c>
      <c r="BG8" s="71" t="s">
        <v>
109</v>
      </c>
      <c r="BH8" s="71">
        <v>
-9</v>
      </c>
      <c r="BI8" s="71">
        <v>
-1.1000000000000001</v>
      </c>
      <c r="BJ8" s="71">
        <v>
-22.5</v>
      </c>
      <c r="BK8" s="71">
        <v>
33.4</v>
      </c>
      <c r="BL8" s="71">
        <v>
32.299999999999997</v>
      </c>
      <c r="BM8" s="71">
        <v>
22.3</v>
      </c>
      <c r="BN8" s="71">
        <v>
33.6</v>
      </c>
      <c r="BO8" s="71">
        <v>
35.299999999999997</v>
      </c>
      <c r="BP8" s="68">
        <v>
20.8</v>
      </c>
      <c r="BQ8" s="72" t="s">
        <v>
109</v>
      </c>
      <c r="BR8" s="72" t="s">
        <v>
109</v>
      </c>
      <c r="BS8" s="72">
        <v>
-2270</v>
      </c>
      <c r="BT8" s="73">
        <v>
-220</v>
      </c>
      <c r="BU8" s="73">
        <v>
-5178</v>
      </c>
      <c r="BV8" s="72">
        <v>
9663</v>
      </c>
      <c r="BW8" s="72">
        <v>
9019</v>
      </c>
      <c r="BX8" s="72">
        <v>
8406</v>
      </c>
      <c r="BY8" s="72">
        <v>
7531</v>
      </c>
      <c r="BZ8" s="72">
        <v>
8442</v>
      </c>
      <c r="CA8" s="70">
        <v>
14290</v>
      </c>
      <c r="CB8" s="71" t="s">
        <v>
109</v>
      </c>
      <c r="CC8" s="71" t="s">
        <v>
109</v>
      </c>
      <c r="CD8" s="71" t="s">
        <v>
109</v>
      </c>
      <c r="CE8" s="71" t="s">
        <v>
109</v>
      </c>
      <c r="CF8" s="71" t="s">
        <v>
109</v>
      </c>
      <c r="CG8" s="71" t="s">
        <v>
109</v>
      </c>
      <c r="CH8" s="71" t="s">
        <v>
109</v>
      </c>
      <c r="CI8" s="71" t="s">
        <v>
109</v>
      </c>
      <c r="CJ8" s="71" t="s">
        <v>
109</v>
      </c>
      <c r="CK8" s="71" t="s">
        <v>
109</v>
      </c>
      <c r="CL8" s="68" t="s">
        <v>
109</v>
      </c>
      <c r="CM8" s="70">
        <v>
0</v>
      </c>
      <c r="CN8" s="70">
        <v>
0</v>
      </c>
      <c r="CO8" s="71" t="s">
        <v>
109</v>
      </c>
      <c r="CP8" s="71" t="s">
        <v>
109</v>
      </c>
      <c r="CQ8" s="71" t="s">
        <v>
109</v>
      </c>
      <c r="CR8" s="71" t="s">
        <v>
109</v>
      </c>
      <c r="CS8" s="71" t="s">
        <v>
109</v>
      </c>
      <c r="CT8" s="71" t="s">
        <v>
109</v>
      </c>
      <c r="CU8" s="71" t="s">
        <v>
109</v>
      </c>
      <c r="CV8" s="71" t="s">
        <v>
109</v>
      </c>
      <c r="CW8" s="71" t="s">
        <v>
109</v>
      </c>
      <c r="CX8" s="71" t="s">
        <v>
109</v>
      </c>
      <c r="CY8" s="68" t="s">
        <v>
109</v>
      </c>
      <c r="CZ8" s="71" t="s">
        <v>
109</v>
      </c>
      <c r="DA8" s="71" t="s">
        <v>
109</v>
      </c>
      <c r="DB8" s="71">
        <v>
0</v>
      </c>
      <c r="DC8" s="71">
        <v>
0</v>
      </c>
      <c r="DD8" s="71">
        <v>
0</v>
      </c>
      <c r="DE8" s="71">
        <v>
85.4</v>
      </c>
      <c r="DF8" s="71">
        <v>
69.900000000000006</v>
      </c>
      <c r="DG8" s="71">
        <v>
59.6</v>
      </c>
      <c r="DH8" s="71">
        <v>
51.8</v>
      </c>
      <c r="DI8" s="71">
        <v>
51</v>
      </c>
      <c r="DJ8" s="68">
        <v>
425.4</v>
      </c>
      <c r="DK8" s="71" t="s">
        <v>
109</v>
      </c>
      <c r="DL8" s="71" t="s">
        <v>
109</v>
      </c>
      <c r="DM8" s="71">
        <v>
195.2</v>
      </c>
      <c r="DN8" s="71">
        <v>
204.8</v>
      </c>
      <c r="DO8" s="71">
        <v>
168</v>
      </c>
      <c r="DP8" s="71">
        <v>
154.1</v>
      </c>
      <c r="DQ8" s="71">
        <v>
151.6</v>
      </c>
      <c r="DR8" s="71">
        <v>
151.19999999999999</v>
      </c>
      <c r="DS8" s="71">
        <v>
159.69999999999999</v>
      </c>
      <c r="DT8" s="71">
        <v>
176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118</v>
      </c>
      <c r="C10" s="78" t="s">
        <v>
119</v>
      </c>
      <c r="D10" s="78" t="s">
        <v>
120</v>
      </c>
      <c r="E10" s="78" t="s">
        <v>
121</v>
      </c>
      <c r="F10" s="78" t="s">
        <v>
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澤谷　純</cp:lastModifiedBy>
  <dcterms:created xsi:type="dcterms:W3CDTF">2020-12-04T03:28:33Z</dcterms:created>
  <dcterms:modified xsi:type="dcterms:W3CDTF">2021-01-28T09:53:02Z</dcterms:modified>
  <cp:category/>
</cp:coreProperties>
</file>