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I:\OA\産業政策課\2024\04_中心市街地\07_駐車場運営費\08_公営企業会計\2024年度\20250121_FW 【東京都市町村課：2月3日（月）〆】公営企業に係る経営比較分析表（令和５年度決算）の分析等について（依頼）\02_回答\"/>
    </mc:Choice>
  </mc:AlternateContent>
  <xr:revisionPtr revIDLastSave="0" documentId="13_ncr:1_{747889C0-715C-4AE3-A399-80A83D77C02C}" xr6:coauthVersionLast="47" xr6:coauthVersionMax="47" xr10:uidLastSave="{00000000-0000-0000-0000-000000000000}"/>
  <workbookProtection workbookAlgorithmName="SHA-512" workbookHashValue="SGr///0Vb4Q/SlrzlGHBTedkH0A9BZ4I6M5/sR41c1X9Vwy4fgxWJXakaMCqFM9NAv3ZP4sBAXlKB2V2tSaI+Q==" workbookSaltValue="ZUsnQ23yDAfpm+JOOXb0iA==" workbookSpinCount="100000" lockStructure="1"/>
  <bookViews>
    <workbookView xWindow="-120" yWindow="-12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KA77" i="4" s="1"/>
  <c r="CN7" i="5"/>
  <c r="CM7" i="5"/>
  <c r="BZ7" i="5"/>
  <c r="MA53" i="4" s="1"/>
  <c r="BY7" i="5"/>
  <c r="LH53" i="4" s="1"/>
  <c r="BX7" i="5"/>
  <c r="BW7" i="5"/>
  <c r="BV7" i="5"/>
  <c r="JC53" i="4" s="1"/>
  <c r="BU7" i="5"/>
  <c r="BT7" i="5"/>
  <c r="LH52" i="4" s="1"/>
  <c r="BS7" i="5"/>
  <c r="BR7" i="5"/>
  <c r="BQ7" i="5"/>
  <c r="BO7" i="5"/>
  <c r="BN7" i="5"/>
  <c r="BM7" i="5"/>
  <c r="BL7" i="5"/>
  <c r="FE53" i="4" s="1"/>
  <c r="BK7" i="5"/>
  <c r="BJ7" i="5"/>
  <c r="BI7" i="5"/>
  <c r="BH7" i="5"/>
  <c r="BG7" i="5"/>
  <c r="BF7" i="5"/>
  <c r="BD7" i="5"/>
  <c r="BC7" i="5"/>
  <c r="BB7" i="5"/>
  <c r="BG53" i="4" s="1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AK7" i="5"/>
  <c r="FE31" i="4" s="1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W7" i="5"/>
  <c r="V7" i="5"/>
  <c r="HX10" i="4" s="1"/>
  <c r="U7" i="5"/>
  <c r="LJ8" i="4" s="1"/>
  <c r="T7" i="5"/>
  <c r="S7" i="5"/>
  <c r="R7" i="5"/>
  <c r="Q7" i="5"/>
  <c r="P7" i="5"/>
  <c r="O7" i="5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HJ53" i="4"/>
  <c r="GQ53" i="4"/>
  <c r="FX53" i="4"/>
  <c r="EL53" i="4"/>
  <c r="CS53" i="4"/>
  <c r="BZ53" i="4"/>
  <c r="AN53" i="4"/>
  <c r="U53" i="4"/>
  <c r="MA52" i="4"/>
  <c r="KO52" i="4"/>
  <c r="JV52" i="4"/>
  <c r="JC52" i="4"/>
  <c r="HJ52" i="4"/>
  <c r="GQ52" i="4"/>
  <c r="FX52" i="4"/>
  <c r="FE52" i="4"/>
  <c r="EL52" i="4"/>
  <c r="BZ52" i="4"/>
  <c r="BG52" i="4"/>
  <c r="MA32" i="4"/>
  <c r="LH32" i="4"/>
  <c r="KO32" i="4"/>
  <c r="JC32" i="4"/>
  <c r="HJ32" i="4"/>
  <c r="GQ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X31" i="4"/>
  <c r="EL31" i="4"/>
  <c r="CS31" i="4"/>
  <c r="BZ31" i="4"/>
  <c r="BG31" i="4"/>
  <c r="AN31" i="4"/>
  <c r="U31" i="4"/>
  <c r="LJ10" i="4"/>
  <c r="JQ10" i="4"/>
  <c r="DU10" i="4"/>
  <c r="CF10" i="4"/>
  <c r="B10" i="4"/>
  <c r="JQ8" i="4"/>
  <c r="HX8" i="4"/>
  <c r="CF8" i="4"/>
  <c r="AQ8" i="4"/>
  <c r="B6" i="4"/>
  <c r="MI76" i="4" l="1"/>
  <c r="IT76" i="4"/>
  <c r="CS51" i="4"/>
  <c r="HJ30" i="4"/>
  <c r="CS30" i="4"/>
  <c r="BZ76" i="4"/>
  <c r="HJ51" i="4"/>
  <c r="MA30" i="4"/>
  <c r="MA51" i="4"/>
  <c r="C11" i="5"/>
  <c r="D11" i="5"/>
  <c r="E11" i="5"/>
  <c r="B11" i="5"/>
  <c r="LT76" i="4" l="1"/>
  <c r="GQ51" i="4"/>
  <c r="LH30" i="4"/>
  <c r="IE76" i="4"/>
  <c r="BZ51" i="4"/>
  <c r="GQ30" i="4"/>
  <c r="BZ30" i="4"/>
  <c r="BK76" i="4"/>
  <c r="LH51" i="4"/>
  <c r="AV76" i="4"/>
  <c r="KO51" i="4"/>
  <c r="LE76" i="4"/>
  <c r="FX51" i="4"/>
  <c r="KO30" i="4"/>
  <c r="HP76" i="4"/>
  <c r="BG51" i="4"/>
  <c r="FX30" i="4"/>
  <c r="BG30" i="4"/>
  <c r="HA76" i="4"/>
  <c r="AN51" i="4"/>
  <c r="AN30" i="4"/>
  <c r="AG76" i="4"/>
  <c r="JV51" i="4"/>
  <c r="FE51" i="4"/>
  <c r="JV30" i="4"/>
  <c r="FE30" i="4"/>
  <c r="KP76" i="4"/>
  <c r="GL76" i="4"/>
  <c r="U51" i="4"/>
  <c r="EL30" i="4"/>
  <c r="U30" i="4"/>
  <c r="R76" i="4"/>
  <c r="JC51" i="4"/>
  <c r="KA76" i="4"/>
  <c r="EL51" i="4"/>
  <c r="JC30" i="4"/>
</calcChain>
</file>

<file path=xl/sharedStrings.xml><?xml version="1.0" encoding="utf-8"?>
<sst xmlns="http://schemas.openxmlformats.org/spreadsheetml/2006/main" count="278" uniqueCount="135">
  <si>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</si>
  <si>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</si>
  <si>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</si>
  <si>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</si>
  <si>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</si>
  <si>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</si>
  <si>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</si>
  <si>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</si>
  <si>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</si>
  <si>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</si>
  <si>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</si>
  <si>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</si>
  <si>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</si>
  <si>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</si>
  <si>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</si>
  <si>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</si>
  <si>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</si>
  <si>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</si>
  <si>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</si>
  <si>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</si>
  <si>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</si>
  <si>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</si>
  <si>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</si>
  <si>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</si>
  <si>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</si>
  <si>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</si>
  <si>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</si>
  <si>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</si>
  <si>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</si>
  <si>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</si>
  <si>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</si>
  <si>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</si>
  <si>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</si>
  <si>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</si>
  <si>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</si>
  <si>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</si>
  <si>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</si>
  <si>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</si>
  <si>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</si>
  <si>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</si>
  <si>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</si>
  <si>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</si>
  <si>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</si>
  <si>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</si>
  <si>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</si>
  <si>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</si>
  <si>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</si>
  <si>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</si>
  <si>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</si>
  <si>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</si>
  <si>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</si>
  <si>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</si>
  <si>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</si>
  <si>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</si>
  <si>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</si>
  <si>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</si>
  <si>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</si>
  <si>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</si>
  <si>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</si>
  <si>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</si>
  <si>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</si>
  <si>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</si>
  <si>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</si>
  <si>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</si>
  <si>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</si>
  <si>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</si>
  <si>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</si>
  <si>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</si>
  <si>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</si>
  <si>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</si>
  <si>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</si>
  <si>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</si>
  <si>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</si>
  <si>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</si>
  <si>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</si>
  <si>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</si>
  <si>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</si>
  <si>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</si>
  <si>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</si>
  <si>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</si>
  <si>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</si>
  <si>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</si>
  <si>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</si>
  <si>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</si>
  <si>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</si>
  <si>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</si>
  <si>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</si>
  <si>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</si>
  <si>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</si>
  <si>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</si>
  <si>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</si>
  <si>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</si>
  <si>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</si>
  <si>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</si>
  <si>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</si>
  <si>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</si>
  <si>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</si>
  <si>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</si>
  <si>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</si>
  <si>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</si>
  <si>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</si>
  <si>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当該値(N-1)</t>
    <phoneticPr fontId="5"/>
  </si>
  <si>
    <t>当該値(N-1)</t>
    <phoneticPr fontId="5"/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</si>
  <si>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</si>
  <si>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</si>
  <si>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</si>
  <si>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</si>
  <si>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</si>
  <si>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</si>
  <si>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</si>
  <si>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</si>
  <si>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</si>
  <si>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</si>
  <si>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町田市</t>
  </si>
  <si>
    <t>原町田一丁目第２駐車場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</si>
  <si>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</si>
  <si>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</si>
  <si>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</si>
  <si>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</si>
  <si>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</si>
  <si>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</si>
  <si>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</si>
  <si>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</si>
  <si>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</si>
  <si>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</si>
  <si>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</si>
  <si>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</si>
  <si>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</si>
  <si>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</si>
  <si>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</si>
  <si>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</si>
  <si>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施設の安全性を確保する設備投資や修繕を行う必要があります。</t>
    <phoneticPr fontId="5"/>
  </si>
  <si>
    <t>新型コロナウイルス感染症の5類移行により、外出が増えたことから、⑪稼働率は令和4年度に引き続き増加しました。</t>
    <phoneticPr fontId="5"/>
  </si>
  <si>
    <t>新型コロナウイルス感染症の5類移行により、外出が増え駐車場収入及び稼働率は増加しました。
なお、令和2年度から指定管理者の利用料金制を導入しています。
引き続き利用者サービスの向上等に取り組むとともに、安全性を確保し安定的な運営を行っていきます。</t>
    <phoneticPr fontId="5"/>
  </si>
  <si>
    <t>新型コロナウイルス感染症の5類移行により、外出が増え駐車場収入が増加したことから、①収益的収支比率、④売上高ＧＯＰ比率は令和4年度から増加しました。一方、⑤ＥＢＩＴＤＡは、いたずらによる泡消火設備発泡事件により、夜間警備等の委託費用が発生したことから支出が増加し、令和4年度から減少しました。
※令和2年度から令和4年度まで、⑤ＥＢＩＴＤＡの算定に使用していた計算式に誤りがあったため、表内の当該値を以下のように訂正いたします。
　　＜訂正前＞　　　　＜訂正後＞
R04　27,248千円　→　△1,992千円
R03　25,848千円　→　△2,907千円
R02　18,230千円　→　△6,366千円</t>
    <rPh sb="74" eb="76">
      <t>イッポウ</t>
    </rPh>
    <rPh sb="139" eb="141">
      <t>ゲンショウ</t>
    </rPh>
    <rPh sb="145" eb="147">
      <t>レイワ</t>
    </rPh>
    <rPh sb="148" eb="149">
      <t>ネン</t>
    </rPh>
    <rPh sb="149" eb="150">
      <t>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</si>
</sst>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70.400000000000006</c:v>
                </c:pt>
                <c:pt idx="1">
                  <c:v>75</c:v>
                </c:pt>
                <c:pt idx="2">
                  <c:v>89.2</c:v>
                </c:pt>
                <c:pt idx="3">
                  <c:v>92.9</c:v>
                </c:pt>
                <c:pt idx="4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A-4EBE-90F6-9DB9E736D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754.2</c:v>
                </c:pt>
                <c:pt idx="1">
                  <c:v>383.4</c:v>
                </c:pt>
                <c:pt idx="2">
                  <c:v>338.4</c:v>
                </c:pt>
                <c:pt idx="3">
                  <c:v>1268.9000000000001</c:v>
                </c:pt>
                <c:pt idx="4">
                  <c:v>2085.8000000000002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A-4EBE-90F6-9DB9E736D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6-4AD2-8E1F-A46AB6070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54.4</c:v>
                </c:pt>
                <c:pt idx="1">
                  <c:v>70.3</c:v>
                </c:pt>
                <c:pt idx="2">
                  <c:v>70</c:v>
                </c:pt>
                <c:pt idx="3">
                  <c:v>47.6</c:v>
                </c:pt>
                <c:pt idx="4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6-4AD2-8E1F-A46AB6070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DB3-4962-8122-05DE12D05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3-4962-8122-05DE12D05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1E3-4F1A-B355-52155B622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3-4F1A-B355-52155B622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D-4ABC-91C2-553DDC145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</c:v>
                </c:pt>
                <c:pt idx="1">
                  <c:v>10.199999999999999</c:v>
                </c:pt>
                <c:pt idx="2">
                  <c:v>5.0999999999999996</c:v>
                </c:pt>
                <c:pt idx="3">
                  <c:v>1.9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D-4ABC-91C2-553DDC145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E-452C-9101-DC00E76D2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15</c:v>
                </c:pt>
                <c:pt idx="1">
                  <c:v>407</c:v>
                </c:pt>
                <c:pt idx="2">
                  <c:v>166</c:v>
                </c:pt>
                <c:pt idx="3">
                  <c:v>18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E-452C-9101-DC00E76D2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150</c:v>
                </c:pt>
                <c:pt idx="1">
                  <c:v>105.6</c:v>
                </c:pt>
                <c:pt idx="2">
                  <c:v>130.6</c:v>
                </c:pt>
                <c:pt idx="3">
                  <c:v>147.19999999999999</c:v>
                </c:pt>
                <c:pt idx="4">
                  <c:v>158.30000000000001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EF-4A3B-B3C1-159A4771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295.5</c:v>
                </c:pt>
                <c:pt idx="1">
                  <c:v>224.4</c:v>
                </c:pt>
                <c:pt idx="2">
                  <c:v>251.9</c:v>
                </c:pt>
                <c:pt idx="3">
                  <c:v>291.5</c:v>
                </c:pt>
                <c:pt idx="4">
                  <c:v>314.89999999999998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F-4A3B-B3C1-159A4771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-42</c:v>
                </c:pt>
                <c:pt idx="1">
                  <c:v>95.3</c:v>
                </c:pt>
                <c:pt idx="2">
                  <c:v>108.2</c:v>
                </c:pt>
                <c:pt idx="3">
                  <c:v>104.5</c:v>
                </c:pt>
                <c:pt idx="4">
                  <c:v>109.5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4-460B-A454-36BF68D70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33.6</c:v>
                </c:pt>
                <c:pt idx="1">
                  <c:v>-122.5</c:v>
                </c:pt>
                <c:pt idx="2">
                  <c:v>8.5</c:v>
                </c:pt>
                <c:pt idx="3">
                  <c:v>26.6</c:v>
                </c:pt>
                <c:pt idx="4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C4-460B-A454-36BF68D70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-6165</c:v>
                </c:pt>
                <c:pt idx="1">
                  <c:v>18230</c:v>
                </c:pt>
                <c:pt idx="2">
                  <c:v>25848</c:v>
                </c:pt>
                <c:pt idx="3">
                  <c:v>27248</c:v>
                </c:pt>
                <c:pt idx="4">
                  <c:v>-2109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B9-4ADE-ACA7-7D354B47D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7940</c:v>
                </c:pt>
                <c:pt idx="1">
                  <c:v>2576</c:v>
                </c:pt>
                <c:pt idx="2">
                  <c:v>4153</c:v>
                </c:pt>
                <c:pt idx="3">
                  <c:v>6140</c:v>
                </c:pt>
                <c:pt idx="4">
                  <c:v>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9-4ADE-ACA7-7D354B47D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東京都町田市　原町田一丁目第２駐車場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1170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121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14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36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300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利用料金制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134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70.400000000000006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75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89.2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92.9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93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150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105.6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130.6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147.19999999999999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158.30000000000001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754.2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383.4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338.4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1268.9000000000001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2085.8000000000002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2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10.199999999999999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5.0999999999999996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1.9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295.5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224.4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251.9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291.5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314.89999999999998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131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132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-42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95.3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108.2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104.5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109.5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-6165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18230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25848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27248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-2109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15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407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166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18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18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33.6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-122.5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8.5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26.6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36.5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7940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2576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4153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6140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9395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133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8790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54.4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70.3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70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47.6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36.1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YudTh0wAn72EQ9Ac4FpVYep/3jZcTgeSPrbjn4dFuJWTbuNCMWm+8u8NrEHNRqd+FUYPCvdrUlvJL/bJpLe3Qg==" saltValue="Ge/EYsQp59onI2pwSjh4F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100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100</v>
      </c>
      <c r="AW5" s="47" t="s">
        <v>91</v>
      </c>
      <c r="AX5" s="47" t="s">
        <v>101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100</v>
      </c>
      <c r="BH5" s="47" t="s">
        <v>91</v>
      </c>
      <c r="BI5" s="47" t="s">
        <v>102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103</v>
      </c>
      <c r="BS5" s="47" t="s">
        <v>104</v>
      </c>
      <c r="BT5" s="47" t="s">
        <v>102</v>
      </c>
      <c r="BU5" s="47" t="s">
        <v>105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100</v>
      </c>
      <c r="CD5" s="47" t="s">
        <v>91</v>
      </c>
      <c r="CE5" s="47" t="s">
        <v>102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106</v>
      </c>
      <c r="CP5" s="47" t="s">
        <v>90</v>
      </c>
      <c r="CQ5" s="47" t="s">
        <v>107</v>
      </c>
      <c r="CR5" s="47" t="s">
        <v>102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100</v>
      </c>
      <c r="DB5" s="47" t="s">
        <v>104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103</v>
      </c>
      <c r="DM5" s="47" t="s">
        <v>91</v>
      </c>
      <c r="DN5" s="47" t="s">
        <v>102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108</v>
      </c>
      <c r="B6" s="48">
        <f>B8</f>
        <v>2023</v>
      </c>
      <c r="C6" s="48">
        <f t="shared" ref="C6:X6" si="1">C8</f>
        <v>132098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3</v>
      </c>
      <c r="H6" s="48" t="str">
        <f>SUBSTITUTE(H8,"　","")</f>
        <v>東京都町田市</v>
      </c>
      <c r="I6" s="48" t="str">
        <f t="shared" si="1"/>
        <v>原町田一丁目第２駐車場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広場式</v>
      </c>
      <c r="R6" s="51">
        <f t="shared" si="1"/>
        <v>14</v>
      </c>
      <c r="S6" s="50" t="str">
        <f t="shared" si="1"/>
        <v>駅</v>
      </c>
      <c r="T6" s="50" t="str">
        <f t="shared" si="1"/>
        <v>無</v>
      </c>
      <c r="U6" s="51">
        <f t="shared" si="1"/>
        <v>1170</v>
      </c>
      <c r="V6" s="51">
        <f t="shared" si="1"/>
        <v>36</v>
      </c>
      <c r="W6" s="51">
        <f t="shared" si="1"/>
        <v>300</v>
      </c>
      <c r="X6" s="50" t="str">
        <f t="shared" si="1"/>
        <v>利用料金制</v>
      </c>
      <c r="Y6" s="52">
        <f>IF(Y8="-",NA(),Y8)</f>
        <v>70.400000000000006</v>
      </c>
      <c r="Z6" s="52">
        <f t="shared" ref="Z6:AH6" si="2">IF(Z8="-",NA(),Z8)</f>
        <v>75</v>
      </c>
      <c r="AA6" s="52">
        <f t="shared" si="2"/>
        <v>89.2</v>
      </c>
      <c r="AB6" s="52">
        <f t="shared" si="2"/>
        <v>92.9</v>
      </c>
      <c r="AC6" s="52">
        <f t="shared" si="2"/>
        <v>93</v>
      </c>
      <c r="AD6" s="52">
        <f t="shared" si="2"/>
        <v>754.2</v>
      </c>
      <c r="AE6" s="52">
        <f t="shared" si="2"/>
        <v>383.4</v>
      </c>
      <c r="AF6" s="52">
        <f t="shared" si="2"/>
        <v>338.4</v>
      </c>
      <c r="AG6" s="52">
        <f t="shared" si="2"/>
        <v>1268.9000000000001</v>
      </c>
      <c r="AH6" s="52">
        <f t="shared" si="2"/>
        <v>2085.8000000000002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2</v>
      </c>
      <c r="AP6" s="52">
        <f t="shared" si="3"/>
        <v>10.199999999999999</v>
      </c>
      <c r="AQ6" s="52">
        <f t="shared" si="3"/>
        <v>5.0999999999999996</v>
      </c>
      <c r="AR6" s="52">
        <f t="shared" si="3"/>
        <v>1.9</v>
      </c>
      <c r="AS6" s="52">
        <f t="shared" si="3"/>
        <v>3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15</v>
      </c>
      <c r="BA6" s="53">
        <f t="shared" si="4"/>
        <v>407</v>
      </c>
      <c r="BB6" s="53">
        <f t="shared" si="4"/>
        <v>166</v>
      </c>
      <c r="BC6" s="53">
        <f t="shared" si="4"/>
        <v>18</v>
      </c>
      <c r="BD6" s="53">
        <f t="shared" si="4"/>
        <v>18</v>
      </c>
      <c r="BE6" s="51" t="str">
        <f>IF(BE8="-","",IF(BE8="-","【-】","【"&amp;SUBSTITUTE(TEXT(BE8,"#,##0"),"-","△")&amp;"】"))</f>
        <v>【127】</v>
      </c>
      <c r="BF6" s="52">
        <f>IF(BF8="-",NA(),BF8)</f>
        <v>-42</v>
      </c>
      <c r="BG6" s="52">
        <f t="shared" ref="BG6:BO6" si="5">IF(BG8="-",NA(),BG8)</f>
        <v>95.3</v>
      </c>
      <c r="BH6" s="52">
        <f t="shared" si="5"/>
        <v>108.2</v>
      </c>
      <c r="BI6" s="52">
        <f t="shared" si="5"/>
        <v>104.5</v>
      </c>
      <c r="BJ6" s="52">
        <f t="shared" si="5"/>
        <v>109.5</v>
      </c>
      <c r="BK6" s="52">
        <f t="shared" si="5"/>
        <v>33.6</v>
      </c>
      <c r="BL6" s="52">
        <f t="shared" si="5"/>
        <v>-122.5</v>
      </c>
      <c r="BM6" s="52">
        <f t="shared" si="5"/>
        <v>8.5</v>
      </c>
      <c r="BN6" s="52">
        <f t="shared" si="5"/>
        <v>26.6</v>
      </c>
      <c r="BO6" s="52">
        <f t="shared" si="5"/>
        <v>36.5</v>
      </c>
      <c r="BP6" s="49" t="str">
        <f>IF(BP8="-","",IF(BP8="-","【-】","【"&amp;SUBSTITUTE(TEXT(BP8,"#,##0.0"),"-","△")&amp;"】"))</f>
        <v>【△55.6】</v>
      </c>
      <c r="BQ6" s="53">
        <f>IF(BQ8="-",NA(),BQ8)</f>
        <v>-6165</v>
      </c>
      <c r="BR6" s="53">
        <f t="shared" ref="BR6:BZ6" si="6">IF(BR8="-",NA(),BR8)</f>
        <v>18230</v>
      </c>
      <c r="BS6" s="53">
        <f t="shared" si="6"/>
        <v>25848</v>
      </c>
      <c r="BT6" s="53">
        <f t="shared" si="6"/>
        <v>27248</v>
      </c>
      <c r="BU6" s="53">
        <f t="shared" si="6"/>
        <v>-2109</v>
      </c>
      <c r="BV6" s="53">
        <f t="shared" si="6"/>
        <v>7940</v>
      </c>
      <c r="BW6" s="53">
        <f t="shared" si="6"/>
        <v>2576</v>
      </c>
      <c r="BX6" s="53">
        <f t="shared" si="6"/>
        <v>4153</v>
      </c>
      <c r="BY6" s="53">
        <f t="shared" si="6"/>
        <v>6140</v>
      </c>
      <c r="BZ6" s="53">
        <f t="shared" si="6"/>
        <v>9395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0</v>
      </c>
      <c r="CN6" s="51">
        <f t="shared" si="7"/>
        <v>8790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54.4</v>
      </c>
      <c r="DF6" s="52">
        <f t="shared" si="8"/>
        <v>70.3</v>
      </c>
      <c r="DG6" s="52">
        <f t="shared" si="8"/>
        <v>70</v>
      </c>
      <c r="DH6" s="52">
        <f t="shared" si="8"/>
        <v>47.6</v>
      </c>
      <c r="DI6" s="52">
        <f t="shared" si="8"/>
        <v>36.1</v>
      </c>
      <c r="DJ6" s="49" t="str">
        <f>IF(DJ8="-","",IF(DJ8="-","【-】","【"&amp;SUBSTITUTE(TEXT(DJ8,"#,##0.0"),"-","△")&amp;"】"))</f>
        <v>【79.0】</v>
      </c>
      <c r="DK6" s="52">
        <f>IF(DK8="-",NA(),DK8)</f>
        <v>150</v>
      </c>
      <c r="DL6" s="52">
        <f t="shared" ref="DL6:DT6" si="9">IF(DL8="-",NA(),DL8)</f>
        <v>105.6</v>
      </c>
      <c r="DM6" s="52">
        <f t="shared" si="9"/>
        <v>130.6</v>
      </c>
      <c r="DN6" s="52">
        <f t="shared" si="9"/>
        <v>147.19999999999999</v>
      </c>
      <c r="DO6" s="52">
        <f t="shared" si="9"/>
        <v>158.30000000000001</v>
      </c>
      <c r="DP6" s="52">
        <f t="shared" si="9"/>
        <v>295.5</v>
      </c>
      <c r="DQ6" s="52">
        <f t="shared" si="9"/>
        <v>224.4</v>
      </c>
      <c r="DR6" s="52">
        <f t="shared" si="9"/>
        <v>251.9</v>
      </c>
      <c r="DS6" s="52">
        <f t="shared" si="9"/>
        <v>291.5</v>
      </c>
      <c r="DT6" s="52">
        <f t="shared" si="9"/>
        <v>314.89999999999998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15">
      <c r="A7" s="37" t="s">
        <v>111</v>
      </c>
      <c r="B7" s="48">
        <f t="shared" ref="B7:X7" si="10">B8</f>
        <v>2023</v>
      </c>
      <c r="C7" s="48">
        <f t="shared" si="10"/>
        <v>132098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3</v>
      </c>
      <c r="H7" s="48" t="str">
        <f t="shared" si="10"/>
        <v>東京都　町田市</v>
      </c>
      <c r="I7" s="48" t="str">
        <f t="shared" si="10"/>
        <v>原町田一丁目第２駐車場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広場式</v>
      </c>
      <c r="R7" s="51">
        <f t="shared" si="10"/>
        <v>14</v>
      </c>
      <c r="S7" s="50" t="str">
        <f t="shared" si="10"/>
        <v>駅</v>
      </c>
      <c r="T7" s="50" t="str">
        <f t="shared" si="10"/>
        <v>無</v>
      </c>
      <c r="U7" s="51">
        <f t="shared" si="10"/>
        <v>1170</v>
      </c>
      <c r="V7" s="51">
        <f t="shared" si="10"/>
        <v>36</v>
      </c>
      <c r="W7" s="51">
        <f t="shared" si="10"/>
        <v>300</v>
      </c>
      <c r="X7" s="50" t="str">
        <f t="shared" si="10"/>
        <v>利用料金制</v>
      </c>
      <c r="Y7" s="52">
        <f>Y8</f>
        <v>70.400000000000006</v>
      </c>
      <c r="Z7" s="52">
        <f t="shared" ref="Z7:AH7" si="11">Z8</f>
        <v>75</v>
      </c>
      <c r="AA7" s="52">
        <f t="shared" si="11"/>
        <v>89.2</v>
      </c>
      <c r="AB7" s="52">
        <f t="shared" si="11"/>
        <v>92.9</v>
      </c>
      <c r="AC7" s="52">
        <f t="shared" si="11"/>
        <v>93</v>
      </c>
      <c r="AD7" s="52">
        <f t="shared" si="11"/>
        <v>754.2</v>
      </c>
      <c r="AE7" s="52">
        <f t="shared" si="11"/>
        <v>383.4</v>
      </c>
      <c r="AF7" s="52">
        <f t="shared" si="11"/>
        <v>338.4</v>
      </c>
      <c r="AG7" s="52">
        <f t="shared" si="11"/>
        <v>1268.9000000000001</v>
      </c>
      <c r="AH7" s="52">
        <f t="shared" si="11"/>
        <v>2085.8000000000002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2</v>
      </c>
      <c r="AP7" s="52">
        <f t="shared" si="12"/>
        <v>10.199999999999999</v>
      </c>
      <c r="AQ7" s="52">
        <f t="shared" si="12"/>
        <v>5.0999999999999996</v>
      </c>
      <c r="AR7" s="52">
        <f t="shared" si="12"/>
        <v>1.9</v>
      </c>
      <c r="AS7" s="52">
        <f t="shared" si="12"/>
        <v>3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15</v>
      </c>
      <c r="BA7" s="53">
        <f t="shared" si="13"/>
        <v>407</v>
      </c>
      <c r="BB7" s="53">
        <f t="shared" si="13"/>
        <v>166</v>
      </c>
      <c r="BC7" s="53">
        <f t="shared" si="13"/>
        <v>18</v>
      </c>
      <c r="BD7" s="53">
        <f t="shared" si="13"/>
        <v>18</v>
      </c>
      <c r="BE7" s="51"/>
      <c r="BF7" s="52">
        <f>BF8</f>
        <v>-42</v>
      </c>
      <c r="BG7" s="52">
        <f t="shared" ref="BG7:BO7" si="14">BG8</f>
        <v>95.3</v>
      </c>
      <c r="BH7" s="52">
        <f t="shared" si="14"/>
        <v>108.2</v>
      </c>
      <c r="BI7" s="52">
        <f t="shared" si="14"/>
        <v>104.5</v>
      </c>
      <c r="BJ7" s="52">
        <f t="shared" si="14"/>
        <v>109.5</v>
      </c>
      <c r="BK7" s="52">
        <f t="shared" si="14"/>
        <v>33.6</v>
      </c>
      <c r="BL7" s="52">
        <f t="shared" si="14"/>
        <v>-122.5</v>
      </c>
      <c r="BM7" s="52">
        <f t="shared" si="14"/>
        <v>8.5</v>
      </c>
      <c r="BN7" s="52">
        <f t="shared" si="14"/>
        <v>26.6</v>
      </c>
      <c r="BO7" s="52">
        <f t="shared" si="14"/>
        <v>36.5</v>
      </c>
      <c r="BP7" s="49"/>
      <c r="BQ7" s="53">
        <f>BQ8</f>
        <v>-6165</v>
      </c>
      <c r="BR7" s="53">
        <f t="shared" ref="BR7:BZ7" si="15">BR8</f>
        <v>18230</v>
      </c>
      <c r="BS7" s="53">
        <f t="shared" si="15"/>
        <v>25848</v>
      </c>
      <c r="BT7" s="53">
        <f t="shared" si="15"/>
        <v>27248</v>
      </c>
      <c r="BU7" s="53">
        <f t="shared" si="15"/>
        <v>-2109</v>
      </c>
      <c r="BV7" s="53">
        <f t="shared" si="15"/>
        <v>7940</v>
      </c>
      <c r="BW7" s="53">
        <f t="shared" si="15"/>
        <v>2576</v>
      </c>
      <c r="BX7" s="53">
        <f t="shared" si="15"/>
        <v>4153</v>
      </c>
      <c r="BY7" s="53">
        <f t="shared" si="15"/>
        <v>6140</v>
      </c>
      <c r="BZ7" s="53">
        <f t="shared" si="15"/>
        <v>9395</v>
      </c>
      <c r="CA7" s="51"/>
      <c r="CB7" s="52" t="s">
        <v>112</v>
      </c>
      <c r="CC7" s="52" t="s">
        <v>112</v>
      </c>
      <c r="CD7" s="52" t="s">
        <v>112</v>
      </c>
      <c r="CE7" s="52" t="s">
        <v>112</v>
      </c>
      <c r="CF7" s="52" t="s">
        <v>112</v>
      </c>
      <c r="CG7" s="52" t="s">
        <v>112</v>
      </c>
      <c r="CH7" s="52" t="s">
        <v>112</v>
      </c>
      <c r="CI7" s="52" t="s">
        <v>112</v>
      </c>
      <c r="CJ7" s="52" t="s">
        <v>112</v>
      </c>
      <c r="CK7" s="52" t="s">
        <v>109</v>
      </c>
      <c r="CL7" s="49"/>
      <c r="CM7" s="51">
        <f>CM8</f>
        <v>0</v>
      </c>
      <c r="CN7" s="51">
        <f>CN8</f>
        <v>8790</v>
      </c>
      <c r="CO7" s="52" t="s">
        <v>112</v>
      </c>
      <c r="CP7" s="52" t="s">
        <v>112</v>
      </c>
      <c r="CQ7" s="52" t="s">
        <v>112</v>
      </c>
      <c r="CR7" s="52" t="s">
        <v>112</v>
      </c>
      <c r="CS7" s="52" t="s">
        <v>112</v>
      </c>
      <c r="CT7" s="52" t="s">
        <v>112</v>
      </c>
      <c r="CU7" s="52" t="s">
        <v>112</v>
      </c>
      <c r="CV7" s="52" t="s">
        <v>112</v>
      </c>
      <c r="CW7" s="52" t="s">
        <v>112</v>
      </c>
      <c r="CX7" s="52" t="s">
        <v>109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54.4</v>
      </c>
      <c r="DF7" s="52">
        <f t="shared" si="16"/>
        <v>70.3</v>
      </c>
      <c r="DG7" s="52">
        <f t="shared" si="16"/>
        <v>70</v>
      </c>
      <c r="DH7" s="52">
        <f t="shared" si="16"/>
        <v>47.6</v>
      </c>
      <c r="DI7" s="52">
        <f t="shared" si="16"/>
        <v>36.1</v>
      </c>
      <c r="DJ7" s="49"/>
      <c r="DK7" s="52">
        <f>DK8</f>
        <v>150</v>
      </c>
      <c r="DL7" s="52">
        <f t="shared" ref="DL7:DT7" si="17">DL8</f>
        <v>105.6</v>
      </c>
      <c r="DM7" s="52">
        <f t="shared" si="17"/>
        <v>130.6</v>
      </c>
      <c r="DN7" s="52">
        <f t="shared" si="17"/>
        <v>147.19999999999999</v>
      </c>
      <c r="DO7" s="52">
        <f t="shared" si="17"/>
        <v>158.30000000000001</v>
      </c>
      <c r="DP7" s="52">
        <f t="shared" si="17"/>
        <v>295.5</v>
      </c>
      <c r="DQ7" s="52">
        <f t="shared" si="17"/>
        <v>224.4</v>
      </c>
      <c r="DR7" s="52">
        <f t="shared" si="17"/>
        <v>251.9</v>
      </c>
      <c r="DS7" s="52">
        <f t="shared" si="17"/>
        <v>291.5</v>
      </c>
      <c r="DT7" s="52">
        <f t="shared" si="17"/>
        <v>314.89999999999998</v>
      </c>
      <c r="DU7" s="49"/>
    </row>
    <row r="8" spans="1:125" s="54" customFormat="1" x14ac:dyDescent="0.15">
      <c r="A8" s="37"/>
      <c r="B8" s="55">
        <v>2023</v>
      </c>
      <c r="C8" s="55">
        <v>132098</v>
      </c>
      <c r="D8" s="55">
        <v>47</v>
      </c>
      <c r="E8" s="55">
        <v>14</v>
      </c>
      <c r="F8" s="55">
        <v>0</v>
      </c>
      <c r="G8" s="55">
        <v>3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14</v>
      </c>
      <c r="S8" s="57" t="s">
        <v>123</v>
      </c>
      <c r="T8" s="57" t="s">
        <v>124</v>
      </c>
      <c r="U8" s="58">
        <v>1170</v>
      </c>
      <c r="V8" s="58">
        <v>36</v>
      </c>
      <c r="W8" s="58">
        <v>300</v>
      </c>
      <c r="X8" s="57" t="s">
        <v>125</v>
      </c>
      <c r="Y8" s="59">
        <v>70.400000000000006</v>
      </c>
      <c r="Z8" s="59">
        <v>75</v>
      </c>
      <c r="AA8" s="59">
        <v>89.2</v>
      </c>
      <c r="AB8" s="59">
        <v>92.9</v>
      </c>
      <c r="AC8" s="59">
        <v>93</v>
      </c>
      <c r="AD8" s="59">
        <v>754.2</v>
      </c>
      <c r="AE8" s="59">
        <v>383.4</v>
      </c>
      <c r="AF8" s="59">
        <v>338.4</v>
      </c>
      <c r="AG8" s="59">
        <v>1268.9000000000001</v>
      </c>
      <c r="AH8" s="59">
        <v>2085.8000000000002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2</v>
      </c>
      <c r="AP8" s="59">
        <v>10.199999999999999</v>
      </c>
      <c r="AQ8" s="59">
        <v>5.0999999999999996</v>
      </c>
      <c r="AR8" s="59">
        <v>1.9</v>
      </c>
      <c r="AS8" s="59">
        <v>3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15</v>
      </c>
      <c r="BA8" s="60">
        <v>407</v>
      </c>
      <c r="BB8" s="60">
        <v>166</v>
      </c>
      <c r="BC8" s="60">
        <v>18</v>
      </c>
      <c r="BD8" s="60">
        <v>18</v>
      </c>
      <c r="BE8" s="60">
        <v>127</v>
      </c>
      <c r="BF8" s="59">
        <v>-42</v>
      </c>
      <c r="BG8" s="59">
        <v>95.3</v>
      </c>
      <c r="BH8" s="59">
        <v>108.2</v>
      </c>
      <c r="BI8" s="59">
        <v>104.5</v>
      </c>
      <c r="BJ8" s="59">
        <v>109.5</v>
      </c>
      <c r="BK8" s="59">
        <v>33.6</v>
      </c>
      <c r="BL8" s="59">
        <v>-122.5</v>
      </c>
      <c r="BM8" s="59">
        <v>8.5</v>
      </c>
      <c r="BN8" s="59">
        <v>26.6</v>
      </c>
      <c r="BO8" s="59">
        <v>36.5</v>
      </c>
      <c r="BP8" s="56">
        <v>-55.6</v>
      </c>
      <c r="BQ8" s="60">
        <v>-6165</v>
      </c>
      <c r="BR8" s="60">
        <v>18230</v>
      </c>
      <c r="BS8" s="60">
        <v>25848</v>
      </c>
      <c r="BT8" s="61">
        <v>27248</v>
      </c>
      <c r="BU8" s="61">
        <v>-2109</v>
      </c>
      <c r="BV8" s="60">
        <v>7940</v>
      </c>
      <c r="BW8" s="60">
        <v>2576</v>
      </c>
      <c r="BX8" s="60">
        <v>4153</v>
      </c>
      <c r="BY8" s="60">
        <v>6140</v>
      </c>
      <c r="BZ8" s="60">
        <v>9395</v>
      </c>
      <c r="CA8" s="58">
        <v>12639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0</v>
      </c>
      <c r="CN8" s="58">
        <v>8790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54.4</v>
      </c>
      <c r="DF8" s="59">
        <v>70.3</v>
      </c>
      <c r="DG8" s="59">
        <v>70</v>
      </c>
      <c r="DH8" s="59">
        <v>47.6</v>
      </c>
      <c r="DI8" s="59">
        <v>36.1</v>
      </c>
      <c r="DJ8" s="56">
        <v>79</v>
      </c>
      <c r="DK8" s="59">
        <v>150</v>
      </c>
      <c r="DL8" s="59">
        <v>105.6</v>
      </c>
      <c r="DM8" s="59">
        <v>130.6</v>
      </c>
      <c r="DN8" s="59">
        <v>147.19999999999999</v>
      </c>
      <c r="DO8" s="59">
        <v>158.30000000000001</v>
      </c>
      <c r="DP8" s="59">
        <v>295.5</v>
      </c>
      <c r="DQ8" s="59">
        <v>224.4</v>
      </c>
      <c r="DR8" s="59">
        <v>251.9</v>
      </c>
      <c r="DS8" s="59">
        <v>291.5</v>
      </c>
      <c r="DT8" s="59">
        <v>314.89999999999998</v>
      </c>
      <c r="DU8" s="56">
        <v>210.9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126</v>
      </c>
      <c r="C10" s="64" t="s">
        <v>127</v>
      </c>
      <c r="D10" s="64" t="s">
        <v>128</v>
      </c>
      <c r="E10" s="64" t="s">
        <v>129</v>
      </c>
      <c r="F10" s="64" t="s">
        <v>130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町田市役所</cp:lastModifiedBy>
  <dcterms:created xsi:type="dcterms:W3CDTF">2024-12-19T01:03:33Z</dcterms:created>
  <dcterms:modified xsi:type="dcterms:W3CDTF">2025-02-03T03:31:34Z</dcterms:modified>
  <cp:category/>
</cp:coreProperties>
</file>