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00145049\Desktop\"/>
    </mc:Choice>
  </mc:AlternateContent>
  <workbookProtection workbookAlgorithmName="SHA-512" workbookHashValue="TtswykwOCKGSQ0SOGU7S12CPbBCQpwTZgv/6FgAyxz5tDR3xA75EbeD8L5BvQVI4IKdI9pC14lAQbVmqajd4mg==" workbookSaltValue="VouybD/FAH/9dlbT57udm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L10" i="4"/>
  <c r="AD10" i="4"/>
  <c r="B10" i="4"/>
  <c r="AD8" i="4"/>
  <c r="I8"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<sst xmlns="http://schemas.openxmlformats.org/spreadsheetml/2006/main" count="236" uniqueCount="116">
  <si>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</si>
  <si>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</si>
  <si>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</si>
  <si>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</si>
  <si>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</si>
  <si>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</si>
  <si>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</si>
  <si>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</si>
  <si>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</si>
  <si>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</si>
  <si>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</si>
  <si>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</si>
  <si>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</si>
  <si>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</si>
  <si>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</si>
  <si>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</si>
  <si>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</si>
  <si>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</si>
  <si>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</si>
  <si>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</si>
  <si>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</si>
  <si>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</si>
  <si>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</si>
  <si>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</si>
  <si>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</si>
  <si>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</si>
  <si>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</si>
  <si>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</si>
  <si>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</si>
  <si>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</si>
  <si>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</si>
  <si>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</si>
  <si>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</si>
  <si>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</si>
  <si>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</si>
  <si>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</si>
  <si>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</si>
  <si>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</si>
  <si>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</si>
  <si>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</si>
  <si>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</si>
  <si>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</si>
  <si>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</si>
  <si>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</si>
  <si>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</si>
  <si>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</si>
  <si>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</si>
  <si>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</si>
  <si>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</si>
  <si>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</si>
  <si>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</si>
  <si>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</si>
  <si>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</si>
  <si>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</si>
  <si>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</si>
  <si>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</si>
  <si>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</si>
  <si>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</si>
  <si>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</si>
  <si>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</si>
  <si>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</si>
  <si>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</si>
  <si>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</si>
  <si>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</si>
  <si>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</si>
  <si>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</si>
  <si>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</si>
  <si>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</si>
  <si>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</si>
  <si>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</si>
  <si>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</si>
  <si>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</si>
  <si>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</si>
  <si>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</si>
  <si>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</si>
  <si>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</si>
  <si>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</si>
  <si>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</si>
  <si>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</si>
  <si>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</si>
  <si>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</si>
  <si>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</si>
  <si>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</si>
  <si>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</si>
  <si>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</si>
  <si>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</si>
  <si>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</si>
  <si>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</si>
  <si>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</si>
  <si>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</si>
  <si>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</si>
  <si>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</si>
  <si>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</si>
  <si>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</si>
  <si>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</si>
  <si>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</si>
  <si>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調布市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</si>
  <si>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</si>
  <si>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</si>
  <si>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</si>
  <si>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</si>
  <si>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</si>
  <si>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</si>
  <si>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</si>
  <si>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</si>
  <si>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</si>
  <si>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</si>
  <si>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</si>
  <si>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</si>
  <si>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</si>
  <si>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</si>
  <si>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</si>
  <si>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</si>
  <si>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僅かに上回り，収支はほぼ均衡しています。ただし，中長期的には経常収支の赤字幅の拡大が見込まれることから，更なる費用縮減の取組と併せて下水道使用料の改定による収入増が必須な経営状況となっています。
②累積欠損金比率は，純利益の計上により改善したものの，今後は経常収支比率と併せて悪化が懸念されます。
③流動比率は，企業債償還額が増加したため，低下しました。今後は企業債償還額の増や下水道使用料収入及び実質減価償却費の減に伴う現預金残高の減少により，更なる低下が想定されます。
④企業債残高対事業規模比率は，企業債借入額の増加により上昇しています。今後も建設改良費が増加傾向にあることから，更なる低下が想定されます。
⑤経費回収率は，減価償却費等の減少に伴う汚水処理費の減少により改善した一方，⑥汚水処理原価が類似団体平均よりも低い状況にあるにも関わらず100%を下回っていることから，適正な下水道使用料収入の確保が必要です。</t>
    <rPh sb="5" eb="7">
      <t>ヒリツ</t>
    </rPh>
    <rPh sb="16" eb="18">
      <t>ウワマワ</t>
    </rPh>
    <rPh sb="121" eb="124">
      <t>ジュンリエキ</t>
    </rPh>
    <rPh sb="130" eb="132">
      <t>カイゼン</t>
    </rPh>
    <rPh sb="169" eb="171">
      <t>キギョウ</t>
    </rPh>
    <rPh sb="171" eb="172">
      <t>サイ</t>
    </rPh>
    <rPh sb="172" eb="174">
      <t>ショウカン</t>
    </rPh>
    <rPh sb="174" eb="175">
      <t>ガク</t>
    </rPh>
    <rPh sb="176" eb="178">
      <t>ゾウカ</t>
    </rPh>
    <rPh sb="183" eb="185">
      <t>テイカ</t>
    </rPh>
    <rPh sb="236" eb="237">
      <t>サラ</t>
    </rPh>
    <rPh sb="239" eb="241">
      <t>テイカ</t>
    </rPh>
    <rPh sb="309" eb="311">
      <t>テイカ</t>
    </rPh>
    <rPh sb="328" eb="330">
      <t>ゲンカ</t>
    </rPh>
    <rPh sb="330" eb="332">
      <t>ショウキャク</t>
    </rPh>
    <rPh sb="332" eb="333">
      <t>ヒ</t>
    </rPh>
    <rPh sb="333" eb="334">
      <t>トウ</t>
    </rPh>
    <rPh sb="335" eb="337">
      <t>ゲンショウ</t>
    </rPh>
    <rPh sb="338" eb="339">
      <t>トモナ</t>
    </rPh>
    <rPh sb="340" eb="342">
      <t>オスイ</t>
    </rPh>
    <rPh sb="342" eb="344">
      <t>ショリ</t>
    </rPh>
    <rPh sb="344" eb="345">
      <t>ヒ</t>
    </rPh>
    <rPh sb="346" eb="348">
      <t>ゲンショウ</t>
    </rPh>
    <rPh sb="351" eb="353">
      <t>カイゼン</t>
    </rPh>
    <rPh sb="355" eb="357">
      <t>イッポウ</t>
    </rPh>
    <phoneticPr fontId="4"/>
  </si>
  <si>
    <t xml:space="preserve">昭和40年代から50年代にかけて集中的に下水道整備を行っていたことから，１０年後には②管渠老朽化率が８０％超と急速な老朽化が想定され，併せて①有形固定資産減価償却率も上昇していきます。
③管渠改善率は，類似団体平均を上回っています。引き続き，令和２年度に策定したストックマネジメント計画に基づき，緊急度及び重要度等を踏まえたうえで，計画的かつ効率的に管渠の更新を行っています。
</t>
    <rPh sb="109" eb="111">
      <t>ウワマワ</t>
    </rPh>
    <phoneticPr fontId="4"/>
  </si>
  <si>
    <t xml:space="preserve">汚水処理原価が低いにもかかわらず，経費回収率は１００%を下回る状況が続いています。中長期的にも，老朽化・劣化対策事業をはじめ，建設改良需要が増加傾向となることが想定され，経費回収率，経常収支比率，及び流動比率といった主要な経営指標の悪化が想定されます。
以上のことから，令和６年度に導入した包括的民間委託の効率的運用をはじめとした更なる経費縮減策を講じるとともに，下水道使用料改定による適正な使用料収入の確保が必須な状態です。
なお，下水道使用料については令和８年１０月に改定を行います。
</t>
    <rPh sb="31" eb="33">
      <t>ジョウキョウ</t>
    </rPh>
    <rPh sb="34" eb="35">
      <t>ツヅ</t>
    </rPh>
    <rPh sb="98" eb="99">
      <t>オヨ</t>
    </rPh>
    <rPh sb="183" eb="186">
      <t>ゲスイドウ</t>
    </rPh>
    <rPh sb="186" eb="189">
      <t>シヨウリョウ</t>
    </rPh>
    <rPh sb="189" eb="191">
      <t>カイテイ</t>
    </rPh>
    <rPh sb="219" eb="222">
      <t>ゲスイドウ</t>
    </rPh>
    <rPh sb="222" eb="225">
      <t>シヨウリョウ</t>
    </rPh>
    <rPh sb="230" eb="232">
      <t>レイワ</t>
    </rPh>
    <rPh sb="238" eb="240">
      <t>カイテイ</t>
    </rPh>
    <rPh sb="241" eb="24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</si>
</sst>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0.06</c:v>
                </c:pt>
                <c:pt idx="2">
                  <c:v>0.04</c:v>
                </c:pt>
                <c:pt idx="3">
                  <c:v>0.06</c:v>
                </c:pt>
                <c:pt idx="4">
                  <c:v>0.2</c:v>
                </c:pt>
              </c:numCache>
            </c:numRef>
          </c:val>
          <c:extLst>
            <c:ext xmlns:c16="http://schemas.microsoft.com/office/drawing/2014/chart" uri="{C3380CC4-5D6E-409C-BE32-E72D297353CC}">
              <c16:uniqueId val="{00000000-1DE6-4EDD-AA84-6E4ACA463E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1DE6-4EDD-AA84-6E4ACA463E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FF-4520-A023-44BE1420121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E7FF-4520-A023-44BE1420121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99.98</c:v>
                </c:pt>
                <c:pt idx="1">
                  <c:v>99.98</c:v>
                </c:pt>
                <c:pt idx="2">
                  <c:v>99.98</c:v>
                </c:pt>
                <c:pt idx="3">
                  <c:v>99.98</c:v>
                </c:pt>
                <c:pt idx="4">
                  <c:v>99.98</c:v>
                </c:pt>
              </c:numCache>
            </c:numRef>
          </c:val>
          <c:extLst>
            <c:ext xmlns:c16="http://schemas.microsoft.com/office/drawing/2014/chart" uri="{C3380CC4-5D6E-409C-BE32-E72D297353CC}">
              <c16:uniqueId val="{00000000-83B2-4707-926F-E4036B22CA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83B2-4707-926F-E4036B22CA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99.56</c:v>
                </c:pt>
                <c:pt idx="1">
                  <c:v>99.57</c:v>
                </c:pt>
                <c:pt idx="2">
                  <c:v>100.32</c:v>
                </c:pt>
                <c:pt idx="3">
                  <c:v>99.17</c:v>
                </c:pt>
                <c:pt idx="4">
                  <c:v>100.77</c:v>
                </c:pt>
              </c:numCache>
            </c:numRef>
          </c:val>
          <c:extLst>
            <c:ext xmlns:c16="http://schemas.microsoft.com/office/drawing/2014/chart" uri="{C3380CC4-5D6E-409C-BE32-E72D297353CC}">
              <c16:uniqueId val="{00000000-AE08-48C0-9A56-FB4B474F33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AE08-48C0-9A56-FB4B474F33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6.38</c:v>
                </c:pt>
                <c:pt idx="1">
                  <c:v>12.42</c:v>
                </c:pt>
                <c:pt idx="2">
                  <c:v>18.059999999999999</c:v>
                </c:pt>
                <c:pt idx="3">
                  <c:v>23.3</c:v>
                </c:pt>
                <c:pt idx="4">
                  <c:v>26.24</c:v>
                </c:pt>
              </c:numCache>
            </c:numRef>
          </c:val>
          <c:extLst>
            <c:ext xmlns:c16="http://schemas.microsoft.com/office/drawing/2014/chart" uri="{C3380CC4-5D6E-409C-BE32-E72D297353CC}">
              <c16:uniqueId val="{00000000-4F97-4FD4-8722-E352694358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4F97-4FD4-8722-E352694358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4.3600000000000003</c:v>
                </c:pt>
                <c:pt idx="1">
                  <c:v>6.85</c:v>
                </c:pt>
                <c:pt idx="2">
                  <c:v>13.28</c:v>
                </c:pt>
                <c:pt idx="3">
                  <c:v>20.58</c:v>
                </c:pt>
                <c:pt idx="4">
                  <c:v>25.19</c:v>
                </c:pt>
              </c:numCache>
            </c:numRef>
          </c:val>
          <c:extLst>
            <c:ext xmlns:c16="http://schemas.microsoft.com/office/drawing/2014/chart" uri="{C3380CC4-5D6E-409C-BE32-E72D297353CC}">
              <c16:uniqueId val="{00000000-9E22-4E34-855D-BC90613AE78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9E22-4E34-855D-BC90613AE78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0.96</c:v>
                </c:pt>
                <c:pt idx="1">
                  <c:v>1.58</c:v>
                </c:pt>
                <c:pt idx="2">
                  <c:v>1.1499999999999999</c:v>
                </c:pt>
                <c:pt idx="3">
                  <c:v>2.3199999999999998</c:v>
                </c:pt>
                <c:pt idx="4">
                  <c:v>1.0900000000000001</c:v>
                </c:pt>
              </c:numCache>
            </c:numRef>
          </c:val>
          <c:extLst>
            <c:ext xmlns:c16="http://schemas.microsoft.com/office/drawing/2014/chart" uri="{C3380CC4-5D6E-409C-BE32-E72D297353CC}">
              <c16:uniqueId val="{00000000-6148-4580-8F4F-94C47C8604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6148-4580-8F4F-94C47C8604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117.81</c:v>
                </c:pt>
                <c:pt idx="1">
                  <c:v>109.42</c:v>
                </c:pt>
                <c:pt idx="2">
                  <c:v>141.62</c:v>
                </c:pt>
                <c:pt idx="3">
                  <c:v>158.84</c:v>
                </c:pt>
                <c:pt idx="4">
                  <c:v>153.18</c:v>
                </c:pt>
              </c:numCache>
            </c:numRef>
          </c:val>
          <c:extLst>
            <c:ext xmlns:c16="http://schemas.microsoft.com/office/drawing/2014/chart" uri="{C3380CC4-5D6E-409C-BE32-E72D297353CC}">
              <c16:uniqueId val="{00000000-DEAA-4677-81E7-6FDC28B973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DEAA-4677-81E7-6FDC28B973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139.49</c:v>
                </c:pt>
                <c:pt idx="1">
                  <c:v>135.88999999999999</c:v>
                </c:pt>
                <c:pt idx="2">
                  <c:v>163.66</c:v>
                </c:pt>
                <c:pt idx="3">
                  <c:v>186.39</c:v>
                </c:pt>
                <c:pt idx="4">
                  <c:v>242.36</c:v>
                </c:pt>
              </c:numCache>
            </c:numRef>
          </c:val>
          <c:extLst>
            <c:ext xmlns:c16="http://schemas.microsoft.com/office/drawing/2014/chart" uri="{C3380CC4-5D6E-409C-BE32-E72D297353CC}">
              <c16:uniqueId val="{00000000-ABF4-4C79-808C-EFED561EDB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ABF4-4C79-808C-EFED561EDB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84.66</c:v>
                </c:pt>
                <c:pt idx="1">
                  <c:v>89.12</c:v>
                </c:pt>
                <c:pt idx="2">
                  <c:v>91.7</c:v>
                </c:pt>
                <c:pt idx="3">
                  <c:v>88.97</c:v>
                </c:pt>
                <c:pt idx="4">
                  <c:v>93.21</c:v>
                </c:pt>
              </c:numCache>
            </c:numRef>
          </c:val>
          <c:extLst>
            <c:ext xmlns:c16="http://schemas.microsoft.com/office/drawing/2014/chart" uri="{C3380CC4-5D6E-409C-BE32-E72D297353CC}">
              <c16:uniqueId val="{00000000-57D8-4986-8640-9C0E4624C7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57D8-4986-8640-9C0E4624C7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87.63</c:v>
                </c:pt>
                <c:pt idx="1">
                  <c:v>83.1</c:v>
                </c:pt>
                <c:pt idx="2">
                  <c:v>81.31</c:v>
                </c:pt>
                <c:pt idx="3">
                  <c:v>84.14</c:v>
                </c:pt>
                <c:pt idx="4">
                  <c:v>81.849999999999994</c:v>
                </c:pt>
              </c:numCache>
            </c:numRef>
          </c:val>
          <c:extLst>
            <c:ext xmlns:c16="http://schemas.microsoft.com/office/drawing/2014/chart" uri="{C3380CC4-5D6E-409C-BE32-E72D297353CC}">
              <c16:uniqueId val="{00000000-DF21-40B8-A2A9-7F1A6BA4CC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DF21-40B8-A2A9-7F1A6BA4CC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調布市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Aa</v>
      </c>
      <c r="X8" s="39"/>
      <c r="Y8" s="39"/>
      <c r="Z8" s="39"/>
      <c r="AA8" s="39"/>
      <c r="AB8" s="39"/>
      <c r="AC8" s="39"/>
      <c r="AD8" s="40" t="str">
        <f>データ!$M$6</f>
        <v>非設置</v>
      </c>
      <c r="AE8" s="40"/>
      <c r="AF8" s="40"/>
      <c r="AG8" s="40"/>
      <c r="AH8" s="40"/>
      <c r="AI8" s="40"/>
      <c r="AJ8" s="40"/>
      <c r="AK8" s="3"/>
      <c r="AL8" s="41">
        <f>データ!S6</f>
        <v>239348</v>
      </c>
      <c r="AM8" s="41"/>
      <c r="AN8" s="41"/>
      <c r="AO8" s="41"/>
      <c r="AP8" s="41"/>
      <c r="AQ8" s="41"/>
      <c r="AR8" s="41"/>
      <c r="AS8" s="41"/>
      <c r="AT8" s="34">
        <f>データ!T6</f>
        <v>21.58</v>
      </c>
      <c r="AU8" s="34"/>
      <c r="AV8" s="34"/>
      <c r="AW8" s="34"/>
      <c r="AX8" s="34"/>
      <c r="AY8" s="34"/>
      <c r="AZ8" s="34"/>
      <c r="BA8" s="34"/>
      <c r="BB8" s="34">
        <f>データ!U6</f>
        <v>11091.2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64.47</v>
      </c>
      <c r="J10" s="34"/>
      <c r="K10" s="34"/>
      <c r="L10" s="34"/>
      <c r="M10" s="34"/>
      <c r="N10" s="34"/>
      <c r="O10" s="34"/>
      <c r="P10" s="34">
        <f>データ!P6</f>
        <v>100</v>
      </c>
      <c r="Q10" s="34"/>
      <c r="R10" s="34"/>
      <c r="S10" s="34"/>
      <c r="T10" s="34"/>
      <c r="U10" s="34"/>
      <c r="V10" s="34"/>
      <c r="W10" s="34">
        <f>データ!Q6</f>
        <v>80</v>
      </c>
      <c r="X10" s="34"/>
      <c r="Y10" s="34"/>
      <c r="Z10" s="34"/>
      <c r="AA10" s="34"/>
      <c r="AB10" s="34"/>
      <c r="AC10" s="34"/>
      <c r="AD10" s="41">
        <f>データ!R6</f>
        <v>1276</v>
      </c>
      <c r="AE10" s="41"/>
      <c r="AF10" s="41"/>
      <c r="AG10" s="41"/>
      <c r="AH10" s="41"/>
      <c r="AI10" s="41"/>
      <c r="AJ10" s="41"/>
      <c r="AK10" s="2"/>
      <c r="AL10" s="41">
        <f>データ!V6</f>
        <v>239726</v>
      </c>
      <c r="AM10" s="41"/>
      <c r="AN10" s="41"/>
      <c r="AO10" s="41"/>
      <c r="AP10" s="41"/>
      <c r="AQ10" s="41"/>
      <c r="AR10" s="41"/>
      <c r="AS10" s="41"/>
      <c r="AT10" s="34">
        <f>データ!W6</f>
        <v>19.55</v>
      </c>
      <c r="AU10" s="34"/>
      <c r="AV10" s="34"/>
      <c r="AW10" s="34"/>
      <c r="AX10" s="34"/>
      <c r="AY10" s="34"/>
      <c r="AZ10" s="34"/>
      <c r="BA10" s="34"/>
      <c r="BB10" s="34">
        <f>データ!X6</f>
        <v>12262.2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8y4y0Vw/z3YNk2vFd3E/K6TWkAG0W81HyaoPOawIYFv+ra0Fqq8ImGZZu12A61AOSXdBw4T795SzH6liG01PA==" saltValue="emzm71iyXrmnQDV87CAD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132080</v>
      </c>
      <c r="D6" s="19">
        <f t="shared" si="3"/>
        <v>46</v>
      </c>
      <c r="E6" s="19">
        <f t="shared" si="3"/>
        <v>17</v>
      </c>
      <c r="F6" s="19">
        <f t="shared" si="3"/>
        <v>1</v>
      </c>
      <c r="G6" s="19">
        <f t="shared" si="3"/>
        <v>0</v>
      </c>
      <c r="H6" s="19" t="str">
        <f t="shared" si="3"/>
        <v>東京都　調布市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64.47</v>
      </c>
      <c r="P6" s="20">
        <f t="shared" si="3"/>
        <v>100</v>
      </c>
      <c r="Q6" s="20">
        <f t="shared" si="3"/>
        <v>80</v>
      </c>
      <c r="R6" s="20">
        <f t="shared" si="3"/>
        <v>1276</v>
      </c>
      <c r="S6" s="20">
        <f t="shared" si="3"/>
        <v>239348</v>
      </c>
      <c r="T6" s="20">
        <f t="shared" si="3"/>
        <v>21.58</v>
      </c>
      <c r="U6" s="20">
        <f t="shared" si="3"/>
        <v>11091.2</v>
      </c>
      <c r="V6" s="20">
        <f t="shared" si="3"/>
        <v>239726</v>
      </c>
      <c r="W6" s="20">
        <f t="shared" si="3"/>
        <v>19.55</v>
      </c>
      <c r="X6" s="20">
        <f t="shared" si="3"/>
        <v>12262.2</v>
      </c>
      <c r="Y6" s="21">
        <f>IF(Y7="",NA(),Y7)</f>
        <v>99.56</v>
      </c>
      <c r="Z6" s="21">
        <f t="shared" ref="Z6:AH6" si="4">IF(Z7="",NA(),Z7)</f>
        <v>99.57</v>
      </c>
      <c r="AA6" s="21">
        <f t="shared" si="4"/>
        <v>100.32</v>
      </c>
      <c r="AB6" s="21">
        <f t="shared" si="4"/>
        <v>99.17</v>
      </c>
      <c r="AC6" s="21">
        <f t="shared" si="4"/>
        <v>100.77</v>
      </c>
      <c r="AD6" s="21">
        <f t="shared" si="4"/>
        <v>107.09</v>
      </c>
      <c r="AE6" s="21">
        <f t="shared" si="4"/>
        <v>107.96</v>
      </c>
      <c r="AF6" s="21">
        <f t="shared" si="4"/>
        <v>107.29</v>
      </c>
      <c r="AG6" s="21">
        <f t="shared" si="4"/>
        <v>106.58</v>
      </c>
      <c r="AH6" s="21">
        <f t="shared" si="4"/>
        <v>106.8</v>
      </c>
      <c r="AI6" s="20" t="str">
        <f>IF(AI7="","",IF(AI7="-","【-】","【"&amp;SUBSTITUTE(TEXT(AI7,"#,##0.00"),"-","△")&amp;"】"))</f>
        <v>【105.36】</v>
      </c>
      <c r="AJ6" s="21">
        <f>IF(AJ7="",NA(),AJ7)</f>
        <v>0.96</v>
      </c>
      <c r="AK6" s="21">
        <f t="shared" ref="AK6:AS6" si="5">IF(AK7="",NA(),AK7)</f>
        <v>1.58</v>
      </c>
      <c r="AL6" s="21">
        <f t="shared" si="5"/>
        <v>1.1499999999999999</v>
      </c>
      <c r="AM6" s="21">
        <f t="shared" si="5"/>
        <v>2.3199999999999998</v>
      </c>
      <c r="AN6" s="21">
        <f t="shared" si="5"/>
        <v>1.0900000000000001</v>
      </c>
      <c r="AO6" s="21">
        <f t="shared" si="5"/>
        <v>0.59</v>
      </c>
      <c r="AP6" s="21">
        <f t="shared" si="5"/>
        <v>0.68</v>
      </c>
      <c r="AQ6" s="21">
        <f t="shared" si="5"/>
        <v>0.9</v>
      </c>
      <c r="AR6" s="21">
        <f t="shared" si="5"/>
        <v>1.19</v>
      </c>
      <c r="AS6" s="21">
        <f t="shared" si="5"/>
        <v>1.4</v>
      </c>
      <c r="AT6" s="20" t="str">
        <f>IF(AT7="","",IF(AT7="-","【-】","【"&amp;SUBSTITUTE(TEXT(AT7,"#,##0.00"),"-","△")&amp;"】"))</f>
        <v>【3.12】</v>
      </c>
      <c r="AU6" s="21">
        <f>IF(AU7="",NA(),AU7)</f>
        <v>117.81</v>
      </c>
      <c r="AV6" s="21">
        <f t="shared" ref="AV6:BD6" si="6">IF(AV7="",NA(),AV7)</f>
        <v>109.42</v>
      </c>
      <c r="AW6" s="21">
        <f t="shared" si="6"/>
        <v>141.62</v>
      </c>
      <c r="AX6" s="21">
        <f t="shared" si="6"/>
        <v>158.84</v>
      </c>
      <c r="AY6" s="21">
        <f t="shared" si="6"/>
        <v>153.18</v>
      </c>
      <c r="AZ6" s="21">
        <f t="shared" si="6"/>
        <v>77.72</v>
      </c>
      <c r="BA6" s="21">
        <f t="shared" si="6"/>
        <v>86.61</v>
      </c>
      <c r="BB6" s="21">
        <f t="shared" si="6"/>
        <v>100.73</v>
      </c>
      <c r="BC6" s="21">
        <f t="shared" si="6"/>
        <v>108.7</v>
      </c>
      <c r="BD6" s="21">
        <f t="shared" si="6"/>
        <v>120.78</v>
      </c>
      <c r="BE6" s="20" t="str">
        <f>IF(BE7="","",IF(BE7="-","【-】","【"&amp;SUBSTITUTE(TEXT(BE7,"#,##0.00"),"-","△")&amp;"】"))</f>
        <v>【82.75】</v>
      </c>
      <c r="BF6" s="21">
        <f>IF(BF7="",NA(),BF7)</f>
        <v>139.49</v>
      </c>
      <c r="BG6" s="21">
        <f t="shared" ref="BG6:BO6" si="7">IF(BG7="",NA(),BG7)</f>
        <v>135.88999999999999</v>
      </c>
      <c r="BH6" s="21">
        <f t="shared" si="7"/>
        <v>163.66</v>
      </c>
      <c r="BI6" s="21">
        <f t="shared" si="7"/>
        <v>186.39</v>
      </c>
      <c r="BJ6" s="21">
        <f t="shared" si="7"/>
        <v>242.36</v>
      </c>
      <c r="BK6" s="21">
        <f t="shared" si="7"/>
        <v>485.6</v>
      </c>
      <c r="BL6" s="21">
        <f t="shared" si="7"/>
        <v>463.93</v>
      </c>
      <c r="BM6" s="21">
        <f t="shared" si="7"/>
        <v>481.88</v>
      </c>
      <c r="BN6" s="21">
        <f t="shared" si="7"/>
        <v>460.03</v>
      </c>
      <c r="BO6" s="21">
        <f t="shared" si="7"/>
        <v>447.27</v>
      </c>
      <c r="BP6" s="20" t="str">
        <f>IF(BP7="","",IF(BP7="-","【-】","【"&amp;SUBSTITUTE(TEXT(BP7,"#,##0.00"),"-","△")&amp;"】"))</f>
        <v>【602.56】</v>
      </c>
      <c r="BQ6" s="21">
        <f>IF(BQ7="",NA(),BQ7)</f>
        <v>84.66</v>
      </c>
      <c r="BR6" s="21">
        <f t="shared" ref="BR6:BZ6" si="8">IF(BR7="",NA(),BR7)</f>
        <v>89.12</v>
      </c>
      <c r="BS6" s="21">
        <f t="shared" si="8"/>
        <v>91.7</v>
      </c>
      <c r="BT6" s="21">
        <f t="shared" si="8"/>
        <v>88.97</v>
      </c>
      <c r="BU6" s="21">
        <f t="shared" si="8"/>
        <v>93.21</v>
      </c>
      <c r="BV6" s="21">
        <f t="shared" si="8"/>
        <v>99.95</v>
      </c>
      <c r="BW6" s="21">
        <f t="shared" si="8"/>
        <v>103.4</v>
      </c>
      <c r="BX6" s="21">
        <f t="shared" si="8"/>
        <v>101.87</v>
      </c>
      <c r="BY6" s="21">
        <f t="shared" si="8"/>
        <v>101.33</v>
      </c>
      <c r="BZ6" s="21">
        <f t="shared" si="8"/>
        <v>101.5</v>
      </c>
      <c r="CA6" s="20" t="str">
        <f>IF(CA7="","",IF(CA7="-","【-】","【"&amp;SUBSTITUTE(TEXT(CA7,"#,##0.00"),"-","△")&amp;"】"))</f>
        <v>【97.94】</v>
      </c>
      <c r="CB6" s="21">
        <f>IF(CB7="",NA(),CB7)</f>
        <v>87.63</v>
      </c>
      <c r="CC6" s="21">
        <f t="shared" ref="CC6:CK6" si="9">IF(CC7="",NA(),CC7)</f>
        <v>83.1</v>
      </c>
      <c r="CD6" s="21">
        <f t="shared" si="9"/>
        <v>81.31</v>
      </c>
      <c r="CE6" s="21">
        <f t="shared" si="9"/>
        <v>84.14</v>
      </c>
      <c r="CF6" s="21">
        <f t="shared" si="9"/>
        <v>81.849999999999994</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99.98</v>
      </c>
      <c r="CY6" s="21">
        <f t="shared" ref="CY6:DG6" si="11">IF(CY7="",NA(),CY7)</f>
        <v>99.98</v>
      </c>
      <c r="CZ6" s="21">
        <f t="shared" si="11"/>
        <v>99.98</v>
      </c>
      <c r="DA6" s="21">
        <f t="shared" si="11"/>
        <v>99.98</v>
      </c>
      <c r="DB6" s="21">
        <f t="shared" si="11"/>
        <v>99.98</v>
      </c>
      <c r="DC6" s="21">
        <f t="shared" si="11"/>
        <v>97.7</v>
      </c>
      <c r="DD6" s="21">
        <f t="shared" si="11"/>
        <v>97.59</v>
      </c>
      <c r="DE6" s="21">
        <f t="shared" si="11"/>
        <v>97.53</v>
      </c>
      <c r="DF6" s="21">
        <f t="shared" si="11"/>
        <v>97.54</v>
      </c>
      <c r="DG6" s="21">
        <f t="shared" si="11"/>
        <v>97.51</v>
      </c>
      <c r="DH6" s="20" t="str">
        <f>IF(DH7="","",IF(DH7="-","【-】","【"&amp;SUBSTITUTE(TEXT(DH7,"#,##0.00"),"-","△")&amp;"】"))</f>
        <v>【96.00】</v>
      </c>
      <c r="DI6" s="21">
        <f>IF(DI7="",NA(),DI7)</f>
        <v>6.38</v>
      </c>
      <c r="DJ6" s="21">
        <f t="shared" ref="DJ6:DR6" si="12">IF(DJ7="",NA(),DJ7)</f>
        <v>12.42</v>
      </c>
      <c r="DK6" s="21">
        <f t="shared" si="12"/>
        <v>18.059999999999999</v>
      </c>
      <c r="DL6" s="21">
        <f t="shared" si="12"/>
        <v>23.3</v>
      </c>
      <c r="DM6" s="21">
        <f t="shared" si="12"/>
        <v>26.24</v>
      </c>
      <c r="DN6" s="21">
        <f t="shared" si="12"/>
        <v>23.38</v>
      </c>
      <c r="DO6" s="21">
        <f t="shared" si="12"/>
        <v>24.59</v>
      </c>
      <c r="DP6" s="21">
        <f t="shared" si="12"/>
        <v>26.87</v>
      </c>
      <c r="DQ6" s="21">
        <f t="shared" si="12"/>
        <v>29.31</v>
      </c>
      <c r="DR6" s="21">
        <f t="shared" si="12"/>
        <v>31.67</v>
      </c>
      <c r="DS6" s="20" t="str">
        <f>IF(DS7="","",IF(DS7="-","【-】","【"&amp;SUBSTITUTE(TEXT(DS7,"#,##0.00"),"-","△")&amp;"】"))</f>
        <v>【42.20】</v>
      </c>
      <c r="DT6" s="21">
        <f>IF(DT7="",NA(),DT7)</f>
        <v>4.3600000000000003</v>
      </c>
      <c r="DU6" s="21">
        <f t="shared" ref="DU6:EC6" si="13">IF(DU7="",NA(),DU7)</f>
        <v>6.85</v>
      </c>
      <c r="DV6" s="21">
        <f t="shared" si="13"/>
        <v>13.28</v>
      </c>
      <c r="DW6" s="21">
        <f t="shared" si="13"/>
        <v>20.58</v>
      </c>
      <c r="DX6" s="21">
        <f t="shared" si="13"/>
        <v>25.19</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0.02</v>
      </c>
      <c r="EF6" s="21">
        <f t="shared" ref="EF6:EN6" si="14">IF(EF7="",NA(),EF7)</f>
        <v>0.06</v>
      </c>
      <c r="EG6" s="21">
        <f t="shared" si="14"/>
        <v>0.04</v>
      </c>
      <c r="EH6" s="21">
        <f t="shared" si="14"/>
        <v>0.06</v>
      </c>
      <c r="EI6" s="21">
        <f t="shared" si="14"/>
        <v>0.2</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132080</v>
      </c>
      <c r="D7" s="23">
        <v>46</v>
      </c>
      <c r="E7" s="23">
        <v>17</v>
      </c>
      <c r="F7" s="23">
        <v>1</v>
      </c>
      <c r="G7" s="23">
        <v>0</v>
      </c>
      <c r="H7" s="23" t="s">
        <v>96</v>
      </c>
      <c r="I7" s="23" t="s">
        <v>97</v>
      </c>
      <c r="J7" s="23" t="s">
        <v>98</v>
      </c>
      <c r="K7" s="23" t="s">
        <v>99</v>
      </c>
      <c r="L7" s="23" t="s">
        <v>100</v>
      </c>
      <c r="M7" s="23" t="s">
        <v>101</v>
      </c>
      <c r="N7" s="24" t="s">
        <v>102</v>
      </c>
      <c r="O7" s="24">
        <v>64.47</v>
      </c>
      <c r="P7" s="24">
        <v>100</v>
      </c>
      <c r="Q7" s="24">
        <v>80</v>
      </c>
      <c r="R7" s="24">
        <v>1276</v>
      </c>
      <c r="S7" s="24">
        <v>239348</v>
      </c>
      <c r="T7" s="24">
        <v>21.58</v>
      </c>
      <c r="U7" s="24">
        <v>11091.2</v>
      </c>
      <c r="V7" s="24">
        <v>239726</v>
      </c>
      <c r="W7" s="24">
        <v>19.55</v>
      </c>
      <c r="X7" s="24">
        <v>12262.2</v>
      </c>
      <c r="Y7" s="24">
        <v>99.56</v>
      </c>
      <c r="Z7" s="24">
        <v>99.57</v>
      </c>
      <c r="AA7" s="24">
        <v>100.32</v>
      </c>
      <c r="AB7" s="24">
        <v>99.17</v>
      </c>
      <c r="AC7" s="24">
        <v>100.77</v>
      </c>
      <c r="AD7" s="24">
        <v>107.09</v>
      </c>
      <c r="AE7" s="24">
        <v>107.96</v>
      </c>
      <c r="AF7" s="24">
        <v>107.29</v>
      </c>
      <c r="AG7" s="24">
        <v>106.58</v>
      </c>
      <c r="AH7" s="24">
        <v>106.8</v>
      </c>
      <c r="AI7" s="24">
        <v>105.36</v>
      </c>
      <c r="AJ7" s="24">
        <v>0.96</v>
      </c>
      <c r="AK7" s="24">
        <v>1.58</v>
      </c>
      <c r="AL7" s="24">
        <v>1.1499999999999999</v>
      </c>
      <c r="AM7" s="24">
        <v>2.3199999999999998</v>
      </c>
      <c r="AN7" s="24">
        <v>1.0900000000000001</v>
      </c>
      <c r="AO7" s="24">
        <v>0.59</v>
      </c>
      <c r="AP7" s="24">
        <v>0.68</v>
      </c>
      <c r="AQ7" s="24">
        <v>0.9</v>
      </c>
      <c r="AR7" s="24">
        <v>1.19</v>
      </c>
      <c r="AS7" s="24">
        <v>1.4</v>
      </c>
      <c r="AT7" s="24">
        <v>3.12</v>
      </c>
      <c r="AU7" s="24">
        <v>117.81</v>
      </c>
      <c r="AV7" s="24">
        <v>109.42</v>
      </c>
      <c r="AW7" s="24">
        <v>141.62</v>
      </c>
      <c r="AX7" s="24">
        <v>158.84</v>
      </c>
      <c r="AY7" s="24">
        <v>153.18</v>
      </c>
      <c r="AZ7" s="24">
        <v>77.72</v>
      </c>
      <c r="BA7" s="24">
        <v>86.61</v>
      </c>
      <c r="BB7" s="24">
        <v>100.73</v>
      </c>
      <c r="BC7" s="24">
        <v>108.7</v>
      </c>
      <c r="BD7" s="24">
        <v>120.78</v>
      </c>
      <c r="BE7" s="24">
        <v>82.75</v>
      </c>
      <c r="BF7" s="24">
        <v>139.49</v>
      </c>
      <c r="BG7" s="24">
        <v>135.88999999999999</v>
      </c>
      <c r="BH7" s="24">
        <v>163.66</v>
      </c>
      <c r="BI7" s="24">
        <v>186.39</v>
      </c>
      <c r="BJ7" s="24">
        <v>242.36</v>
      </c>
      <c r="BK7" s="24">
        <v>485.6</v>
      </c>
      <c r="BL7" s="24">
        <v>463.93</v>
      </c>
      <c r="BM7" s="24">
        <v>481.88</v>
      </c>
      <c r="BN7" s="24">
        <v>460.03</v>
      </c>
      <c r="BO7" s="24">
        <v>447.27</v>
      </c>
      <c r="BP7" s="24">
        <v>602.55999999999995</v>
      </c>
      <c r="BQ7" s="24">
        <v>84.66</v>
      </c>
      <c r="BR7" s="24">
        <v>89.12</v>
      </c>
      <c r="BS7" s="24">
        <v>91.7</v>
      </c>
      <c r="BT7" s="24">
        <v>88.97</v>
      </c>
      <c r="BU7" s="24">
        <v>93.21</v>
      </c>
      <c r="BV7" s="24">
        <v>99.95</v>
      </c>
      <c r="BW7" s="24">
        <v>103.4</v>
      </c>
      <c r="BX7" s="24">
        <v>101.87</v>
      </c>
      <c r="BY7" s="24">
        <v>101.33</v>
      </c>
      <c r="BZ7" s="24">
        <v>101.5</v>
      </c>
      <c r="CA7" s="24">
        <v>97.94</v>
      </c>
      <c r="CB7" s="24">
        <v>87.63</v>
      </c>
      <c r="CC7" s="24">
        <v>83.1</v>
      </c>
      <c r="CD7" s="24">
        <v>81.31</v>
      </c>
      <c r="CE7" s="24">
        <v>84.14</v>
      </c>
      <c r="CF7" s="24">
        <v>81.849999999999994</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99.98</v>
      </c>
      <c r="CY7" s="24">
        <v>99.98</v>
      </c>
      <c r="CZ7" s="24">
        <v>99.98</v>
      </c>
      <c r="DA7" s="24">
        <v>99.98</v>
      </c>
      <c r="DB7" s="24">
        <v>99.98</v>
      </c>
      <c r="DC7" s="24">
        <v>97.7</v>
      </c>
      <c r="DD7" s="24">
        <v>97.59</v>
      </c>
      <c r="DE7" s="24">
        <v>97.53</v>
      </c>
      <c r="DF7" s="24">
        <v>97.54</v>
      </c>
      <c r="DG7" s="24">
        <v>97.51</v>
      </c>
      <c r="DH7" s="24">
        <v>96</v>
      </c>
      <c r="DI7" s="24">
        <v>6.38</v>
      </c>
      <c r="DJ7" s="24">
        <v>12.42</v>
      </c>
      <c r="DK7" s="24">
        <v>18.059999999999999</v>
      </c>
      <c r="DL7" s="24">
        <v>23.3</v>
      </c>
      <c r="DM7" s="24">
        <v>26.24</v>
      </c>
      <c r="DN7" s="24">
        <v>23.38</v>
      </c>
      <c r="DO7" s="24">
        <v>24.59</v>
      </c>
      <c r="DP7" s="24">
        <v>26.87</v>
      </c>
      <c r="DQ7" s="24">
        <v>29.31</v>
      </c>
      <c r="DR7" s="24">
        <v>31.67</v>
      </c>
      <c r="DS7" s="24">
        <v>42.2</v>
      </c>
      <c r="DT7" s="24">
        <v>4.3600000000000003</v>
      </c>
      <c r="DU7" s="24">
        <v>6.85</v>
      </c>
      <c r="DV7" s="24">
        <v>13.28</v>
      </c>
      <c r="DW7" s="24">
        <v>20.58</v>
      </c>
      <c r="DX7" s="24">
        <v>25.19</v>
      </c>
      <c r="DY7" s="24">
        <v>8.1999999999999993</v>
      </c>
      <c r="DZ7" s="24">
        <v>9.43</v>
      </c>
      <c r="EA7" s="24">
        <v>12.4</v>
      </c>
      <c r="EB7" s="24">
        <v>13.81</v>
      </c>
      <c r="EC7" s="24">
        <v>15.32</v>
      </c>
      <c r="ED7" s="24">
        <v>9.4600000000000009</v>
      </c>
      <c r="EE7" s="24">
        <v>0.02</v>
      </c>
      <c r="EF7" s="24">
        <v>0.06</v>
      </c>
      <c r="EG7" s="24">
        <v>0.04</v>
      </c>
      <c r="EH7" s="24">
        <v>0.06</v>
      </c>
      <c r="EI7" s="24">
        <v>0.2</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折田 千栄子</cp:lastModifiedBy>
  <cp:lastPrinted>2026-01-22T00:04:59Z</cp:lastPrinted>
  <dcterms:created xsi:type="dcterms:W3CDTF">2025-12-23T05:59:25Z</dcterms:created>
  <dcterms:modified xsi:type="dcterms:W3CDTF">2026-01-27T05:37:48Z</dcterms:modified>
  <cp:category/>
</cp:coreProperties>
</file>