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328"/>
  <workbookPr dateCompatibility="0" filterPrivacy="1" codeName="ThisWorkbook"/>
  <xr:revisionPtr revIDLastSave="0" documentId="13_ncr:9_{C77E1EF1-F2AA-47DF-B8B2-8664B78C83BC}" xr6:coauthVersionLast="47" xr6:coauthVersionMax="47" xr10:uidLastSave="{00000000-0000-0000-0000-000000000000}"/>
  <bookViews>
    <workbookView xWindow="-108" yWindow="-108" windowWidth="23256" windowHeight="12456" xr2:uid="{51A59A59-2CDD-4C2C-AE19-1C5A5E059927}"/>
  </bookViews>
  <sheets>
    <sheet name="千代田区・左" sheetId="2" r:id="rId1"/>
    <sheet name="千代田区・右" sheetId="3" r:id="rId2"/>
    <sheet name="中央区・左" sheetId="4" r:id="rId3"/>
    <sheet name="中央区・右" sheetId="5" r:id="rId4"/>
    <sheet name="港区・左" sheetId="6" r:id="rId5"/>
    <sheet name="港区・右" sheetId="7" r:id="rId6"/>
    <sheet name="新宿区・左" sheetId="8" r:id="rId7"/>
    <sheet name="新宿区・右" sheetId="9" r:id="rId8"/>
    <sheet name="文京区・左" sheetId="10" r:id="rId9"/>
    <sheet name="文京区・右" sheetId="11" r:id="rId10"/>
    <sheet name="台東区・左" sheetId="12" r:id="rId11"/>
    <sheet name="台東区・右" sheetId="13" r:id="rId12"/>
    <sheet name="墨田区・左" sheetId="14" r:id="rId13"/>
    <sheet name="墨田区・右" sheetId="15" r:id="rId14"/>
    <sheet name="江東区・左" sheetId="16" r:id="rId15"/>
    <sheet name="江東区・右" sheetId="17" r:id="rId16"/>
    <sheet name="品川区・左" sheetId="18" r:id="rId17"/>
    <sheet name="品川区・右" sheetId="19" r:id="rId18"/>
    <sheet name="目黒区・左" sheetId="20" r:id="rId19"/>
    <sheet name="目黒区・右" sheetId="21" r:id="rId20"/>
    <sheet name="大田区・左" sheetId="22" r:id="rId21"/>
    <sheet name="大田区・右" sheetId="23" r:id="rId22"/>
    <sheet name="世田谷区・左" sheetId="24" r:id="rId23"/>
    <sheet name="世田谷区・右" sheetId="25" r:id="rId24"/>
    <sheet name="渋谷区・左" sheetId="26" r:id="rId25"/>
    <sheet name="渋谷区・右" sheetId="27" r:id="rId26"/>
    <sheet name="中野区・左" sheetId="28" r:id="rId27"/>
    <sheet name="中野区・右" sheetId="29" r:id="rId28"/>
    <sheet name="杉並区・左" sheetId="30" r:id="rId29"/>
    <sheet name="杉並区・右" sheetId="31" r:id="rId30"/>
    <sheet name="豊島区・左" sheetId="32" r:id="rId31"/>
    <sheet name="豊島区・右" sheetId="33" r:id="rId32"/>
    <sheet name="北区・左" sheetId="34" r:id="rId33"/>
    <sheet name="北区・右" sheetId="35" r:id="rId34"/>
    <sheet name="荒川区・左" sheetId="36" r:id="rId35"/>
    <sheet name="荒川区・右" sheetId="37" r:id="rId36"/>
    <sheet name="板橋区・左" sheetId="38" r:id="rId37"/>
    <sheet name="板橋区・右" sheetId="39" r:id="rId38"/>
    <sheet name="練馬区・左" sheetId="40" r:id="rId39"/>
    <sheet name="練馬区・右" sheetId="41" r:id="rId40"/>
    <sheet name="足立区・左" sheetId="42" r:id="rId41"/>
    <sheet name="足立区・右" sheetId="43" r:id="rId42"/>
    <sheet name="葛飾区・左" sheetId="44" r:id="rId43"/>
    <sheet name="葛飾区・右" sheetId="45" r:id="rId44"/>
    <sheet name="江戸川区・左" sheetId="46" r:id="rId45"/>
    <sheet name="江戸川区・右" sheetId="47" r:id="rId46"/>
  </sheets>
  <externalReferences>
    <externalReference r:id="rId47"/>
  </externalReferences>
  <definedNames>
    <definedName name="_1_" localSheetId="35">荒川区・右!$A$1:$S$61</definedName>
    <definedName name="_2_" localSheetId="34">荒川区・左!$A$1:$AL$52</definedName>
    <definedName name="_3_" localSheetId="21">大田区・右!$A$1:$S$61</definedName>
    <definedName name="_4_" localSheetId="20">大田区・左!$A$1:$AL$52</definedName>
    <definedName name="_xlnm.Print_Area" localSheetId="43">葛飾区・右!$A$1:$S$61</definedName>
    <definedName name="_xlnm.Print_Area" localSheetId="42">葛飾区・左!$A$1:$AL$52</definedName>
    <definedName name="_xlnm.Print_Area" localSheetId="45">江戸川区・右!$A$1:$S$61</definedName>
    <definedName name="_xlnm.Print_Area" localSheetId="44">江戸川区・左!$A$1:$AL$52</definedName>
    <definedName name="_xlnm.Print_Area" localSheetId="15">江東区・右!$A$1:$S$61</definedName>
    <definedName name="_xlnm.Print_Area" localSheetId="14">江東区・左!$A$1:$AL$52</definedName>
    <definedName name="_xlnm.Print_Area" localSheetId="5">港区・右!$A$1:$S$61</definedName>
    <definedName name="_xlnm.Print_Area" localSheetId="4">港区・左!$A$1:$AL$52</definedName>
    <definedName name="_xlnm.Print_Area" localSheetId="35">荒川区・右!$A$1:$S$61</definedName>
    <definedName name="_xlnm.Print_Area" localSheetId="25">渋谷区・右!$A$1:$S$61</definedName>
    <definedName name="_xlnm.Print_Area" localSheetId="24">渋谷区・左!$A$1:$AL$52</definedName>
    <definedName name="_xlnm.Print_Area" localSheetId="7">新宿区・右!$A$1:$S$61</definedName>
    <definedName name="_xlnm.Print_Area" localSheetId="6">新宿区・左!$A$1:$AL$52</definedName>
    <definedName name="_xlnm.Print_Area" localSheetId="29">杉並区・右!$A$1:$S$61</definedName>
    <definedName name="_xlnm.Print_Area" localSheetId="28">杉並区・左!$A$1:$AL$52</definedName>
    <definedName name="_xlnm.Print_Area" localSheetId="23">世田谷区・右!$A$1:$S$61</definedName>
    <definedName name="_xlnm.Print_Area" localSheetId="22">世田谷区・左!$A$1:$AL$52</definedName>
    <definedName name="_xlnm.Print_Area" localSheetId="1">千代田区・右!$A$1:$S$61</definedName>
    <definedName name="_xlnm.Print_Area" localSheetId="0">千代田区・左!$A$1:$AL$52</definedName>
    <definedName name="_xlnm.Print_Area" localSheetId="41">足立区・右!$A$1:$S$61</definedName>
    <definedName name="_xlnm.Print_Area" localSheetId="40">足立区・左!$A$1:$AL$52</definedName>
    <definedName name="_xlnm.Print_Area" localSheetId="11">台東区・右!$A$1:$S$61</definedName>
    <definedName name="_xlnm.Print_Area" localSheetId="10">台東区・左!$A$1:$AL$52</definedName>
    <definedName name="_xlnm.Print_Area" localSheetId="21">大田区・右!$A$1:$S$61</definedName>
    <definedName name="_xlnm.Print_Area" localSheetId="3">中央区・右!$A$1:$S$61</definedName>
    <definedName name="_xlnm.Print_Area" localSheetId="2">中央区・左!$A$1:$AL$52</definedName>
    <definedName name="_xlnm.Print_Area" localSheetId="27">中野区・右!$A$1:$R$61</definedName>
    <definedName name="_xlnm.Print_Area" localSheetId="26">中野区・左!$A$1:$AL$52</definedName>
    <definedName name="_xlnm.Print_Area" localSheetId="37">板橋区・右!$A$1:$S$61</definedName>
    <definedName name="_xlnm.Print_Area" localSheetId="36">板橋区・左!$A$1:$AL$52</definedName>
    <definedName name="_xlnm.Print_Area" localSheetId="17">品川区・右!$A$1:$S$61</definedName>
    <definedName name="_xlnm.Print_Area" localSheetId="16">品川区・左!$A$1:$AL$52</definedName>
    <definedName name="_xlnm.Print_Area" localSheetId="9">文京区・右!$A$1:$S$61</definedName>
    <definedName name="_xlnm.Print_Area" localSheetId="8">文京区・左!$A$1:$AL$52</definedName>
    <definedName name="_xlnm.Print_Area" localSheetId="31">豊島区・右!$A$1:$S$61</definedName>
    <definedName name="_xlnm.Print_Area" localSheetId="30">豊島区・左!$A$1:$AL$52</definedName>
    <definedName name="_xlnm.Print_Area" localSheetId="33">北区・右!$A$1:$S$61</definedName>
    <definedName name="_xlnm.Print_Area" localSheetId="32">北区・左!$A$1:$AL$52</definedName>
    <definedName name="_xlnm.Print_Area" localSheetId="13">墨田区・右!$A$1:$S$61</definedName>
    <definedName name="_xlnm.Print_Area" localSheetId="12">墨田区・左!$A$1:$AL$52</definedName>
    <definedName name="_xlnm.Print_Area" localSheetId="19">目黒区・右!$A$1:$S$61</definedName>
    <definedName name="_xlnm.Print_Area" localSheetId="18">目黒区・左!$A$1:$AL$52</definedName>
    <definedName name="_xlnm.Print_Area" localSheetId="39">練馬区・右!$A$1:$S$61</definedName>
    <definedName name="_xlnm.Print_Area" localSheetId="38">練馬区・左!$A$1:$AL$52</definedName>
    <definedName name="X01Y01_04">#REF!</definedName>
    <definedName name="X01Y02_04">#REF!</definedName>
    <definedName name="x01y03_14">#REF!</definedName>
    <definedName name="x01y05_14">#REF!</definedName>
    <definedName name="X01Y09_04">#REF!</definedName>
    <definedName name="X01Y10_04">#REF!</definedName>
    <definedName name="X01Y11_04">#REF!</definedName>
    <definedName name="X01Y13_04">#REF!</definedName>
    <definedName name="X01Y14_04">#REF!</definedName>
    <definedName name="X01Y15_04">#REF!</definedName>
    <definedName name="X01Y17_04">#REF!</definedName>
    <definedName name="X01Y19_04">#REF!</definedName>
    <definedName name="X01Y27_04">#REF!</definedName>
    <definedName name="X01Y28_04">#REF!</definedName>
    <definedName name="X01Y32_04">#REF!</definedName>
    <definedName name="X01Y40_04">#REF!</definedName>
    <definedName name="X01Y43_04">#REF!</definedName>
    <definedName name="X02Y01_04">#REF!</definedName>
    <definedName name="X02Y21_04">#REF!</definedName>
    <definedName name="X02Y27_04">#REF!</definedName>
    <definedName name="X02Y31_04">#REF!</definedName>
    <definedName name="X02Y32_04">#REF!</definedName>
    <definedName name="X02Y35_04">#REF!</definedName>
    <definedName name="X02Y48_04">#REF!</definedName>
    <definedName name="X02Y49_04">#REF!</definedName>
    <definedName name="x03y03_14">#REF!</definedName>
    <definedName name="x03y05_14">#REF!</definedName>
    <definedName name="x04y03_14">#REF!</definedName>
    <definedName name="x04y05_14">#REF!</definedName>
    <definedName name="x05y03_14">#REF!</definedName>
    <definedName name="x05y05_14">#REF!</definedName>
    <definedName name="x06y03_14">#REF!</definedName>
    <definedName name="x06y05_14">#REF!</definedName>
    <definedName name="x09y03_14">#REF!</definedName>
    <definedName name="x09y05_14">#REF!</definedName>
    <definedName name="x10y03_14">#REF!</definedName>
    <definedName name="x10y05_14">#REF!</definedName>
    <definedName name="x11y03_14">#REF!</definedName>
    <definedName name="x11y05_14">#REF!</definedName>
    <definedName name="x13y03_14">#REF!</definedName>
    <definedName name="x14y03_14">#REF!</definedName>
    <definedName name="x14y05_14">#REF!</definedName>
    <definedName name="x15y03_14">#REF!</definedName>
    <definedName name="x15y05_14">#REF!</definedName>
    <definedName name="x18y03_14">#REF!</definedName>
    <definedName name="x19y03_14">#REF!</definedName>
    <definedName name="x20y03_14">#REF!</definedName>
    <definedName name="X25Y01_07">#REF!</definedName>
    <definedName name="X25Y01_08">#REF!</definedName>
    <definedName name="X25Y01_11">#REF!</definedName>
    <definedName name="X25Y02_07">#REF!</definedName>
    <definedName name="X25Y02_11">#REF!</definedName>
    <definedName name="X25Y07_08">#REF!</definedName>
    <definedName name="X27Y01_10">#REF!</definedName>
    <definedName name="X28Y01_09">#REF!</definedName>
    <definedName name="X28Y04_09">#REF!</definedName>
    <definedName name="X28Y10_09">#REF!</definedName>
    <definedName name="X33Y23_12">#REF!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G51" i="47" l="1"/>
  <c r="J51" i="47" s="1"/>
  <c r="D51" i="47"/>
  <c r="E44" i="47"/>
  <c r="J50" i="47"/>
  <c r="E50" i="47"/>
  <c r="E49" i="47"/>
  <c r="J48" i="47"/>
  <c r="E48" i="47"/>
  <c r="N43" i="47"/>
  <c r="P43" i="47" s="1"/>
  <c r="P39" i="47"/>
  <c r="E43" i="47"/>
  <c r="P42" i="47"/>
  <c r="E42" i="47"/>
  <c r="P41" i="47"/>
  <c r="P40" i="47"/>
  <c r="P38" i="47"/>
  <c r="P37" i="47"/>
  <c r="D32" i="47"/>
  <c r="E31" i="47"/>
  <c r="L28" i="47"/>
  <c r="L27" i="47"/>
  <c r="O22" i="47"/>
  <c r="J22" i="47"/>
  <c r="R21" i="47"/>
  <c r="L21" i="47"/>
  <c r="R20" i="47"/>
  <c r="D20" i="47"/>
  <c r="R19" i="47"/>
  <c r="L18" i="47"/>
  <c r="R16" i="47"/>
  <c r="R15" i="47"/>
  <c r="R14" i="47"/>
  <c r="P13" i="47"/>
  <c r="R13" i="47"/>
  <c r="O13" i="47"/>
  <c r="O29" i="47"/>
  <c r="J13" i="47"/>
  <c r="J29" i="47"/>
  <c r="R12" i="47"/>
  <c r="L12" i="47"/>
  <c r="E12" i="47"/>
  <c r="R11" i="47"/>
  <c r="R10" i="47"/>
  <c r="R9" i="47"/>
  <c r="R8" i="47"/>
  <c r="R7" i="47"/>
  <c r="R6" i="47"/>
  <c r="AD51" i="46"/>
  <c r="AA51" i="46"/>
  <c r="X51" i="46"/>
  <c r="AH49" i="46"/>
  <c r="L49" i="46"/>
  <c r="L52" i="46"/>
  <c r="E49" i="46"/>
  <c r="E52" i="46"/>
  <c r="AH47" i="46"/>
  <c r="AH45" i="46"/>
  <c r="AH51" i="46"/>
  <c r="G28" i="46"/>
  <c r="S26" i="46"/>
  <c r="S24" i="46"/>
  <c r="S22" i="46"/>
  <c r="S16" i="46"/>
  <c r="G14" i="46"/>
  <c r="G18" i="46"/>
  <c r="S18" i="46" s="1"/>
  <c r="S12" i="46"/>
  <c r="S10" i="46"/>
  <c r="G51" i="45"/>
  <c r="J44" i="45" s="1"/>
  <c r="J46" i="45"/>
  <c r="D51" i="45"/>
  <c r="E44" i="45"/>
  <c r="J50" i="45"/>
  <c r="E50" i="45"/>
  <c r="J49" i="45"/>
  <c r="J48" i="45"/>
  <c r="E48" i="45"/>
  <c r="J47" i="45"/>
  <c r="N43" i="45"/>
  <c r="P37" i="45" s="1"/>
  <c r="J43" i="45"/>
  <c r="E43" i="45"/>
  <c r="P42" i="45"/>
  <c r="J42" i="45"/>
  <c r="E42" i="45"/>
  <c r="P40" i="45"/>
  <c r="J40" i="45"/>
  <c r="J39" i="45"/>
  <c r="J38" i="45"/>
  <c r="E38" i="45"/>
  <c r="D32" i="45"/>
  <c r="E31" i="45"/>
  <c r="L28" i="45"/>
  <c r="L27" i="45"/>
  <c r="O22" i="45"/>
  <c r="J22" i="45"/>
  <c r="R21" i="45"/>
  <c r="L21" i="45"/>
  <c r="R20" i="45"/>
  <c r="D20" i="45"/>
  <c r="R19" i="45"/>
  <c r="L18" i="45"/>
  <c r="R16" i="45"/>
  <c r="R15" i="45"/>
  <c r="R14" i="45"/>
  <c r="P13" i="45"/>
  <c r="R13" i="45" s="1"/>
  <c r="O13" i="45"/>
  <c r="O29" i="45" s="1"/>
  <c r="J13" i="45"/>
  <c r="J29" i="45" s="1"/>
  <c r="R12" i="45"/>
  <c r="L12" i="45"/>
  <c r="E12" i="45"/>
  <c r="R11" i="45"/>
  <c r="R10" i="45"/>
  <c r="R9" i="45"/>
  <c r="R8" i="45"/>
  <c r="R7" i="45"/>
  <c r="R6" i="45"/>
  <c r="E52" i="44"/>
  <c r="AD51" i="44"/>
  <c r="AA51" i="44"/>
  <c r="X51" i="44"/>
  <c r="AH49" i="44"/>
  <c r="O49" i="44"/>
  <c r="O52" i="44" s="1"/>
  <c r="L49" i="44"/>
  <c r="L52" i="44"/>
  <c r="E49" i="44"/>
  <c r="AH47" i="44"/>
  <c r="AH45" i="44"/>
  <c r="AH51" i="44" s="1"/>
  <c r="AH43" i="44"/>
  <c r="G28" i="44"/>
  <c r="S26" i="44"/>
  <c r="S24" i="44"/>
  <c r="S22" i="44"/>
  <c r="S16" i="44"/>
  <c r="G14" i="44"/>
  <c r="G18" i="44" s="1"/>
  <c r="S18" i="44" s="1"/>
  <c r="S12" i="44"/>
  <c r="S10" i="44"/>
  <c r="G51" i="43"/>
  <c r="J43" i="43" s="1"/>
  <c r="J39" i="43"/>
  <c r="D51" i="43"/>
  <c r="E51" i="43" s="1"/>
  <c r="J50" i="43"/>
  <c r="E50" i="43"/>
  <c r="E49" i="43"/>
  <c r="J48" i="43"/>
  <c r="E48" i="43"/>
  <c r="E44" i="43"/>
  <c r="N43" i="43"/>
  <c r="P43" i="43"/>
  <c r="P42" i="43"/>
  <c r="E42" i="43"/>
  <c r="P41" i="43"/>
  <c r="P40" i="43"/>
  <c r="E39" i="43"/>
  <c r="E38" i="43"/>
  <c r="E21" i="43"/>
  <c r="D32" i="43"/>
  <c r="E32" i="43" s="1"/>
  <c r="E31" i="43"/>
  <c r="L28" i="43"/>
  <c r="L27" i="43"/>
  <c r="O22" i="43"/>
  <c r="J22" i="43"/>
  <c r="R21" i="43"/>
  <c r="L21" i="43"/>
  <c r="R20" i="43"/>
  <c r="D20" i="43"/>
  <c r="D33" i="43" s="1"/>
  <c r="R19" i="43"/>
  <c r="L18" i="43"/>
  <c r="R16" i="43"/>
  <c r="R15" i="43"/>
  <c r="R14" i="43"/>
  <c r="P13" i="43"/>
  <c r="R13" i="43" s="1"/>
  <c r="O13" i="43"/>
  <c r="O29" i="43" s="1"/>
  <c r="J13" i="43"/>
  <c r="R12" i="43"/>
  <c r="L12" i="43"/>
  <c r="R11" i="43"/>
  <c r="R10" i="43"/>
  <c r="R9" i="43"/>
  <c r="R8" i="43"/>
  <c r="R7" i="43"/>
  <c r="R6" i="43"/>
  <c r="AH51" i="42"/>
  <c r="AD51" i="42"/>
  <c r="AA51" i="42"/>
  <c r="X51" i="42"/>
  <c r="L49" i="42"/>
  <c r="L52" i="42"/>
  <c r="E49" i="42"/>
  <c r="E52" i="42"/>
  <c r="G28" i="42"/>
  <c r="S26" i="42"/>
  <c r="S24" i="42"/>
  <c r="S22" i="42"/>
  <c r="S16" i="42"/>
  <c r="G14" i="42"/>
  <c r="G18" i="42"/>
  <c r="S18" i="42" s="1"/>
  <c r="S12" i="42"/>
  <c r="S10" i="42"/>
  <c r="G51" i="41"/>
  <c r="J51" i="41" s="1"/>
  <c r="D51" i="41"/>
  <c r="E42" i="41" s="1"/>
  <c r="J50" i="41"/>
  <c r="E50" i="41"/>
  <c r="J48" i="41"/>
  <c r="E48" i="41"/>
  <c r="J44" i="41"/>
  <c r="N43" i="41"/>
  <c r="P43" i="41"/>
  <c r="J43" i="41"/>
  <c r="P42" i="41"/>
  <c r="J42" i="41"/>
  <c r="J41" i="41"/>
  <c r="P40" i="41"/>
  <c r="J40" i="41"/>
  <c r="D32" i="41"/>
  <c r="L28" i="41"/>
  <c r="L27" i="41"/>
  <c r="O25" i="41"/>
  <c r="J25" i="41"/>
  <c r="O22" i="41"/>
  <c r="J22" i="41"/>
  <c r="R21" i="41"/>
  <c r="L21" i="41"/>
  <c r="R20" i="41"/>
  <c r="D20" i="41"/>
  <c r="D33" i="41" s="1"/>
  <c r="R19" i="41"/>
  <c r="L18" i="41"/>
  <c r="R16" i="41"/>
  <c r="R15" i="41"/>
  <c r="R14" i="41"/>
  <c r="P13" i="41"/>
  <c r="R13" i="41" s="1"/>
  <c r="O13" i="41"/>
  <c r="O29" i="41" s="1"/>
  <c r="J13" i="41"/>
  <c r="J29" i="41" s="1"/>
  <c r="R12" i="41"/>
  <c r="L12" i="41"/>
  <c r="E12" i="41"/>
  <c r="R11" i="41"/>
  <c r="R10" i="41"/>
  <c r="R9" i="41"/>
  <c r="R8" i="41"/>
  <c r="P7" i="41"/>
  <c r="R7" i="41"/>
  <c r="R6" i="41"/>
  <c r="AD51" i="40"/>
  <c r="AA51" i="40"/>
  <c r="X51" i="40"/>
  <c r="AH49" i="40"/>
  <c r="L49" i="40"/>
  <c r="L52" i="40" s="1"/>
  <c r="E49" i="40"/>
  <c r="E52" i="40" s="1"/>
  <c r="AH47" i="40"/>
  <c r="AH45" i="40"/>
  <c r="AH51" i="40" s="1"/>
  <c r="N28" i="40"/>
  <c r="G28" i="40"/>
  <c r="S26" i="40"/>
  <c r="S24" i="40"/>
  <c r="S22" i="40"/>
  <c r="S16" i="40"/>
  <c r="N14" i="40"/>
  <c r="S14" i="40" s="1"/>
  <c r="G14" i="40"/>
  <c r="G18" i="40" s="1"/>
  <c r="S12" i="40"/>
  <c r="S10" i="40"/>
  <c r="G51" i="39"/>
  <c r="J45" i="39" s="1"/>
  <c r="E51" i="39"/>
  <c r="D51" i="39"/>
  <c r="E45" i="39" s="1"/>
  <c r="O50" i="39"/>
  <c r="J50" i="39"/>
  <c r="E50" i="39"/>
  <c r="E49" i="39"/>
  <c r="J48" i="39"/>
  <c r="E48" i="39"/>
  <c r="J47" i="39"/>
  <c r="E44" i="39"/>
  <c r="P43" i="39"/>
  <c r="N43" i="39"/>
  <c r="P38" i="39" s="1"/>
  <c r="P39" i="39"/>
  <c r="P42" i="39"/>
  <c r="P40" i="39"/>
  <c r="E40" i="39"/>
  <c r="J39" i="39"/>
  <c r="E39" i="39"/>
  <c r="E38" i="39"/>
  <c r="P37" i="39"/>
  <c r="D32" i="39"/>
  <c r="L28" i="39"/>
  <c r="L27" i="39"/>
  <c r="O22" i="39"/>
  <c r="J22" i="39"/>
  <c r="J29" i="39"/>
  <c r="R21" i="39"/>
  <c r="L21" i="39"/>
  <c r="R20" i="39"/>
  <c r="D20" i="39"/>
  <c r="R19" i="39"/>
  <c r="L18" i="39"/>
  <c r="R16" i="39"/>
  <c r="R15" i="39"/>
  <c r="R14" i="39"/>
  <c r="P13" i="39"/>
  <c r="R13" i="39" s="1"/>
  <c r="O13" i="39"/>
  <c r="O29" i="39"/>
  <c r="J13" i="39"/>
  <c r="R12" i="39"/>
  <c r="L12" i="39"/>
  <c r="R11" i="39"/>
  <c r="R10" i="39"/>
  <c r="R9" i="39"/>
  <c r="R8" i="39"/>
  <c r="R7" i="39"/>
  <c r="R6" i="39"/>
  <c r="AH51" i="38"/>
  <c r="AD51" i="38"/>
  <c r="AA51" i="38"/>
  <c r="X51" i="38"/>
  <c r="L49" i="38"/>
  <c r="L52" i="38"/>
  <c r="E49" i="38"/>
  <c r="E52" i="38" s="1"/>
  <c r="AH47" i="38"/>
  <c r="AH45" i="38"/>
  <c r="AH43" i="38"/>
  <c r="G28" i="38"/>
  <c r="S26" i="38"/>
  <c r="S24" i="38"/>
  <c r="S22" i="38"/>
  <c r="S16" i="38"/>
  <c r="G14" i="38"/>
  <c r="S14" i="38" s="1"/>
  <c r="S12" i="38"/>
  <c r="S10" i="38"/>
  <c r="G51" i="37"/>
  <c r="J42" i="37" s="1"/>
  <c r="J51" i="37"/>
  <c r="D51" i="37"/>
  <c r="E42" i="37" s="1"/>
  <c r="E51" i="37"/>
  <c r="J50" i="37"/>
  <c r="E50" i="37"/>
  <c r="E49" i="37"/>
  <c r="J48" i="37"/>
  <c r="E48" i="37"/>
  <c r="N43" i="37"/>
  <c r="J43" i="37"/>
  <c r="E43" i="37"/>
  <c r="P42" i="37"/>
  <c r="P41" i="37"/>
  <c r="P40" i="37"/>
  <c r="E38" i="37"/>
  <c r="D32" i="37"/>
  <c r="L28" i="37"/>
  <c r="L27" i="37"/>
  <c r="O22" i="37"/>
  <c r="J22" i="37"/>
  <c r="R21" i="37"/>
  <c r="L21" i="37"/>
  <c r="R20" i="37"/>
  <c r="D20" i="37"/>
  <c r="R19" i="37"/>
  <c r="L18" i="37"/>
  <c r="R16" i="37"/>
  <c r="R15" i="37"/>
  <c r="R14" i="37"/>
  <c r="P13" i="37"/>
  <c r="R13" i="37"/>
  <c r="O13" i="37"/>
  <c r="O29" i="37" s="1"/>
  <c r="J13" i="37"/>
  <c r="R12" i="37"/>
  <c r="E12" i="37"/>
  <c r="R11" i="37"/>
  <c r="R10" i="37"/>
  <c r="R9" i="37"/>
  <c r="R8" i="37"/>
  <c r="R7" i="37"/>
  <c r="R6" i="37"/>
  <c r="AH51" i="36"/>
  <c r="AD51" i="36"/>
  <c r="AA51" i="36"/>
  <c r="X51" i="36"/>
  <c r="L49" i="36"/>
  <c r="L52" i="36" s="1"/>
  <c r="E49" i="36"/>
  <c r="E52" i="36" s="1"/>
  <c r="G28" i="36"/>
  <c r="S26" i="36"/>
  <c r="S24" i="36"/>
  <c r="S22" i="36"/>
  <c r="G18" i="36"/>
  <c r="S18" i="36" s="1"/>
  <c r="S16" i="36"/>
  <c r="G14" i="36"/>
  <c r="S14" i="36" s="1"/>
  <c r="S12" i="36"/>
  <c r="S10" i="36"/>
  <c r="G51" i="35"/>
  <c r="J51" i="35" s="1"/>
  <c r="D51" i="35"/>
  <c r="E44" i="35" s="1"/>
  <c r="J50" i="35"/>
  <c r="E50" i="35"/>
  <c r="J48" i="35"/>
  <c r="E48" i="35"/>
  <c r="N43" i="35"/>
  <c r="P38" i="35"/>
  <c r="J43" i="35"/>
  <c r="E43" i="35"/>
  <c r="P42" i="35"/>
  <c r="E42" i="35"/>
  <c r="P41" i="35"/>
  <c r="P40" i="35"/>
  <c r="P37" i="35"/>
  <c r="D32" i="35"/>
  <c r="L28" i="35"/>
  <c r="L27" i="35"/>
  <c r="O22" i="35"/>
  <c r="J22" i="35"/>
  <c r="R21" i="35"/>
  <c r="L21" i="35"/>
  <c r="R20" i="35"/>
  <c r="D20" i="35"/>
  <c r="D33" i="35" s="1"/>
  <c r="R19" i="35"/>
  <c r="L18" i="35"/>
  <c r="R16" i="35"/>
  <c r="R15" i="35"/>
  <c r="R14" i="35"/>
  <c r="P13" i="35"/>
  <c r="R13" i="35" s="1"/>
  <c r="O13" i="35"/>
  <c r="O29" i="35"/>
  <c r="J13" i="35"/>
  <c r="R12" i="35"/>
  <c r="L12" i="35"/>
  <c r="R11" i="35"/>
  <c r="R10" i="35"/>
  <c r="R9" i="35"/>
  <c r="R8" i="35"/>
  <c r="R7" i="35"/>
  <c r="R6" i="35"/>
  <c r="AH51" i="34"/>
  <c r="AD51" i="34"/>
  <c r="AA51" i="34"/>
  <c r="X51" i="34"/>
  <c r="L49" i="34"/>
  <c r="L52" i="34"/>
  <c r="E49" i="34"/>
  <c r="E52" i="34" s="1"/>
  <c r="G28" i="34"/>
  <c r="S26" i="34"/>
  <c r="S24" i="34"/>
  <c r="S22" i="34"/>
  <c r="S16" i="34"/>
  <c r="G14" i="34"/>
  <c r="G18" i="34"/>
  <c r="S18" i="34" s="1"/>
  <c r="S12" i="34"/>
  <c r="S10" i="34"/>
  <c r="J51" i="33"/>
  <c r="G51" i="33"/>
  <c r="J47" i="33" s="1"/>
  <c r="D51" i="33"/>
  <c r="E44" i="33" s="1"/>
  <c r="J50" i="33"/>
  <c r="E50" i="33"/>
  <c r="J49" i="33"/>
  <c r="J48" i="33"/>
  <c r="E48" i="33"/>
  <c r="J46" i="33"/>
  <c r="J45" i="33"/>
  <c r="J44" i="33"/>
  <c r="N43" i="33"/>
  <c r="P43" i="33" s="1"/>
  <c r="J43" i="33"/>
  <c r="E43" i="33"/>
  <c r="J42" i="33"/>
  <c r="P41" i="33"/>
  <c r="J41" i="33"/>
  <c r="P40" i="33"/>
  <c r="J40" i="33"/>
  <c r="J39" i="33"/>
  <c r="J38" i="33"/>
  <c r="P37" i="33"/>
  <c r="D32" i="33"/>
  <c r="E32" i="33" s="1"/>
  <c r="L28" i="33"/>
  <c r="L27" i="33"/>
  <c r="O22" i="33"/>
  <c r="J22" i="33"/>
  <c r="R21" i="33"/>
  <c r="L21" i="33"/>
  <c r="R20" i="33"/>
  <c r="D20" i="33"/>
  <c r="D33" i="33" s="1"/>
  <c r="R19" i="33"/>
  <c r="L18" i="33"/>
  <c r="R16" i="33"/>
  <c r="R15" i="33"/>
  <c r="R14" i="33"/>
  <c r="P13" i="33"/>
  <c r="R13" i="33" s="1"/>
  <c r="O13" i="33"/>
  <c r="O29" i="33"/>
  <c r="J13" i="33"/>
  <c r="J29" i="33" s="1"/>
  <c r="L22" i="33" s="1"/>
  <c r="R12" i="33"/>
  <c r="E12" i="33"/>
  <c r="R11" i="33"/>
  <c r="R10" i="33"/>
  <c r="R9" i="33"/>
  <c r="R8" i="33"/>
  <c r="R7" i="33"/>
  <c r="R6" i="33"/>
  <c r="AH51" i="32"/>
  <c r="AD51" i="32"/>
  <c r="AA51" i="32"/>
  <c r="X51" i="32"/>
  <c r="L49" i="32"/>
  <c r="L52" i="32" s="1"/>
  <c r="E49" i="32"/>
  <c r="E52" i="32" s="1"/>
  <c r="G28" i="32"/>
  <c r="S26" i="32"/>
  <c r="S24" i="32"/>
  <c r="S22" i="32"/>
  <c r="S16" i="32"/>
  <c r="G14" i="32"/>
  <c r="G18" i="32"/>
  <c r="S18" i="32" s="1"/>
  <c r="S12" i="32"/>
  <c r="S10" i="32"/>
  <c r="G51" i="31"/>
  <c r="J51" i="31" s="1"/>
  <c r="D51" i="31"/>
  <c r="E44" i="31" s="1"/>
  <c r="J50" i="31"/>
  <c r="E50" i="31"/>
  <c r="J48" i="31"/>
  <c r="E48" i="31"/>
  <c r="N43" i="31"/>
  <c r="P43" i="31" s="1"/>
  <c r="J43" i="31"/>
  <c r="P42" i="31"/>
  <c r="P40" i="31"/>
  <c r="P38" i="31"/>
  <c r="P37" i="31"/>
  <c r="D32" i="31"/>
  <c r="L28" i="31"/>
  <c r="L27" i="31"/>
  <c r="O22" i="31"/>
  <c r="J22" i="31"/>
  <c r="R21" i="31"/>
  <c r="L21" i="31"/>
  <c r="R20" i="31"/>
  <c r="D20" i="31"/>
  <c r="R19" i="31"/>
  <c r="L18" i="31"/>
  <c r="R16" i="31"/>
  <c r="R15" i="31"/>
  <c r="R14" i="31"/>
  <c r="R13" i="31"/>
  <c r="P13" i="31"/>
  <c r="O13" i="31"/>
  <c r="O29" i="31" s="1"/>
  <c r="J13" i="31"/>
  <c r="R12" i="31"/>
  <c r="L12" i="31"/>
  <c r="E12" i="31"/>
  <c r="R11" i="31"/>
  <c r="R10" i="31"/>
  <c r="R9" i="31"/>
  <c r="R8" i="31"/>
  <c r="R7" i="31"/>
  <c r="R6" i="31"/>
  <c r="AH51" i="30"/>
  <c r="AD51" i="30"/>
  <c r="AA51" i="30"/>
  <c r="X51" i="30"/>
  <c r="L49" i="30"/>
  <c r="L52" i="30" s="1"/>
  <c r="E49" i="30"/>
  <c r="E52" i="30" s="1"/>
  <c r="G28" i="30"/>
  <c r="S26" i="30"/>
  <c r="S24" i="30"/>
  <c r="S22" i="30"/>
  <c r="G18" i="30"/>
  <c r="S18" i="30" s="1"/>
  <c r="S16" i="30"/>
  <c r="G14" i="30"/>
  <c r="S14" i="30" s="1"/>
  <c r="S12" i="30"/>
  <c r="S10" i="30"/>
  <c r="G51" i="27"/>
  <c r="J46" i="27" s="1"/>
  <c r="E51" i="27"/>
  <c r="D51" i="27"/>
  <c r="E47" i="27" s="1"/>
  <c r="E44" i="27"/>
  <c r="J50" i="27"/>
  <c r="E50" i="27"/>
  <c r="E49" i="27"/>
  <c r="J48" i="27"/>
  <c r="E48" i="27"/>
  <c r="P43" i="27"/>
  <c r="N43" i="27"/>
  <c r="J43" i="27"/>
  <c r="E43" i="27"/>
  <c r="P42" i="27"/>
  <c r="E42" i="27"/>
  <c r="P41" i="27"/>
  <c r="E41" i="27"/>
  <c r="P40" i="27"/>
  <c r="D32" i="27"/>
  <c r="E31" i="27"/>
  <c r="L28" i="27"/>
  <c r="L27" i="27"/>
  <c r="O22" i="27"/>
  <c r="J22" i="27"/>
  <c r="R21" i="27"/>
  <c r="L21" i="27"/>
  <c r="R20" i="27"/>
  <c r="D20" i="27"/>
  <c r="R19" i="27"/>
  <c r="R16" i="27"/>
  <c r="R15" i="27"/>
  <c r="R14" i="27"/>
  <c r="P13" i="27"/>
  <c r="R13" i="27" s="1"/>
  <c r="O13" i="27"/>
  <c r="O29" i="27"/>
  <c r="J13" i="27"/>
  <c r="R12" i="27"/>
  <c r="E12" i="27"/>
  <c r="R11" i="27"/>
  <c r="R10" i="27"/>
  <c r="R9" i="27"/>
  <c r="R8" i="27"/>
  <c r="R7" i="27"/>
  <c r="R6" i="27"/>
  <c r="AH51" i="26"/>
  <c r="AD51" i="26"/>
  <c r="AA51" i="26"/>
  <c r="X51" i="26"/>
  <c r="L49" i="26"/>
  <c r="L52" i="26" s="1"/>
  <c r="E49" i="26"/>
  <c r="E52" i="26"/>
  <c r="G28" i="26"/>
  <c r="S26" i="26"/>
  <c r="S24" i="26"/>
  <c r="S22" i="26"/>
  <c r="S16" i="26"/>
  <c r="S14" i="26"/>
  <c r="G14" i="26"/>
  <c r="G18" i="26"/>
  <c r="S18" i="26" s="1"/>
  <c r="S12" i="26"/>
  <c r="S10" i="26"/>
  <c r="G51" i="25"/>
  <c r="J42" i="25" s="1"/>
  <c r="J51" i="25"/>
  <c r="D51" i="25"/>
  <c r="E47" i="25"/>
  <c r="J50" i="25"/>
  <c r="E50" i="25"/>
  <c r="J49" i="25"/>
  <c r="E49" i="25"/>
  <c r="J48" i="25"/>
  <c r="E48" i="25"/>
  <c r="N43" i="25"/>
  <c r="J43" i="25"/>
  <c r="E43" i="25"/>
  <c r="P42" i="25"/>
  <c r="E42" i="25"/>
  <c r="P40" i="25"/>
  <c r="E38" i="25"/>
  <c r="P37" i="25"/>
  <c r="D32" i="25"/>
  <c r="L28" i="25"/>
  <c r="L27" i="25"/>
  <c r="O22" i="25"/>
  <c r="J22" i="25"/>
  <c r="R21" i="25"/>
  <c r="L21" i="25"/>
  <c r="R20" i="25"/>
  <c r="D20" i="25"/>
  <c r="R19" i="25"/>
  <c r="L18" i="25"/>
  <c r="R16" i="25"/>
  <c r="R15" i="25"/>
  <c r="R14" i="25"/>
  <c r="P13" i="25"/>
  <c r="R13" i="25" s="1"/>
  <c r="O13" i="25"/>
  <c r="O29" i="25"/>
  <c r="J13" i="25"/>
  <c r="R12" i="25"/>
  <c r="L12" i="25"/>
  <c r="E12" i="25"/>
  <c r="R11" i="25"/>
  <c r="R10" i="25"/>
  <c r="R9" i="25"/>
  <c r="R8" i="25"/>
  <c r="R7" i="25"/>
  <c r="R6" i="25"/>
  <c r="AH51" i="24"/>
  <c r="AD51" i="24"/>
  <c r="AA51" i="24"/>
  <c r="X51" i="24"/>
  <c r="L49" i="24"/>
  <c r="L52" i="24"/>
  <c r="E49" i="24"/>
  <c r="E52" i="24"/>
  <c r="G28" i="24"/>
  <c r="S26" i="24"/>
  <c r="S24" i="24"/>
  <c r="S22" i="24"/>
  <c r="S16" i="24"/>
  <c r="G14" i="24"/>
  <c r="G18" i="24" s="1"/>
  <c r="S18" i="24" s="1"/>
  <c r="S12" i="24"/>
  <c r="S10" i="24"/>
  <c r="G51" i="23"/>
  <c r="J39" i="23" s="1"/>
  <c r="D51" i="23"/>
  <c r="E51" i="23" s="1"/>
  <c r="J50" i="23"/>
  <c r="E50" i="23"/>
  <c r="E49" i="23"/>
  <c r="J48" i="23"/>
  <c r="E48" i="23"/>
  <c r="N43" i="23"/>
  <c r="P39" i="23"/>
  <c r="P42" i="23"/>
  <c r="P40" i="23"/>
  <c r="E38" i="23"/>
  <c r="P37" i="23"/>
  <c r="D32" i="23"/>
  <c r="L28" i="23"/>
  <c r="L27" i="23"/>
  <c r="O22" i="23"/>
  <c r="J22" i="23"/>
  <c r="R21" i="23"/>
  <c r="L21" i="23"/>
  <c r="R20" i="23"/>
  <c r="D20" i="23"/>
  <c r="D33" i="23" s="1"/>
  <c r="E6" i="23" s="1"/>
  <c r="R19" i="23"/>
  <c r="R16" i="23"/>
  <c r="R15" i="23"/>
  <c r="R14" i="23"/>
  <c r="R13" i="23"/>
  <c r="P13" i="23"/>
  <c r="O13" i="23"/>
  <c r="O29" i="23" s="1"/>
  <c r="J13" i="23"/>
  <c r="R12" i="23"/>
  <c r="E12" i="23"/>
  <c r="R11" i="23"/>
  <c r="R10" i="23"/>
  <c r="R9" i="23"/>
  <c r="R8" i="23"/>
  <c r="R7" i="23"/>
  <c r="R6" i="23"/>
  <c r="AH51" i="22"/>
  <c r="AD51" i="22"/>
  <c r="AA51" i="22"/>
  <c r="X51" i="22"/>
  <c r="L49" i="22"/>
  <c r="L52" i="22" s="1"/>
  <c r="E49" i="22"/>
  <c r="E52" i="22" s="1"/>
  <c r="G28" i="22"/>
  <c r="S26" i="22"/>
  <c r="S24" i="22"/>
  <c r="S22" i="22"/>
  <c r="S16" i="22"/>
  <c r="G14" i="22"/>
  <c r="G18" i="22"/>
  <c r="S18" i="22" s="1"/>
  <c r="S12" i="22"/>
  <c r="S10" i="22"/>
  <c r="J51" i="21"/>
  <c r="G51" i="21"/>
  <c r="J44" i="21" s="1"/>
  <c r="J46" i="21"/>
  <c r="D51" i="21"/>
  <c r="E38" i="21" s="1"/>
  <c r="J50" i="21"/>
  <c r="E50" i="21"/>
  <c r="J49" i="21"/>
  <c r="J48" i="21"/>
  <c r="E48" i="21"/>
  <c r="J47" i="21"/>
  <c r="E47" i="21"/>
  <c r="E46" i="21"/>
  <c r="J45" i="21"/>
  <c r="P43" i="21"/>
  <c r="N43" i="21"/>
  <c r="P39" i="21"/>
  <c r="E43" i="21"/>
  <c r="P42" i="21"/>
  <c r="J42" i="21"/>
  <c r="P41" i="21"/>
  <c r="J41" i="21"/>
  <c r="P40" i="21"/>
  <c r="J40" i="21"/>
  <c r="J39" i="21"/>
  <c r="P38" i="21"/>
  <c r="P37" i="21"/>
  <c r="D32" i="21"/>
  <c r="E31" i="21"/>
  <c r="L28" i="21"/>
  <c r="L27" i="21"/>
  <c r="O22" i="21"/>
  <c r="O29" i="21" s="1"/>
  <c r="J22" i="21"/>
  <c r="R21" i="21"/>
  <c r="L21" i="21"/>
  <c r="R20" i="21"/>
  <c r="D20" i="21"/>
  <c r="R19" i="21"/>
  <c r="L18" i="21"/>
  <c r="R16" i="21"/>
  <c r="R15" i="21"/>
  <c r="R14" i="21"/>
  <c r="P13" i="21"/>
  <c r="R13" i="21"/>
  <c r="O13" i="21"/>
  <c r="J13" i="21"/>
  <c r="R12" i="21"/>
  <c r="L12" i="21"/>
  <c r="E12" i="21"/>
  <c r="R11" i="21"/>
  <c r="R10" i="21"/>
  <c r="R9" i="21"/>
  <c r="R8" i="21"/>
  <c r="R7" i="21"/>
  <c r="R6" i="21"/>
  <c r="AH51" i="20"/>
  <c r="AD51" i="20"/>
  <c r="AA51" i="20"/>
  <c r="X51" i="20"/>
  <c r="L49" i="20"/>
  <c r="L52" i="20"/>
  <c r="E49" i="20"/>
  <c r="E52" i="20"/>
  <c r="G28" i="20"/>
  <c r="S26" i="20"/>
  <c r="S24" i="20"/>
  <c r="S22" i="20"/>
  <c r="G18" i="20"/>
  <c r="S18" i="20" s="1"/>
  <c r="S16" i="20"/>
  <c r="S14" i="20"/>
  <c r="G14" i="20"/>
  <c r="S12" i="20"/>
  <c r="S10" i="20"/>
  <c r="G51" i="19"/>
  <c r="D51" i="19"/>
  <c r="E42" i="19" s="1"/>
  <c r="J50" i="19"/>
  <c r="E50" i="19"/>
  <c r="J48" i="19"/>
  <c r="E48" i="19"/>
  <c r="N43" i="19"/>
  <c r="P43" i="19"/>
  <c r="J43" i="19"/>
  <c r="E43" i="19"/>
  <c r="P42" i="19"/>
  <c r="P41" i="19"/>
  <c r="P40" i="19"/>
  <c r="D32" i="19"/>
  <c r="L28" i="19"/>
  <c r="L27" i="19"/>
  <c r="O22" i="19"/>
  <c r="J22" i="19"/>
  <c r="J29" i="19" s="1"/>
  <c r="R21" i="19"/>
  <c r="L21" i="19"/>
  <c r="R20" i="19"/>
  <c r="D20" i="19"/>
  <c r="D33" i="19" s="1"/>
  <c r="E8" i="19" s="1"/>
  <c r="R19" i="19"/>
  <c r="L18" i="19"/>
  <c r="R16" i="19"/>
  <c r="R15" i="19"/>
  <c r="R14" i="19"/>
  <c r="P13" i="19"/>
  <c r="R13" i="19" s="1"/>
  <c r="O13" i="19"/>
  <c r="O29" i="19" s="1"/>
  <c r="J13" i="19"/>
  <c r="R12" i="19"/>
  <c r="L12" i="19"/>
  <c r="E12" i="19"/>
  <c r="R11" i="19"/>
  <c r="R10" i="19"/>
  <c r="R9" i="19"/>
  <c r="R8" i="19"/>
  <c r="R7" i="19"/>
  <c r="R6" i="19"/>
  <c r="AH51" i="18"/>
  <c r="AD51" i="18"/>
  <c r="AA51" i="18"/>
  <c r="X51" i="18"/>
  <c r="L49" i="18"/>
  <c r="L52" i="18" s="1"/>
  <c r="E49" i="18"/>
  <c r="E52" i="18"/>
  <c r="G28" i="18"/>
  <c r="S26" i="18"/>
  <c r="S24" i="18"/>
  <c r="S22" i="18"/>
  <c r="S16" i="18"/>
  <c r="G14" i="18"/>
  <c r="G18" i="18"/>
  <c r="S18" i="18" s="1"/>
  <c r="S12" i="18"/>
  <c r="S10" i="18"/>
  <c r="G51" i="17"/>
  <c r="J51" i="17" s="1"/>
  <c r="D51" i="17"/>
  <c r="J50" i="17"/>
  <c r="E50" i="17"/>
  <c r="E49" i="17"/>
  <c r="J48" i="17"/>
  <c r="E48" i="17"/>
  <c r="J47" i="17"/>
  <c r="N43" i="17"/>
  <c r="P43" i="17"/>
  <c r="J43" i="17"/>
  <c r="E43" i="17"/>
  <c r="P42" i="17"/>
  <c r="J42" i="17"/>
  <c r="P41" i="17"/>
  <c r="P40" i="17"/>
  <c r="J38" i="17"/>
  <c r="P37" i="17"/>
  <c r="D32" i="17"/>
  <c r="D33" i="17"/>
  <c r="E16" i="17" s="1"/>
  <c r="L28" i="17"/>
  <c r="L27" i="17"/>
  <c r="O22" i="17"/>
  <c r="J22" i="17"/>
  <c r="R21" i="17"/>
  <c r="L21" i="17"/>
  <c r="R20" i="17"/>
  <c r="D20" i="17"/>
  <c r="R19" i="17"/>
  <c r="L18" i="17"/>
  <c r="R16" i="17"/>
  <c r="R15" i="17"/>
  <c r="R14" i="17"/>
  <c r="P13" i="17"/>
  <c r="R13" i="17"/>
  <c r="O13" i="17"/>
  <c r="O29" i="17" s="1"/>
  <c r="J13" i="17"/>
  <c r="R12" i="17"/>
  <c r="L12" i="17"/>
  <c r="R11" i="17"/>
  <c r="R10" i="17"/>
  <c r="R9" i="17"/>
  <c r="R8" i="17"/>
  <c r="R7" i="17"/>
  <c r="R6" i="17"/>
  <c r="AH51" i="16"/>
  <c r="AD51" i="16"/>
  <c r="AA51" i="16"/>
  <c r="X51" i="16"/>
  <c r="L49" i="16"/>
  <c r="L52" i="16"/>
  <c r="E49" i="16"/>
  <c r="E52" i="16" s="1"/>
  <c r="G28" i="16"/>
  <c r="S26" i="16"/>
  <c r="S24" i="16"/>
  <c r="S22" i="16"/>
  <c r="S16" i="16"/>
  <c r="S14" i="16"/>
  <c r="G14" i="16"/>
  <c r="G18" i="16" s="1"/>
  <c r="S18" i="16" s="1"/>
  <c r="S12" i="16"/>
  <c r="S10" i="16"/>
  <c r="P59" i="15"/>
  <c r="P58" i="15"/>
  <c r="P55" i="15"/>
  <c r="P54" i="15"/>
  <c r="P53" i="15"/>
  <c r="P52" i="15"/>
  <c r="P51" i="15"/>
  <c r="J51" i="15"/>
  <c r="G51" i="15"/>
  <c r="F51" i="15"/>
  <c r="D51" i="15"/>
  <c r="E40" i="15" s="1"/>
  <c r="E47" i="15"/>
  <c r="P50" i="15"/>
  <c r="J50" i="15"/>
  <c r="F50" i="15"/>
  <c r="E50" i="15"/>
  <c r="J49" i="15"/>
  <c r="F49" i="15"/>
  <c r="E49" i="15"/>
  <c r="J48" i="15"/>
  <c r="F48" i="15"/>
  <c r="E48" i="15"/>
  <c r="J47" i="15"/>
  <c r="F47" i="15"/>
  <c r="J46" i="15"/>
  <c r="F46" i="15"/>
  <c r="E46" i="15"/>
  <c r="J45" i="15"/>
  <c r="F45" i="15"/>
  <c r="E45" i="15"/>
  <c r="J44" i="15"/>
  <c r="F44" i="15"/>
  <c r="E44" i="15"/>
  <c r="P43" i="15"/>
  <c r="N43" i="15"/>
  <c r="Q43" i="15" s="1"/>
  <c r="J43" i="15"/>
  <c r="F43" i="15"/>
  <c r="E43" i="15"/>
  <c r="Q42" i="15"/>
  <c r="P42" i="15"/>
  <c r="J42" i="15"/>
  <c r="F42" i="15"/>
  <c r="E42" i="15"/>
  <c r="Q41" i="15"/>
  <c r="J41" i="15"/>
  <c r="F41" i="15"/>
  <c r="E41" i="15"/>
  <c r="Q40" i="15"/>
  <c r="P40" i="15"/>
  <c r="J40" i="15"/>
  <c r="F40" i="15"/>
  <c r="Q39" i="15"/>
  <c r="J39" i="15"/>
  <c r="F39" i="15"/>
  <c r="Q38" i="15"/>
  <c r="J38" i="15"/>
  <c r="F38" i="15"/>
  <c r="E38" i="15"/>
  <c r="Q37" i="15"/>
  <c r="D32" i="15"/>
  <c r="F32" i="15" s="1"/>
  <c r="F31" i="15"/>
  <c r="F30" i="15"/>
  <c r="F29" i="15"/>
  <c r="M28" i="15"/>
  <c r="L28" i="15"/>
  <c r="F28" i="15"/>
  <c r="M27" i="15"/>
  <c r="L27" i="15"/>
  <c r="F27" i="15"/>
  <c r="M26" i="15"/>
  <c r="F26" i="15"/>
  <c r="M25" i="15"/>
  <c r="F25" i="15"/>
  <c r="M24" i="15"/>
  <c r="F24" i="15"/>
  <c r="M23" i="15"/>
  <c r="F23" i="15"/>
  <c r="O22" i="15"/>
  <c r="M22" i="15"/>
  <c r="J22" i="15"/>
  <c r="F22" i="15"/>
  <c r="R21" i="15"/>
  <c r="M21" i="15"/>
  <c r="L21" i="15"/>
  <c r="F21" i="15"/>
  <c r="R20" i="15"/>
  <c r="M20" i="15"/>
  <c r="D20" i="15"/>
  <c r="R19" i="15"/>
  <c r="M19" i="15"/>
  <c r="F19" i="15"/>
  <c r="M18" i="15"/>
  <c r="L18" i="15"/>
  <c r="F18" i="15"/>
  <c r="M17" i="15"/>
  <c r="F17" i="15"/>
  <c r="R16" i="15"/>
  <c r="M16" i="15"/>
  <c r="F16" i="15"/>
  <c r="R15" i="15"/>
  <c r="M15" i="15"/>
  <c r="F15" i="15"/>
  <c r="R14" i="15"/>
  <c r="M14" i="15"/>
  <c r="F14" i="15"/>
  <c r="P13" i="15"/>
  <c r="R13" i="15" s="1"/>
  <c r="O13" i="15"/>
  <c r="O29" i="15" s="1"/>
  <c r="J13" i="15"/>
  <c r="J29" i="15" s="1"/>
  <c r="F13" i="15"/>
  <c r="R12" i="15"/>
  <c r="M12" i="15"/>
  <c r="L12" i="15"/>
  <c r="F12" i="15"/>
  <c r="E12" i="15"/>
  <c r="R11" i="15"/>
  <c r="M11" i="15"/>
  <c r="F11" i="15"/>
  <c r="R10" i="15"/>
  <c r="M10" i="15"/>
  <c r="F10" i="15"/>
  <c r="R9" i="15"/>
  <c r="M9" i="15"/>
  <c r="F9" i="15"/>
  <c r="R8" i="15"/>
  <c r="M8" i="15"/>
  <c r="F8" i="15"/>
  <c r="R7" i="15"/>
  <c r="M7" i="15"/>
  <c r="F7" i="15"/>
  <c r="R6" i="15"/>
  <c r="M6" i="15"/>
  <c r="F6" i="15"/>
  <c r="E52" i="14"/>
  <c r="AH51" i="14"/>
  <c r="AD51" i="14"/>
  <c r="AA51" i="14"/>
  <c r="X51" i="14"/>
  <c r="L49" i="14"/>
  <c r="L52" i="14"/>
  <c r="E49" i="14"/>
  <c r="G28" i="14"/>
  <c r="S26" i="14"/>
  <c r="S24" i="14"/>
  <c r="S22" i="14"/>
  <c r="S16" i="14"/>
  <c r="G14" i="14"/>
  <c r="G18" i="14" s="1"/>
  <c r="S18" i="14"/>
  <c r="S12" i="14"/>
  <c r="S10" i="14"/>
  <c r="G51" i="13"/>
  <c r="J38" i="13" s="1"/>
  <c r="D51" i="13"/>
  <c r="J50" i="13"/>
  <c r="E50" i="13"/>
  <c r="J49" i="13"/>
  <c r="J48" i="13"/>
  <c r="E48" i="13"/>
  <c r="N43" i="13"/>
  <c r="P37" i="13" s="1"/>
  <c r="J43" i="13"/>
  <c r="E43" i="13"/>
  <c r="P42" i="13"/>
  <c r="J42" i="13"/>
  <c r="E42" i="13"/>
  <c r="P40" i="13"/>
  <c r="D32" i="13"/>
  <c r="L28" i="13"/>
  <c r="L27" i="13"/>
  <c r="J25" i="13"/>
  <c r="L25" i="13"/>
  <c r="O22" i="13"/>
  <c r="J22" i="13"/>
  <c r="R21" i="13"/>
  <c r="L21" i="13"/>
  <c r="R20" i="13"/>
  <c r="D20" i="13"/>
  <c r="R19" i="13"/>
  <c r="L18" i="13"/>
  <c r="R16" i="13"/>
  <c r="R15" i="13"/>
  <c r="R14" i="13"/>
  <c r="P13" i="13"/>
  <c r="R13" i="13" s="1"/>
  <c r="O13" i="13"/>
  <c r="J13" i="13"/>
  <c r="J29" i="13"/>
  <c r="L19" i="13" s="1"/>
  <c r="R12" i="13"/>
  <c r="L12" i="13"/>
  <c r="E12" i="13"/>
  <c r="R11" i="13"/>
  <c r="R10" i="13"/>
  <c r="R9" i="13"/>
  <c r="R8" i="13"/>
  <c r="R7" i="13"/>
  <c r="R6" i="13"/>
  <c r="AH51" i="12"/>
  <c r="AD51" i="12"/>
  <c r="AA51" i="12"/>
  <c r="X51" i="12"/>
  <c r="L49" i="12"/>
  <c r="L52" i="12" s="1"/>
  <c r="E49" i="12"/>
  <c r="E52" i="12" s="1"/>
  <c r="G28" i="12"/>
  <c r="S26" i="12"/>
  <c r="S24" i="12"/>
  <c r="S22" i="12"/>
  <c r="S16" i="12"/>
  <c r="G14" i="12"/>
  <c r="G18" i="12" s="1"/>
  <c r="S18" i="12" s="1"/>
  <c r="S12" i="12"/>
  <c r="S10" i="12"/>
  <c r="G51" i="11"/>
  <c r="J51" i="11"/>
  <c r="D51" i="11"/>
  <c r="E49" i="11" s="1"/>
  <c r="J50" i="11"/>
  <c r="E50" i="11"/>
  <c r="J49" i="11"/>
  <c r="J48" i="11"/>
  <c r="E48" i="11"/>
  <c r="N43" i="11"/>
  <c r="P41" i="11"/>
  <c r="J43" i="11"/>
  <c r="E43" i="11"/>
  <c r="P42" i="11"/>
  <c r="J42" i="11"/>
  <c r="P40" i="11"/>
  <c r="J38" i="11"/>
  <c r="P37" i="11"/>
  <c r="D32" i="11"/>
  <c r="L28" i="11"/>
  <c r="L27" i="11"/>
  <c r="O22" i="11"/>
  <c r="J22" i="11"/>
  <c r="R21" i="11"/>
  <c r="L21" i="11"/>
  <c r="R20" i="11"/>
  <c r="D20" i="11"/>
  <c r="D33" i="11" s="1"/>
  <c r="R19" i="11"/>
  <c r="L18" i="11"/>
  <c r="R16" i="11"/>
  <c r="R15" i="11"/>
  <c r="R14" i="11"/>
  <c r="P13" i="11"/>
  <c r="R13" i="11" s="1"/>
  <c r="O13" i="11"/>
  <c r="O29" i="11" s="1"/>
  <c r="J13" i="11"/>
  <c r="J29" i="11" s="1"/>
  <c r="R12" i="11"/>
  <c r="E12" i="11"/>
  <c r="R11" i="11"/>
  <c r="R10" i="11"/>
  <c r="R9" i="11"/>
  <c r="R8" i="11"/>
  <c r="R7" i="11"/>
  <c r="R6" i="11"/>
  <c r="AH51" i="10"/>
  <c r="AD51" i="10"/>
  <c r="AA51" i="10"/>
  <c r="X51" i="10"/>
  <c r="L49" i="10"/>
  <c r="L52" i="10" s="1"/>
  <c r="E49" i="10"/>
  <c r="E52" i="10"/>
  <c r="G28" i="10"/>
  <c r="S26" i="10"/>
  <c r="S24" i="10"/>
  <c r="S22" i="10"/>
  <c r="S16" i="10"/>
  <c r="G14" i="10"/>
  <c r="G18" i="10"/>
  <c r="S18" i="10" s="1"/>
  <c r="S12" i="10"/>
  <c r="S10" i="10"/>
  <c r="G51" i="9"/>
  <c r="J51" i="9" s="1"/>
  <c r="D51" i="9"/>
  <c r="J50" i="9"/>
  <c r="E50" i="9"/>
  <c r="J48" i="9"/>
  <c r="E48" i="9"/>
  <c r="J45" i="9"/>
  <c r="N43" i="9"/>
  <c r="P37" i="9" s="1"/>
  <c r="J43" i="9"/>
  <c r="E43" i="9"/>
  <c r="P42" i="9"/>
  <c r="P40" i="9"/>
  <c r="D32" i="9"/>
  <c r="O29" i="9"/>
  <c r="J29" i="9"/>
  <c r="L6" i="9"/>
  <c r="L28" i="9"/>
  <c r="L27" i="9"/>
  <c r="O22" i="9"/>
  <c r="J22" i="9"/>
  <c r="L22" i="9"/>
  <c r="R21" i="9"/>
  <c r="L21" i="9"/>
  <c r="R20" i="9"/>
  <c r="D20" i="9"/>
  <c r="R19" i="9"/>
  <c r="L18" i="9"/>
  <c r="R16" i="9"/>
  <c r="R15" i="9"/>
  <c r="R14" i="9"/>
  <c r="P13" i="9"/>
  <c r="R13" i="9" s="1"/>
  <c r="O13" i="9"/>
  <c r="J13" i="9"/>
  <c r="L13" i="9" s="1"/>
  <c r="R12" i="9"/>
  <c r="L12" i="9"/>
  <c r="E12" i="9"/>
  <c r="R11" i="9"/>
  <c r="R10" i="9"/>
  <c r="R9" i="9"/>
  <c r="R8" i="9"/>
  <c r="R7" i="9"/>
  <c r="R6" i="9"/>
  <c r="AH51" i="8"/>
  <c r="AD51" i="8"/>
  <c r="AA51" i="8"/>
  <c r="X51" i="8"/>
  <c r="L49" i="8"/>
  <c r="L52" i="8"/>
  <c r="E49" i="8"/>
  <c r="E52" i="8"/>
  <c r="G28" i="8"/>
  <c r="S26" i="8"/>
  <c r="S24" i="8"/>
  <c r="S22" i="8"/>
  <c r="S16" i="8"/>
  <c r="G14" i="8"/>
  <c r="G18" i="8"/>
  <c r="S18" i="8" s="1"/>
  <c r="S12" i="8"/>
  <c r="S10" i="8"/>
  <c r="G51" i="7"/>
  <c r="J51" i="7" s="1"/>
  <c r="D51" i="7"/>
  <c r="E44" i="7"/>
  <c r="J50" i="7"/>
  <c r="E50" i="7"/>
  <c r="E49" i="7"/>
  <c r="J48" i="7"/>
  <c r="E48" i="7"/>
  <c r="E46" i="7"/>
  <c r="E45" i="7"/>
  <c r="N43" i="7"/>
  <c r="P41" i="7" s="1"/>
  <c r="J43" i="7"/>
  <c r="E43" i="7"/>
  <c r="P42" i="7"/>
  <c r="P40" i="7"/>
  <c r="E40" i="7"/>
  <c r="D32" i="7"/>
  <c r="E31" i="7"/>
  <c r="L28" i="7"/>
  <c r="L27" i="7"/>
  <c r="O22" i="7"/>
  <c r="O29" i="7"/>
  <c r="J22" i="7"/>
  <c r="R21" i="7"/>
  <c r="L21" i="7"/>
  <c r="R20" i="7"/>
  <c r="D20" i="7"/>
  <c r="R19" i="7"/>
  <c r="L18" i="7"/>
  <c r="E17" i="7"/>
  <c r="R16" i="7"/>
  <c r="R15" i="7"/>
  <c r="R14" i="7"/>
  <c r="P13" i="7"/>
  <c r="R13" i="7" s="1"/>
  <c r="O13" i="7"/>
  <c r="J13" i="7"/>
  <c r="J29" i="7" s="1"/>
  <c r="R12" i="7"/>
  <c r="L12" i="7"/>
  <c r="E12" i="7"/>
  <c r="R11" i="7"/>
  <c r="R10" i="7"/>
  <c r="R9" i="7"/>
  <c r="R8" i="7"/>
  <c r="R7" i="7"/>
  <c r="R6" i="7"/>
  <c r="AH51" i="6"/>
  <c r="AD51" i="6"/>
  <c r="AA51" i="6"/>
  <c r="X51" i="6"/>
  <c r="L49" i="6"/>
  <c r="L52" i="6"/>
  <c r="E49" i="6"/>
  <c r="E52" i="6"/>
  <c r="G28" i="6"/>
  <c r="S26" i="6"/>
  <c r="S24" i="6"/>
  <c r="S22" i="6"/>
  <c r="S16" i="6"/>
  <c r="G14" i="6"/>
  <c r="G18" i="6"/>
  <c r="S18" i="6" s="1"/>
  <c r="S12" i="6"/>
  <c r="S10" i="6"/>
  <c r="J51" i="5"/>
  <c r="G51" i="5"/>
  <c r="J44" i="5" s="1"/>
  <c r="J47" i="5"/>
  <c r="D51" i="5"/>
  <c r="E38" i="5" s="1"/>
  <c r="E51" i="5"/>
  <c r="J50" i="5"/>
  <c r="E50" i="5"/>
  <c r="J49" i="5"/>
  <c r="J48" i="5"/>
  <c r="E48" i="5"/>
  <c r="N43" i="5"/>
  <c r="P43" i="5" s="1"/>
  <c r="J43" i="5"/>
  <c r="P42" i="5"/>
  <c r="J42" i="5"/>
  <c r="E42" i="5"/>
  <c r="J41" i="5"/>
  <c r="P40" i="5"/>
  <c r="J40" i="5"/>
  <c r="J39" i="5"/>
  <c r="J38" i="5"/>
  <c r="P37" i="5"/>
  <c r="D33" i="5"/>
  <c r="E18" i="5" s="1"/>
  <c r="D32" i="5"/>
  <c r="E31" i="5"/>
  <c r="L28" i="5"/>
  <c r="L27" i="5"/>
  <c r="O22" i="5"/>
  <c r="J22" i="5"/>
  <c r="R21" i="5"/>
  <c r="L21" i="5"/>
  <c r="R20" i="5"/>
  <c r="D20" i="5"/>
  <c r="R19" i="5"/>
  <c r="L18" i="5"/>
  <c r="R16" i="5"/>
  <c r="R15" i="5"/>
  <c r="R14" i="5"/>
  <c r="P13" i="5"/>
  <c r="R13" i="5"/>
  <c r="O13" i="5"/>
  <c r="O29" i="5"/>
  <c r="J13" i="5"/>
  <c r="J29" i="5"/>
  <c r="L17" i="5" s="1"/>
  <c r="R12" i="5"/>
  <c r="L12" i="5"/>
  <c r="E12" i="5"/>
  <c r="R11" i="5"/>
  <c r="R10" i="5"/>
  <c r="R9" i="5"/>
  <c r="R8" i="5"/>
  <c r="R7" i="5"/>
  <c r="R6" i="5"/>
  <c r="AH51" i="4"/>
  <c r="AD51" i="4"/>
  <c r="AA51" i="4"/>
  <c r="X51" i="4"/>
  <c r="L49" i="4"/>
  <c r="L52" i="4" s="1"/>
  <c r="E49" i="4"/>
  <c r="E52" i="4" s="1"/>
  <c r="G28" i="4"/>
  <c r="S26" i="4"/>
  <c r="S24" i="4"/>
  <c r="S22" i="4"/>
  <c r="S16" i="4"/>
  <c r="G14" i="4"/>
  <c r="G18" i="4" s="1"/>
  <c r="S18" i="4" s="1"/>
  <c r="S12" i="4"/>
  <c r="S10" i="4"/>
  <c r="G51" i="3"/>
  <c r="J44" i="3" s="1"/>
  <c r="D51" i="3"/>
  <c r="E44" i="3" s="1"/>
  <c r="J50" i="3"/>
  <c r="E50" i="3"/>
  <c r="J49" i="3"/>
  <c r="E49" i="3"/>
  <c r="J48" i="3"/>
  <c r="E48" i="3"/>
  <c r="E45" i="3"/>
  <c r="N43" i="3"/>
  <c r="P37" i="3" s="1"/>
  <c r="P43" i="3"/>
  <c r="J43" i="3"/>
  <c r="E43" i="3"/>
  <c r="P42" i="3"/>
  <c r="J42" i="3"/>
  <c r="E42" i="3"/>
  <c r="P41" i="3"/>
  <c r="P40" i="3"/>
  <c r="P39" i="3"/>
  <c r="J39" i="3"/>
  <c r="E39" i="3"/>
  <c r="E38" i="3"/>
  <c r="D32" i="3"/>
  <c r="E31" i="3"/>
  <c r="L28" i="3"/>
  <c r="L27" i="3"/>
  <c r="O22" i="3"/>
  <c r="J22" i="3"/>
  <c r="R21" i="3"/>
  <c r="L21" i="3"/>
  <c r="R20" i="3"/>
  <c r="D20" i="3"/>
  <c r="R19" i="3"/>
  <c r="R16" i="3"/>
  <c r="R15" i="3"/>
  <c r="R14" i="3"/>
  <c r="R13" i="3"/>
  <c r="P13" i="3"/>
  <c r="O13" i="3"/>
  <c r="J13" i="3"/>
  <c r="R12" i="3"/>
  <c r="E12" i="3"/>
  <c r="R11" i="3"/>
  <c r="L11" i="3"/>
  <c r="R10" i="3"/>
  <c r="R9" i="3"/>
  <c r="R8" i="3"/>
  <c r="R7" i="3"/>
  <c r="R6" i="3"/>
  <c r="L52" i="2"/>
  <c r="AH51" i="2"/>
  <c r="AD51" i="2"/>
  <c r="AA51" i="2"/>
  <c r="X51" i="2"/>
  <c r="L49" i="2"/>
  <c r="E49" i="2"/>
  <c r="E52" i="2"/>
  <c r="G28" i="2"/>
  <c r="S26" i="2"/>
  <c r="S24" i="2"/>
  <c r="S22" i="2"/>
  <c r="S16" i="2"/>
  <c r="G14" i="2"/>
  <c r="G18" i="2"/>
  <c r="S18" i="2" s="1"/>
  <c r="S12" i="2"/>
  <c r="S10" i="2"/>
  <c r="L11" i="47"/>
  <c r="L15" i="47"/>
  <c r="L26" i="47"/>
  <c r="L20" i="47"/>
  <c r="L10" i="47"/>
  <c r="L14" i="47"/>
  <c r="L25" i="47"/>
  <c r="L9" i="47"/>
  <c r="L24" i="47"/>
  <c r="L19" i="47"/>
  <c r="L23" i="47"/>
  <c r="L13" i="47"/>
  <c r="L8" i="47"/>
  <c r="L17" i="47"/>
  <c r="L29" i="47"/>
  <c r="L22" i="47"/>
  <c r="L7" i="47"/>
  <c r="L16" i="47"/>
  <c r="L6" i="47"/>
  <c r="E45" i="47"/>
  <c r="E40" i="47"/>
  <c r="J45" i="47"/>
  <c r="E46" i="47"/>
  <c r="E41" i="47"/>
  <c r="E47" i="47"/>
  <c r="E38" i="47"/>
  <c r="E51" i="47"/>
  <c r="E39" i="47"/>
  <c r="S14" i="46"/>
  <c r="L11" i="45"/>
  <c r="L25" i="45"/>
  <c r="L9" i="45"/>
  <c r="L24" i="45"/>
  <c r="L19" i="45"/>
  <c r="L23" i="45"/>
  <c r="L13" i="45"/>
  <c r="L8" i="45"/>
  <c r="L17" i="45"/>
  <c r="L29" i="45"/>
  <c r="L16" i="45"/>
  <c r="P39" i="45"/>
  <c r="E45" i="45"/>
  <c r="P38" i="45"/>
  <c r="E40" i="45"/>
  <c r="J45" i="45"/>
  <c r="E46" i="45"/>
  <c r="E41" i="45"/>
  <c r="E47" i="45"/>
  <c r="D33" i="45"/>
  <c r="E25" i="45" s="1"/>
  <c r="E49" i="45"/>
  <c r="E51" i="45"/>
  <c r="E39" i="45"/>
  <c r="S14" i="44"/>
  <c r="E16" i="43"/>
  <c r="J51" i="43"/>
  <c r="E29" i="43"/>
  <c r="P39" i="43"/>
  <c r="E45" i="43"/>
  <c r="J44" i="43"/>
  <c r="E7" i="43"/>
  <c r="J29" i="43"/>
  <c r="E40" i="43"/>
  <c r="J45" i="43"/>
  <c r="J40" i="43"/>
  <c r="E46" i="43"/>
  <c r="J46" i="43"/>
  <c r="E30" i="43"/>
  <c r="E41" i="43"/>
  <c r="E47" i="43"/>
  <c r="J41" i="43"/>
  <c r="J47" i="43"/>
  <c r="E19" i="43"/>
  <c r="E24" i="43"/>
  <c r="E14" i="43"/>
  <c r="E33" i="43"/>
  <c r="J49" i="43"/>
  <c r="J42" i="43"/>
  <c r="E20" i="43"/>
  <c r="P37" i="43"/>
  <c r="E43" i="43"/>
  <c r="E15" i="43"/>
  <c r="E27" i="43"/>
  <c r="J38" i="43"/>
  <c r="E11" i="43"/>
  <c r="P38" i="43"/>
  <c r="S14" i="42"/>
  <c r="L22" i="41"/>
  <c r="E6" i="41"/>
  <c r="E28" i="41"/>
  <c r="E27" i="41"/>
  <c r="E10" i="41"/>
  <c r="E32" i="41"/>
  <c r="E14" i="41"/>
  <c r="E25" i="41"/>
  <c r="E31" i="41"/>
  <c r="E9" i="41"/>
  <c r="E30" i="41"/>
  <c r="E24" i="41"/>
  <c r="E19" i="41"/>
  <c r="E18" i="41"/>
  <c r="E21" i="41"/>
  <c r="E17" i="41"/>
  <c r="L16" i="41"/>
  <c r="L11" i="41"/>
  <c r="L6" i="41"/>
  <c r="L10" i="41"/>
  <c r="L20" i="41"/>
  <c r="L14" i="41"/>
  <c r="L9" i="41"/>
  <c r="L24" i="41"/>
  <c r="L23" i="41"/>
  <c r="L8" i="41"/>
  <c r="L29" i="41"/>
  <c r="L17" i="41"/>
  <c r="E45" i="41"/>
  <c r="E40" i="41"/>
  <c r="E46" i="41"/>
  <c r="P39" i="41"/>
  <c r="E41" i="41"/>
  <c r="E47" i="41"/>
  <c r="P41" i="41"/>
  <c r="E49" i="41"/>
  <c r="P37" i="41"/>
  <c r="E43" i="41"/>
  <c r="P38" i="41"/>
  <c r="E51" i="41"/>
  <c r="E39" i="41"/>
  <c r="N18" i="40"/>
  <c r="S18" i="40"/>
  <c r="L16" i="39"/>
  <c r="L14" i="39"/>
  <c r="L6" i="39"/>
  <c r="L11" i="39"/>
  <c r="L10" i="39"/>
  <c r="L15" i="39"/>
  <c r="L25" i="39"/>
  <c r="L9" i="39"/>
  <c r="L24" i="39"/>
  <c r="L19" i="39"/>
  <c r="L23" i="39"/>
  <c r="L13" i="39"/>
  <c r="L8" i="39"/>
  <c r="L26" i="39"/>
  <c r="L17" i="39"/>
  <c r="L29" i="39"/>
  <c r="L7" i="39"/>
  <c r="L20" i="39"/>
  <c r="L22" i="39"/>
  <c r="J40" i="39"/>
  <c r="E46" i="39"/>
  <c r="E41" i="39"/>
  <c r="E47" i="39"/>
  <c r="P41" i="39"/>
  <c r="L13" i="37"/>
  <c r="P39" i="37"/>
  <c r="E45" i="37"/>
  <c r="J29" i="37"/>
  <c r="L24" i="37" s="1"/>
  <c r="E40" i="37"/>
  <c r="E46" i="37"/>
  <c r="E41" i="37"/>
  <c r="E47" i="37"/>
  <c r="P38" i="37"/>
  <c r="E39" i="37"/>
  <c r="E44" i="37"/>
  <c r="E21" i="35"/>
  <c r="E10" i="35"/>
  <c r="E28" i="35"/>
  <c r="E6" i="35"/>
  <c r="E11" i="35"/>
  <c r="E24" i="35"/>
  <c r="E31" i="35"/>
  <c r="E30" i="35"/>
  <c r="E23" i="35"/>
  <c r="E18" i="35"/>
  <c r="E8" i="35"/>
  <c r="E15" i="35"/>
  <c r="E14" i="35"/>
  <c r="E13" i="35"/>
  <c r="E17" i="35"/>
  <c r="E7" i="35"/>
  <c r="E27" i="35"/>
  <c r="E12" i="35"/>
  <c r="E26" i="35"/>
  <c r="E20" i="35"/>
  <c r="P43" i="35"/>
  <c r="P39" i="35"/>
  <c r="E45" i="35"/>
  <c r="E40" i="35"/>
  <c r="J45" i="35"/>
  <c r="E46" i="35"/>
  <c r="E41" i="35"/>
  <c r="E47" i="35"/>
  <c r="E51" i="35"/>
  <c r="E39" i="35"/>
  <c r="S14" i="34"/>
  <c r="L11" i="33"/>
  <c r="L9" i="33"/>
  <c r="L14" i="33"/>
  <c r="L25" i="33"/>
  <c r="L23" i="33"/>
  <c r="L13" i="33"/>
  <c r="L8" i="33"/>
  <c r="L29" i="33"/>
  <c r="L7" i="33"/>
  <c r="L17" i="33"/>
  <c r="L26" i="33"/>
  <c r="L6" i="33"/>
  <c r="L24" i="33"/>
  <c r="E22" i="33"/>
  <c r="E29" i="33"/>
  <c r="P39" i="33"/>
  <c r="E45" i="33"/>
  <c r="E7" i="33"/>
  <c r="E40" i="33"/>
  <c r="E25" i="33"/>
  <c r="E17" i="33"/>
  <c r="E46" i="33"/>
  <c r="E13" i="33"/>
  <c r="E23" i="33"/>
  <c r="E41" i="33"/>
  <c r="E26" i="33"/>
  <c r="E16" i="33"/>
  <c r="E31" i="33"/>
  <c r="E19" i="33"/>
  <c r="E24" i="33"/>
  <c r="E14" i="33"/>
  <c r="E33" i="33"/>
  <c r="E15" i="33"/>
  <c r="E27" i="33"/>
  <c r="P38" i="33"/>
  <c r="E51" i="33"/>
  <c r="E39" i="33"/>
  <c r="S14" i="32"/>
  <c r="L13" i="31"/>
  <c r="J29" i="31"/>
  <c r="L22" i="31"/>
  <c r="J45" i="31"/>
  <c r="J40" i="31"/>
  <c r="E46" i="31"/>
  <c r="J46" i="31"/>
  <c r="E45" i="31"/>
  <c r="E41" i="31"/>
  <c r="E47" i="31"/>
  <c r="J41" i="31"/>
  <c r="J47" i="31"/>
  <c r="P41" i="31"/>
  <c r="J42" i="31"/>
  <c r="E49" i="31"/>
  <c r="J49" i="31"/>
  <c r="E39" i="31"/>
  <c r="J39" i="31"/>
  <c r="J44" i="31"/>
  <c r="E20" i="27"/>
  <c r="E32" i="27"/>
  <c r="E45" i="27"/>
  <c r="J29" i="27"/>
  <c r="L19" i="27" s="1"/>
  <c r="E40" i="27"/>
  <c r="J45" i="27"/>
  <c r="J40" i="27"/>
  <c r="E46" i="27"/>
  <c r="D33" i="27"/>
  <c r="E38" i="27"/>
  <c r="E39" i="27"/>
  <c r="E51" i="25"/>
  <c r="E39" i="25"/>
  <c r="P39" i="25"/>
  <c r="J45" i="25"/>
  <c r="J40" i="25"/>
  <c r="E46" i="25"/>
  <c r="P43" i="25"/>
  <c r="E44" i="25"/>
  <c r="E45" i="25"/>
  <c r="J29" i="25"/>
  <c r="L13" i="25" s="1"/>
  <c r="E40" i="25"/>
  <c r="J46" i="25"/>
  <c r="E41" i="25"/>
  <c r="J41" i="25"/>
  <c r="J47" i="25"/>
  <c r="D33" i="25"/>
  <c r="E24" i="25" s="1"/>
  <c r="E20" i="25"/>
  <c r="J39" i="25"/>
  <c r="J44" i="25"/>
  <c r="S14" i="24"/>
  <c r="L13" i="23"/>
  <c r="E10" i="23"/>
  <c r="E21" i="23"/>
  <c r="E39" i="23"/>
  <c r="J44" i="23"/>
  <c r="P43" i="23"/>
  <c r="E44" i="23"/>
  <c r="E7" i="23"/>
  <c r="J29" i="23"/>
  <c r="L22" i="23" s="1"/>
  <c r="E40" i="23"/>
  <c r="J45" i="23"/>
  <c r="E17" i="23"/>
  <c r="J40" i="23"/>
  <c r="E46" i="23"/>
  <c r="E13" i="23"/>
  <c r="J46" i="23"/>
  <c r="E33" i="23"/>
  <c r="E28" i="23"/>
  <c r="E29" i="23"/>
  <c r="E41" i="23"/>
  <c r="E31" i="23"/>
  <c r="J47" i="23"/>
  <c r="E14" i="23"/>
  <c r="E11" i="23"/>
  <c r="E16" i="23"/>
  <c r="E22" i="23"/>
  <c r="E8" i="23"/>
  <c r="E47" i="23"/>
  <c r="E19" i="23"/>
  <c r="E24" i="23"/>
  <c r="P41" i="23"/>
  <c r="P38" i="23"/>
  <c r="E23" i="23"/>
  <c r="E30" i="23"/>
  <c r="E9" i="23"/>
  <c r="E15" i="23"/>
  <c r="S14" i="22"/>
  <c r="E45" i="21"/>
  <c r="J29" i="21"/>
  <c r="L17" i="21" s="1"/>
  <c r="E40" i="21"/>
  <c r="D33" i="21"/>
  <c r="E32" i="21" s="1"/>
  <c r="E49" i="21"/>
  <c r="E39" i="21"/>
  <c r="E9" i="19"/>
  <c r="E21" i="19"/>
  <c r="E11" i="19"/>
  <c r="E10" i="19"/>
  <c r="E25" i="19"/>
  <c r="E33" i="19"/>
  <c r="E31" i="19"/>
  <c r="E30" i="19"/>
  <c r="E23" i="19"/>
  <c r="E18" i="19"/>
  <c r="E13" i="19"/>
  <c r="E17" i="19"/>
  <c r="E16" i="19"/>
  <c r="E19" i="19"/>
  <c r="E7" i="19"/>
  <c r="E29" i="19"/>
  <c r="E24" i="19"/>
  <c r="E22" i="19"/>
  <c r="E28" i="19"/>
  <c r="E27" i="19"/>
  <c r="J39" i="19"/>
  <c r="P39" i="19"/>
  <c r="J51" i="19"/>
  <c r="E45" i="19"/>
  <c r="E40" i="19"/>
  <c r="J45" i="19"/>
  <c r="E44" i="19"/>
  <c r="J44" i="19"/>
  <c r="E46" i="19"/>
  <c r="J46" i="19"/>
  <c r="E32" i="19"/>
  <c r="E39" i="19"/>
  <c r="E41" i="19"/>
  <c r="E47" i="19"/>
  <c r="J41" i="19"/>
  <c r="J47" i="19"/>
  <c r="E49" i="19"/>
  <c r="P37" i="19"/>
  <c r="E38" i="19"/>
  <c r="P38" i="19"/>
  <c r="S14" i="18"/>
  <c r="L22" i="17"/>
  <c r="E15" i="17"/>
  <c r="E19" i="17"/>
  <c r="E30" i="17"/>
  <c r="E8" i="17"/>
  <c r="E27" i="17"/>
  <c r="E32" i="17"/>
  <c r="E12" i="17"/>
  <c r="E21" i="17"/>
  <c r="P39" i="17"/>
  <c r="E45" i="17"/>
  <c r="J29" i="17"/>
  <c r="L6" i="17" s="1"/>
  <c r="E40" i="17"/>
  <c r="J45" i="17"/>
  <c r="J46" i="17"/>
  <c r="J40" i="17"/>
  <c r="E41" i="17"/>
  <c r="E47" i="17"/>
  <c r="P38" i="17"/>
  <c r="E51" i="17"/>
  <c r="E39" i="17"/>
  <c r="J39" i="17"/>
  <c r="J44" i="17"/>
  <c r="P41" i="15"/>
  <c r="M13" i="15"/>
  <c r="E51" i="15"/>
  <c r="P39" i="15"/>
  <c r="S14" i="14"/>
  <c r="L24" i="13"/>
  <c r="L10" i="13"/>
  <c r="L13" i="13"/>
  <c r="L8" i="13"/>
  <c r="L29" i="13"/>
  <c r="L6" i="13"/>
  <c r="L26" i="13"/>
  <c r="L20" i="13"/>
  <c r="L7" i="13"/>
  <c r="L16" i="13"/>
  <c r="L14" i="13"/>
  <c r="E51" i="13"/>
  <c r="E44" i="13"/>
  <c r="J39" i="13"/>
  <c r="P39" i="13"/>
  <c r="E40" i="13"/>
  <c r="J45" i="13"/>
  <c r="P43" i="13"/>
  <c r="J44" i="13"/>
  <c r="E46" i="13"/>
  <c r="J46" i="13"/>
  <c r="E39" i="13"/>
  <c r="E41" i="13"/>
  <c r="S14" i="12"/>
  <c r="E45" i="11"/>
  <c r="J45" i="11"/>
  <c r="P43" i="11"/>
  <c r="P39" i="11"/>
  <c r="E40" i="11"/>
  <c r="J40" i="11"/>
  <c r="E46" i="11"/>
  <c r="P38" i="11"/>
  <c r="J46" i="11"/>
  <c r="E51" i="11"/>
  <c r="E44" i="11"/>
  <c r="E41" i="11"/>
  <c r="J41" i="11"/>
  <c r="J47" i="11"/>
  <c r="E15" i="11"/>
  <c r="J39" i="11"/>
  <c r="J44" i="11"/>
  <c r="S14" i="10"/>
  <c r="L8" i="9"/>
  <c r="L23" i="9"/>
  <c r="J41" i="9"/>
  <c r="L19" i="9"/>
  <c r="L24" i="9"/>
  <c r="L7" i="9"/>
  <c r="L17" i="9"/>
  <c r="L9" i="9"/>
  <c r="D33" i="9"/>
  <c r="E25" i="9" s="1"/>
  <c r="J42" i="9"/>
  <c r="J49" i="9"/>
  <c r="L14" i="9"/>
  <c r="L25" i="9"/>
  <c r="L10" i="9"/>
  <c r="L20" i="9"/>
  <c r="L26" i="9"/>
  <c r="L29" i="9"/>
  <c r="J38" i="9"/>
  <c r="L11" i="9"/>
  <c r="J39" i="9"/>
  <c r="J44" i="9"/>
  <c r="S14" i="8"/>
  <c r="E41" i="7"/>
  <c r="E47" i="7"/>
  <c r="E42" i="7"/>
  <c r="P37" i="7"/>
  <c r="E38" i="7"/>
  <c r="P38" i="7"/>
  <c r="E51" i="7"/>
  <c r="E39" i="7"/>
  <c r="S14" i="6"/>
  <c r="L6" i="5"/>
  <c r="L15" i="5"/>
  <c r="L11" i="5"/>
  <c r="L14" i="5"/>
  <c r="L24" i="5"/>
  <c r="L22" i="5"/>
  <c r="L23" i="5"/>
  <c r="L13" i="5"/>
  <c r="L8" i="5"/>
  <c r="L29" i="5"/>
  <c r="L25" i="5"/>
  <c r="L9" i="5"/>
  <c r="L19" i="5"/>
  <c r="L7" i="5"/>
  <c r="L26" i="5"/>
  <c r="L16" i="5"/>
  <c r="L20" i="5"/>
  <c r="L10" i="5"/>
  <c r="P39" i="5"/>
  <c r="E45" i="5"/>
  <c r="E40" i="5"/>
  <c r="J45" i="5"/>
  <c r="E13" i="5"/>
  <c r="J46" i="5"/>
  <c r="E8" i="5"/>
  <c r="E41" i="5"/>
  <c r="E47" i="5"/>
  <c r="E24" i="5"/>
  <c r="P41" i="5"/>
  <c r="P38" i="5"/>
  <c r="E39" i="5"/>
  <c r="S14" i="4"/>
  <c r="J29" i="3"/>
  <c r="L17" i="3" s="1"/>
  <c r="E40" i="3"/>
  <c r="J45" i="3"/>
  <c r="J40" i="3"/>
  <c r="E46" i="3"/>
  <c r="J46" i="3"/>
  <c r="E47" i="3"/>
  <c r="J41" i="3"/>
  <c r="J47" i="3"/>
  <c r="P38" i="3"/>
  <c r="S14" i="2"/>
  <c r="E16" i="45"/>
  <c r="E28" i="45"/>
  <c r="E6" i="45"/>
  <c r="E21" i="45"/>
  <c r="E11" i="45"/>
  <c r="E26" i="45"/>
  <c r="E10" i="45"/>
  <c r="E32" i="45"/>
  <c r="E9" i="45"/>
  <c r="E24" i="45"/>
  <c r="E19" i="45"/>
  <c r="E30" i="45"/>
  <c r="E23" i="45"/>
  <c r="E18" i="45"/>
  <c r="E8" i="45"/>
  <c r="E15" i="45"/>
  <c r="E13" i="45"/>
  <c r="E17" i="45"/>
  <c r="E7" i="45"/>
  <c r="E29" i="45"/>
  <c r="E22" i="45"/>
  <c r="E14" i="45"/>
  <c r="L14" i="43"/>
  <c r="L24" i="43"/>
  <c r="L19" i="43"/>
  <c r="L25" i="43"/>
  <c r="L9" i="43"/>
  <c r="L23" i="43"/>
  <c r="L8" i="43"/>
  <c r="L17" i="43"/>
  <c r="L29" i="43"/>
  <c r="L22" i="43"/>
  <c r="L7" i="43"/>
  <c r="L11" i="43"/>
  <c r="L10" i="43"/>
  <c r="L20" i="43"/>
  <c r="L16" i="43"/>
  <c r="L6" i="37"/>
  <c r="L15" i="37"/>
  <c r="L11" i="37"/>
  <c r="L29" i="37"/>
  <c r="L10" i="37"/>
  <c r="L23" i="37"/>
  <c r="L8" i="37"/>
  <c r="L22" i="37"/>
  <c r="L20" i="37"/>
  <c r="L9" i="37"/>
  <c r="L14" i="37"/>
  <c r="L17" i="37"/>
  <c r="L7" i="37"/>
  <c r="L12" i="37"/>
  <c r="L16" i="37"/>
  <c r="L25" i="37"/>
  <c r="L19" i="37"/>
  <c r="L6" i="31"/>
  <c r="L11" i="31"/>
  <c r="L14" i="31"/>
  <c r="L26" i="31"/>
  <c r="L20" i="31"/>
  <c r="L10" i="31"/>
  <c r="L25" i="31"/>
  <c r="L9" i="31"/>
  <c r="L15" i="31"/>
  <c r="L24" i="31"/>
  <c r="L19" i="31"/>
  <c r="L16" i="31"/>
  <c r="L23" i="31"/>
  <c r="L8" i="31"/>
  <c r="L17" i="31"/>
  <c r="L29" i="31"/>
  <c r="L7" i="31"/>
  <c r="L26" i="27"/>
  <c r="L23" i="27"/>
  <c r="E28" i="27"/>
  <c r="E11" i="27"/>
  <c r="E21" i="27"/>
  <c r="E7" i="27"/>
  <c r="E27" i="27"/>
  <c r="E15" i="27"/>
  <c r="E10" i="27"/>
  <c r="E26" i="27"/>
  <c r="E9" i="27"/>
  <c r="E33" i="27"/>
  <c r="E14" i="27"/>
  <c r="E25" i="27"/>
  <c r="E8" i="27"/>
  <c r="E24" i="27"/>
  <c r="E30" i="27"/>
  <c r="E23" i="27"/>
  <c r="E18" i="27"/>
  <c r="E6" i="27"/>
  <c r="E13" i="27"/>
  <c r="E17" i="27"/>
  <c r="E29" i="27"/>
  <c r="E22" i="27"/>
  <c r="E16" i="27"/>
  <c r="E19" i="27"/>
  <c r="E16" i="25"/>
  <c r="E14" i="25"/>
  <c r="E25" i="25"/>
  <c r="E32" i="25"/>
  <c r="E9" i="25"/>
  <c r="E30" i="25"/>
  <c r="E23" i="25"/>
  <c r="E29" i="25"/>
  <c r="E28" i="25"/>
  <c r="E31" i="25"/>
  <c r="E18" i="25"/>
  <c r="E8" i="25"/>
  <c r="E22" i="25"/>
  <c r="E15" i="25"/>
  <c r="E27" i="25"/>
  <c r="E26" i="25"/>
  <c r="E13" i="25"/>
  <c r="E7" i="25"/>
  <c r="E6" i="25"/>
  <c r="E21" i="25"/>
  <c r="E11" i="25"/>
  <c r="E10" i="25"/>
  <c r="L14" i="25"/>
  <c r="L24" i="25"/>
  <c r="L19" i="25"/>
  <c r="L20" i="25"/>
  <c r="L23" i="25"/>
  <c r="L10" i="25"/>
  <c r="L17" i="25"/>
  <c r="L15" i="25"/>
  <c r="L16" i="25"/>
  <c r="L6" i="25"/>
  <c r="L11" i="25"/>
  <c r="L10" i="23"/>
  <c r="L26" i="23"/>
  <c r="L20" i="23"/>
  <c r="L24" i="23"/>
  <c r="L19" i="23"/>
  <c r="L6" i="23"/>
  <c r="L25" i="23"/>
  <c r="L23" i="23"/>
  <c r="L18" i="23"/>
  <c r="L8" i="23"/>
  <c r="L12" i="23"/>
  <c r="L15" i="23"/>
  <c r="L29" i="23"/>
  <c r="L7" i="23"/>
  <c r="L16" i="23"/>
  <c r="L11" i="23"/>
  <c r="L9" i="23"/>
  <c r="E28" i="21"/>
  <c r="E6" i="21"/>
  <c r="E21" i="21"/>
  <c r="E11" i="21"/>
  <c r="E27" i="21"/>
  <c r="E15" i="21"/>
  <c r="E25" i="21"/>
  <c r="E24" i="21"/>
  <c r="E19" i="21"/>
  <c r="E23" i="21"/>
  <c r="E8" i="21"/>
  <c r="E30" i="21"/>
  <c r="E18" i="21"/>
  <c r="E10" i="21"/>
  <c r="E14" i="21"/>
  <c r="E13" i="21"/>
  <c r="E17" i="21"/>
  <c r="E7" i="21"/>
  <c r="E26" i="21"/>
  <c r="E29" i="21"/>
  <c r="E22" i="21"/>
  <c r="E20" i="21"/>
  <c r="L11" i="21"/>
  <c r="L15" i="21"/>
  <c r="L9" i="21"/>
  <c r="L19" i="21"/>
  <c r="L14" i="21"/>
  <c r="L23" i="21"/>
  <c r="L8" i="21"/>
  <c r="L29" i="21"/>
  <c r="L22" i="21"/>
  <c r="L7" i="21"/>
  <c r="L6" i="21"/>
  <c r="L16" i="21"/>
  <c r="L26" i="21"/>
  <c r="L15" i="17"/>
  <c r="L14" i="17"/>
  <c r="L9" i="17"/>
  <c r="L13" i="17"/>
  <c r="L8" i="17"/>
  <c r="L29" i="17"/>
  <c r="L25" i="17"/>
  <c r="L19" i="17"/>
  <c r="L16" i="17"/>
  <c r="L11" i="17"/>
  <c r="L26" i="17"/>
  <c r="L24" i="17"/>
  <c r="E28" i="9"/>
  <c r="E11" i="9"/>
  <c r="E26" i="9"/>
  <c r="E10" i="9"/>
  <c r="E14" i="9"/>
  <c r="E30" i="9"/>
  <c r="E24" i="9"/>
  <c r="L15" i="3"/>
  <c r="L26" i="3"/>
  <c r="L10" i="3"/>
  <c r="L14" i="3"/>
  <c r="L25" i="3"/>
  <c r="L20" i="3"/>
  <c r="L24" i="3"/>
  <c r="L19" i="3"/>
  <c r="L9" i="3"/>
  <c r="L23" i="3"/>
  <c r="L18" i="3"/>
  <c r="L8" i="3"/>
  <c r="L6" i="3"/>
  <c r="L29" i="3"/>
  <c r="L7" i="3"/>
  <c r="L16" i="3"/>
  <c r="L13" i="3"/>
  <c r="L22" i="3"/>
  <c r="L20" i="19" l="1"/>
  <c r="L10" i="19"/>
  <c r="L14" i="19"/>
  <c r="L9" i="19"/>
  <c r="L23" i="19"/>
  <c r="L8" i="19"/>
  <c r="L25" i="19"/>
  <c r="L11" i="19"/>
  <c r="L7" i="19"/>
  <c r="L16" i="19"/>
  <c r="L17" i="19"/>
  <c r="L13" i="19"/>
  <c r="L29" i="19"/>
  <c r="L15" i="19"/>
  <c r="L22" i="19"/>
  <c r="L6" i="19"/>
  <c r="L19" i="19"/>
  <c r="L26" i="19"/>
  <c r="L24" i="19"/>
  <c r="L9" i="7"/>
  <c r="L19" i="7"/>
  <c r="L23" i="7"/>
  <c r="L6" i="7"/>
  <c r="L17" i="7"/>
  <c r="L7" i="7"/>
  <c r="L29" i="7"/>
  <c r="L11" i="7"/>
  <c r="L22" i="7"/>
  <c r="L25" i="7"/>
  <c r="L16" i="7"/>
  <c r="L26" i="7"/>
  <c r="L15" i="7"/>
  <c r="L20" i="7"/>
  <c r="L10" i="7"/>
  <c r="L14" i="7"/>
  <c r="L24" i="7"/>
  <c r="L8" i="7"/>
  <c r="L13" i="7"/>
  <c r="E32" i="7"/>
  <c r="L23" i="11"/>
  <c r="L19" i="11"/>
  <c r="L11" i="11"/>
  <c r="L10" i="11"/>
  <c r="L25" i="11"/>
  <c r="L9" i="11"/>
  <c r="L24" i="11"/>
  <c r="L15" i="11"/>
  <c r="L6" i="11"/>
  <c r="L20" i="11"/>
  <c r="L13" i="11"/>
  <c r="L16" i="11"/>
  <c r="L26" i="11"/>
  <c r="L17" i="11"/>
  <c r="L14" i="11"/>
  <c r="L7" i="11"/>
  <c r="L8" i="11"/>
  <c r="L29" i="11"/>
  <c r="L22" i="11"/>
  <c r="L12" i="11"/>
  <c r="L23" i="15"/>
  <c r="L19" i="15"/>
  <c r="L6" i="15"/>
  <c r="L25" i="15"/>
  <c r="L24" i="15"/>
  <c r="L9" i="15"/>
  <c r="L14" i="15"/>
  <c r="L17" i="15"/>
  <c r="L8" i="15"/>
  <c r="L11" i="15"/>
  <c r="L22" i="15"/>
  <c r="L20" i="15"/>
  <c r="L13" i="15"/>
  <c r="L16" i="15"/>
  <c r="L7" i="15"/>
  <c r="L26" i="15"/>
  <c r="L10" i="15"/>
  <c r="M29" i="15"/>
  <c r="L29" i="15"/>
  <c r="L15" i="15"/>
  <c r="E7" i="11"/>
  <c r="E22" i="11"/>
  <c r="E9" i="11"/>
  <c r="E30" i="5"/>
  <c r="E28" i="11"/>
  <c r="E18" i="9"/>
  <c r="L20" i="17"/>
  <c r="L24" i="21"/>
  <c r="L9" i="25"/>
  <c r="L20" i="27"/>
  <c r="E44" i="5"/>
  <c r="E31" i="11"/>
  <c r="E25" i="11"/>
  <c r="L15" i="13"/>
  <c r="E29" i="17"/>
  <c r="E33" i="17"/>
  <c r="E49" i="5"/>
  <c r="P38" i="13"/>
  <c r="P43" i="37"/>
  <c r="P37" i="37"/>
  <c r="E22" i="41"/>
  <c r="E29" i="41"/>
  <c r="E20" i="41"/>
  <c r="E7" i="41"/>
  <c r="E11" i="41"/>
  <c r="E16" i="41"/>
  <c r="E23" i="41"/>
  <c r="E26" i="41"/>
  <c r="E8" i="41"/>
  <c r="E15" i="41"/>
  <c r="E33" i="41"/>
  <c r="E13" i="41"/>
  <c r="E45" i="23"/>
  <c r="E42" i="23"/>
  <c r="E43" i="23"/>
  <c r="E16" i="5"/>
  <c r="E11" i="5"/>
  <c r="E32" i="5"/>
  <c r="E33" i="9"/>
  <c r="L13" i="21"/>
  <c r="L10" i="21"/>
  <c r="L25" i="25"/>
  <c r="L26" i="25"/>
  <c r="L15" i="27"/>
  <c r="E28" i="5"/>
  <c r="E15" i="5"/>
  <c r="E20" i="9"/>
  <c r="E17" i="11"/>
  <c r="J41" i="13"/>
  <c r="L17" i="13"/>
  <c r="E25" i="17"/>
  <c r="E11" i="17"/>
  <c r="L22" i="25"/>
  <c r="J42" i="7"/>
  <c r="L15" i="9"/>
  <c r="L16" i="9"/>
  <c r="L22" i="13"/>
  <c r="E32" i="23"/>
  <c r="E6" i="5"/>
  <c r="E32" i="9"/>
  <c r="E14" i="17"/>
  <c r="L26" i="43"/>
  <c r="L13" i="43"/>
  <c r="J51" i="23"/>
  <c r="J49" i="23"/>
  <c r="J41" i="23"/>
  <c r="J43" i="23"/>
  <c r="J42" i="23"/>
  <c r="E9" i="5"/>
  <c r="E42" i="9"/>
  <c r="E49" i="9"/>
  <c r="E41" i="9"/>
  <c r="E47" i="9"/>
  <c r="E40" i="9"/>
  <c r="E45" i="9"/>
  <c r="E38" i="9"/>
  <c r="E28" i="17"/>
  <c r="E17" i="17"/>
  <c r="E9" i="17"/>
  <c r="P39" i="27"/>
  <c r="P38" i="27"/>
  <c r="P37" i="27"/>
  <c r="E40" i="31"/>
  <c r="E43" i="31"/>
  <c r="E51" i="31"/>
  <c r="E38" i="31"/>
  <c r="E49" i="33"/>
  <c r="E38" i="33"/>
  <c r="L22" i="45"/>
  <c r="L7" i="45"/>
  <c r="L6" i="45"/>
  <c r="L26" i="45"/>
  <c r="L15" i="45"/>
  <c r="L20" i="45"/>
  <c r="L10" i="45"/>
  <c r="L14" i="45"/>
  <c r="L13" i="27"/>
  <c r="E30" i="11"/>
  <c r="E21" i="5"/>
  <c r="E23" i="11"/>
  <c r="E13" i="17"/>
  <c r="E46" i="5"/>
  <c r="E43" i="5"/>
  <c r="E51" i="9"/>
  <c r="L12" i="3"/>
  <c r="E7" i="9"/>
  <c r="E8" i="9"/>
  <c r="L7" i="17"/>
  <c r="L25" i="21"/>
  <c r="E33" i="21"/>
  <c r="E9" i="21"/>
  <c r="L17" i="23"/>
  <c r="L7" i="25"/>
  <c r="E17" i="25"/>
  <c r="E19" i="25"/>
  <c r="L22" i="27"/>
  <c r="L26" i="37"/>
  <c r="L6" i="43"/>
  <c r="L15" i="43"/>
  <c r="E33" i="5"/>
  <c r="E27" i="5"/>
  <c r="E18" i="11"/>
  <c r="E39" i="11"/>
  <c r="L23" i="13"/>
  <c r="E10" i="17"/>
  <c r="J41" i="27"/>
  <c r="E42" i="31"/>
  <c r="E47" i="33"/>
  <c r="E20" i="5"/>
  <c r="P43" i="7"/>
  <c r="P38" i="9"/>
  <c r="E46" i="17"/>
  <c r="E42" i="17"/>
  <c r="E44" i="17"/>
  <c r="E38" i="17"/>
  <c r="J38" i="23"/>
  <c r="E10" i="33"/>
  <c r="E11" i="33"/>
  <c r="E8" i="33"/>
  <c r="E21" i="33"/>
  <c r="E18" i="33"/>
  <c r="E20" i="33"/>
  <c r="E9" i="33"/>
  <c r="E30" i="33"/>
  <c r="E6" i="33"/>
  <c r="E28" i="33"/>
  <c r="E42" i="33"/>
  <c r="L25" i="41"/>
  <c r="J49" i="7"/>
  <c r="J41" i="7"/>
  <c r="J40" i="7"/>
  <c r="J46" i="7"/>
  <c r="J39" i="7"/>
  <c r="J45" i="7"/>
  <c r="E22" i="9"/>
  <c r="E13" i="9"/>
  <c r="E17" i="5"/>
  <c r="E23" i="9"/>
  <c r="E15" i="9"/>
  <c r="L17" i="17"/>
  <c r="L20" i="21"/>
  <c r="E16" i="21"/>
  <c r="L14" i="23"/>
  <c r="L29" i="25"/>
  <c r="E33" i="25"/>
  <c r="L16" i="27"/>
  <c r="E25" i="5"/>
  <c r="E14" i="5"/>
  <c r="E21" i="11"/>
  <c r="E8" i="11"/>
  <c r="E6" i="11"/>
  <c r="J40" i="13"/>
  <c r="L9" i="13"/>
  <c r="E26" i="17"/>
  <c r="O29" i="3"/>
  <c r="E39" i="9"/>
  <c r="J47" i="9"/>
  <c r="J40" i="9"/>
  <c r="J46" i="9"/>
  <c r="O29" i="13"/>
  <c r="E47" i="13"/>
  <c r="E45" i="13"/>
  <c r="E38" i="13"/>
  <c r="E49" i="13"/>
  <c r="P38" i="15"/>
  <c r="P37" i="15"/>
  <c r="P41" i="25"/>
  <c r="P38" i="25"/>
  <c r="E31" i="9"/>
  <c r="E27" i="9"/>
  <c r="L12" i="27"/>
  <c r="E26" i="11"/>
  <c r="E29" i="11"/>
  <c r="E7" i="17"/>
  <c r="J44" i="7"/>
  <c r="J47" i="13"/>
  <c r="E32" i="31"/>
  <c r="D33" i="31"/>
  <c r="E33" i="35"/>
  <c r="E25" i="35"/>
  <c r="E9" i="35"/>
  <c r="E29" i="35"/>
  <c r="E32" i="35"/>
  <c r="E22" i="35"/>
  <c r="E19" i="35"/>
  <c r="E16" i="35"/>
  <c r="L19" i="41"/>
  <c r="L26" i="41"/>
  <c r="L15" i="41"/>
  <c r="L13" i="41"/>
  <c r="L7" i="41"/>
  <c r="L29" i="27"/>
  <c r="E32" i="11"/>
  <c r="E20" i="19"/>
  <c r="E20" i="23"/>
  <c r="E16" i="11"/>
  <c r="E42" i="11"/>
  <c r="E47" i="11"/>
  <c r="E38" i="11"/>
  <c r="P41" i="13"/>
  <c r="E26" i="19"/>
  <c r="E15" i="19"/>
  <c r="E14" i="19"/>
  <c r="E6" i="19"/>
  <c r="E26" i="23"/>
  <c r="E18" i="23"/>
  <c r="E27" i="23"/>
  <c r="E25" i="23"/>
  <c r="E10" i="11"/>
  <c r="E11" i="11"/>
  <c r="E29" i="9"/>
  <c r="E21" i="9"/>
  <c r="L17" i="27"/>
  <c r="E19" i="5"/>
  <c r="E7" i="5"/>
  <c r="E24" i="11"/>
  <c r="E14" i="11"/>
  <c r="E18" i="17"/>
  <c r="E17" i="9"/>
  <c r="E6" i="9"/>
  <c r="L23" i="17"/>
  <c r="L8" i="25"/>
  <c r="L18" i="27"/>
  <c r="E10" i="5"/>
  <c r="E19" i="11"/>
  <c r="L11" i="13"/>
  <c r="E20" i="17"/>
  <c r="E23" i="17"/>
  <c r="J47" i="7"/>
  <c r="E20" i="11"/>
  <c r="F20" i="15"/>
  <c r="D33" i="15"/>
  <c r="E6" i="43"/>
  <c r="E17" i="43"/>
  <c r="E28" i="43"/>
  <c r="E13" i="43"/>
  <c r="E10" i="43"/>
  <c r="E25" i="43"/>
  <c r="E8" i="43"/>
  <c r="E26" i="43"/>
  <c r="E12" i="43"/>
  <c r="E18" i="43"/>
  <c r="E22" i="43"/>
  <c r="E23" i="43"/>
  <c r="E9" i="43"/>
  <c r="P41" i="9"/>
  <c r="P39" i="9"/>
  <c r="P43" i="9"/>
  <c r="L22" i="35"/>
  <c r="E19" i="9"/>
  <c r="E16" i="9"/>
  <c r="L24" i="27"/>
  <c r="E29" i="5"/>
  <c r="E33" i="11"/>
  <c r="E13" i="11"/>
  <c r="J51" i="13"/>
  <c r="E6" i="17"/>
  <c r="E31" i="17"/>
  <c r="E44" i="9"/>
  <c r="L19" i="33"/>
  <c r="L12" i="33"/>
  <c r="L10" i="33"/>
  <c r="L16" i="33"/>
  <c r="L15" i="33"/>
  <c r="L20" i="33"/>
  <c r="D33" i="7"/>
  <c r="J38" i="7"/>
  <c r="D33" i="13"/>
  <c r="J51" i="27"/>
  <c r="J47" i="27"/>
  <c r="J42" i="27"/>
  <c r="J49" i="27"/>
  <c r="J39" i="27"/>
  <c r="J38" i="27"/>
  <c r="J44" i="27"/>
  <c r="E9" i="9"/>
  <c r="L25" i="27"/>
  <c r="E22" i="5"/>
  <c r="L10" i="17"/>
  <c r="L14" i="27"/>
  <c r="E26" i="5"/>
  <c r="E23" i="5"/>
  <c r="E27" i="11"/>
  <c r="E22" i="17"/>
  <c r="E24" i="17"/>
  <c r="E27" i="45"/>
  <c r="E33" i="45"/>
  <c r="E20" i="45"/>
  <c r="D33" i="3"/>
  <c r="E32" i="3" s="1"/>
  <c r="E41" i="3"/>
  <c r="E51" i="3"/>
  <c r="P39" i="7"/>
  <c r="E46" i="9"/>
  <c r="J42" i="19"/>
  <c r="J40" i="19"/>
  <c r="J49" i="19"/>
  <c r="J38" i="19"/>
  <c r="J29" i="35"/>
  <c r="J49" i="17"/>
  <c r="E41" i="21"/>
  <c r="J38" i="25"/>
  <c r="P42" i="33"/>
  <c r="D33" i="37"/>
  <c r="E20" i="37" s="1"/>
  <c r="J44" i="37"/>
  <c r="J41" i="39"/>
  <c r="J49" i="39"/>
  <c r="J46" i="41"/>
  <c r="J41" i="45"/>
  <c r="J38" i="31"/>
  <c r="J44" i="35"/>
  <c r="J45" i="37"/>
  <c r="G18" i="38"/>
  <c r="S18" i="38" s="1"/>
  <c r="E42" i="39"/>
  <c r="J47" i="41"/>
  <c r="P41" i="45"/>
  <c r="D33" i="47"/>
  <c r="J47" i="35"/>
  <c r="J46" i="37"/>
  <c r="J42" i="39"/>
  <c r="J44" i="47"/>
  <c r="J41" i="17"/>
  <c r="E42" i="21"/>
  <c r="E38" i="35"/>
  <c r="J38" i="37"/>
  <c r="J47" i="37"/>
  <c r="E38" i="41"/>
  <c r="J38" i="47"/>
  <c r="J47" i="47"/>
  <c r="J38" i="35"/>
  <c r="J39" i="37"/>
  <c r="E43" i="39"/>
  <c r="J38" i="41"/>
  <c r="J49" i="41"/>
  <c r="J51" i="45"/>
  <c r="J38" i="3"/>
  <c r="E51" i="19"/>
  <c r="E44" i="21"/>
  <c r="J39" i="35"/>
  <c r="E49" i="35"/>
  <c r="J40" i="37"/>
  <c r="J43" i="39"/>
  <c r="J39" i="41"/>
  <c r="J39" i="47"/>
  <c r="J40" i="35"/>
  <c r="J49" i="35"/>
  <c r="J40" i="47"/>
  <c r="J51" i="3"/>
  <c r="E39" i="15"/>
  <c r="J43" i="21"/>
  <c r="E51" i="21"/>
  <c r="P39" i="31"/>
  <c r="J41" i="37"/>
  <c r="J49" i="37"/>
  <c r="D33" i="39"/>
  <c r="J46" i="39"/>
  <c r="E44" i="41"/>
  <c r="P43" i="45"/>
  <c r="J49" i="47"/>
  <c r="J41" i="35"/>
  <c r="J41" i="47"/>
  <c r="J51" i="39"/>
  <c r="J45" i="41"/>
  <c r="E32" i="15"/>
  <c r="J38" i="39"/>
  <c r="J44" i="39"/>
  <c r="J38" i="21"/>
  <c r="J42" i="35"/>
  <c r="J46" i="35"/>
  <c r="J42" i="47"/>
  <c r="J46" i="47"/>
  <c r="J43" i="47"/>
  <c r="E10" i="15" l="1"/>
  <c r="E16" i="15"/>
  <c r="E25" i="15"/>
  <c r="E15" i="15"/>
  <c r="E7" i="15"/>
  <c r="E14" i="15"/>
  <c r="E18" i="15"/>
  <c r="E21" i="15"/>
  <c r="F33" i="15"/>
  <c r="E17" i="15"/>
  <c r="E33" i="15"/>
  <c r="E11" i="15"/>
  <c r="E6" i="15"/>
  <c r="E24" i="15"/>
  <c r="E13" i="15"/>
  <c r="E28" i="15"/>
  <c r="E19" i="15"/>
  <c r="E22" i="15"/>
  <c r="E27" i="15"/>
  <c r="E26" i="15"/>
  <c r="E29" i="15"/>
  <c r="E9" i="15"/>
  <c r="E30" i="15"/>
  <c r="E23" i="15"/>
  <c r="E31" i="15"/>
  <c r="E8" i="15"/>
  <c r="E32" i="37"/>
  <c r="E13" i="39"/>
  <c r="E21" i="39"/>
  <c r="E8" i="39"/>
  <c r="E6" i="39"/>
  <c r="E10" i="39"/>
  <c r="E18" i="39"/>
  <c r="E28" i="39"/>
  <c r="E9" i="39"/>
  <c r="E30" i="39"/>
  <c r="E12" i="39"/>
  <c r="E29" i="39"/>
  <c r="E32" i="39"/>
  <c r="E26" i="39"/>
  <c r="E25" i="39"/>
  <c r="E33" i="39"/>
  <c r="E11" i="39"/>
  <c r="E27" i="39"/>
  <c r="E17" i="39"/>
  <c r="E16" i="39"/>
  <c r="E22" i="39"/>
  <c r="E7" i="39"/>
  <c r="E23" i="39"/>
  <c r="E31" i="39"/>
  <c r="E19" i="39"/>
  <c r="E24" i="39"/>
  <c r="E14" i="39"/>
  <c r="E15" i="39"/>
  <c r="E9" i="31"/>
  <c r="E29" i="31"/>
  <c r="E26" i="31"/>
  <c r="E24" i="31"/>
  <c r="E22" i="31"/>
  <c r="E19" i="31"/>
  <c r="E10" i="31"/>
  <c r="E31" i="31"/>
  <c r="E30" i="31"/>
  <c r="E23" i="31"/>
  <c r="E18" i="31"/>
  <c r="E8" i="31"/>
  <c r="E21" i="31"/>
  <c r="E16" i="31"/>
  <c r="E13" i="31"/>
  <c r="E6" i="31"/>
  <c r="E17" i="31"/>
  <c r="E28" i="31"/>
  <c r="E11" i="31"/>
  <c r="E27" i="31"/>
  <c r="E7" i="31"/>
  <c r="E15" i="31"/>
  <c r="E20" i="31"/>
  <c r="E33" i="31"/>
  <c r="E14" i="31"/>
  <c r="E25" i="31"/>
  <c r="E16" i="3"/>
  <c r="E28" i="3"/>
  <c r="E23" i="3"/>
  <c r="E6" i="3"/>
  <c r="E20" i="3"/>
  <c r="E17" i="3"/>
  <c r="E19" i="3"/>
  <c r="E24" i="3"/>
  <c r="E9" i="3"/>
  <c r="E8" i="3"/>
  <c r="E14" i="3"/>
  <c r="E10" i="3"/>
  <c r="E25" i="3"/>
  <c r="E29" i="3"/>
  <c r="E22" i="3"/>
  <c r="E26" i="3"/>
  <c r="E15" i="3"/>
  <c r="E7" i="3"/>
  <c r="E27" i="3"/>
  <c r="E13" i="3"/>
  <c r="E11" i="3"/>
  <c r="E21" i="3"/>
  <c r="E18" i="3"/>
  <c r="E33" i="3"/>
  <c r="E30" i="3"/>
  <c r="E15" i="47"/>
  <c r="E9" i="47"/>
  <c r="E8" i="47"/>
  <c r="E26" i="47"/>
  <c r="E18" i="47"/>
  <c r="E25" i="47"/>
  <c r="E23" i="47"/>
  <c r="E16" i="47"/>
  <c r="E19" i="47"/>
  <c r="E11" i="47"/>
  <c r="E28" i="47"/>
  <c r="E30" i="47"/>
  <c r="E24" i="47"/>
  <c r="E32" i="47"/>
  <c r="E14" i="47"/>
  <c r="E33" i="47"/>
  <c r="E22" i="47"/>
  <c r="E27" i="47"/>
  <c r="E29" i="47"/>
  <c r="E21" i="47"/>
  <c r="E7" i="47"/>
  <c r="E6" i="47"/>
  <c r="E10" i="47"/>
  <c r="E17" i="47"/>
  <c r="E13" i="47"/>
  <c r="E15" i="13"/>
  <c r="E18" i="13"/>
  <c r="E13" i="13"/>
  <c r="E27" i="13"/>
  <c r="E10" i="13"/>
  <c r="E26" i="13"/>
  <c r="E17" i="13"/>
  <c r="E20" i="13"/>
  <c r="E9" i="13"/>
  <c r="E29" i="13"/>
  <c r="E33" i="13"/>
  <c r="E7" i="13"/>
  <c r="E14" i="13"/>
  <c r="E22" i="13"/>
  <c r="E31" i="13"/>
  <c r="E28" i="13"/>
  <c r="E24" i="13"/>
  <c r="E6" i="13"/>
  <c r="E19" i="13"/>
  <c r="E21" i="13"/>
  <c r="E25" i="13"/>
  <c r="E16" i="13"/>
  <c r="E30" i="13"/>
  <c r="E11" i="13"/>
  <c r="E23" i="13"/>
  <c r="E8" i="13"/>
  <c r="E27" i="37"/>
  <c r="E24" i="37"/>
  <c r="E17" i="37"/>
  <c r="E11" i="37"/>
  <c r="E21" i="37"/>
  <c r="E14" i="37"/>
  <c r="E6" i="37"/>
  <c r="E9" i="37"/>
  <c r="E13" i="37"/>
  <c r="E18" i="37"/>
  <c r="E8" i="37"/>
  <c r="E23" i="37"/>
  <c r="E30" i="37"/>
  <c r="E16" i="37"/>
  <c r="E22" i="37"/>
  <c r="E29" i="37"/>
  <c r="E26" i="37"/>
  <c r="E15" i="37"/>
  <c r="E31" i="37"/>
  <c r="E10" i="37"/>
  <c r="E7" i="37"/>
  <c r="E19" i="37"/>
  <c r="E28" i="37"/>
  <c r="E25" i="37"/>
  <c r="E33" i="37"/>
  <c r="L17" i="35"/>
  <c r="L29" i="35"/>
  <c r="L24" i="35"/>
  <c r="L20" i="35"/>
  <c r="L11" i="35"/>
  <c r="L26" i="35"/>
  <c r="L10" i="35"/>
  <c r="L23" i="35"/>
  <c r="L13" i="35"/>
  <c r="L8" i="35"/>
  <c r="L15" i="35"/>
  <c r="L14" i="35"/>
  <c r="L7" i="35"/>
  <c r="L25" i="35"/>
  <c r="L16" i="35"/>
  <c r="L6" i="35"/>
  <c r="L9" i="35"/>
  <c r="L19" i="35"/>
  <c r="E29" i="7"/>
  <c r="E28" i="7"/>
  <c r="E7" i="7"/>
  <c r="E33" i="7"/>
  <c r="E14" i="7"/>
  <c r="E26" i="7"/>
  <c r="E16" i="7"/>
  <c r="E10" i="7"/>
  <c r="E8" i="7"/>
  <c r="E27" i="7"/>
  <c r="E18" i="7"/>
  <c r="E11" i="7"/>
  <c r="E25" i="7"/>
  <c r="E23" i="7"/>
  <c r="E21" i="7"/>
  <c r="E30" i="7"/>
  <c r="E15" i="7"/>
  <c r="E13" i="7"/>
  <c r="E19" i="7"/>
  <c r="E6" i="7"/>
  <c r="E22" i="7"/>
  <c r="E24" i="7"/>
  <c r="E9" i="7"/>
  <c r="E20" i="39"/>
  <c r="E32" i="13"/>
  <c r="E20" i="47"/>
  <c r="E20" i="15"/>
  <c r="E20" i="7"/>
</calcChain>
</file>

<file path=xl/sharedStrings.xml><?xml version="1.0" encoding="utf-8"?>
<sst xmlns="http://purl.oclc.org/ooxml/spreadsheetml/main" count="8058" uniqueCount="281">
  <si>
    <t>（千代田区）</t>
    <rPh sb="1" eb="5">
      <t>チヨダク</t>
    </rPh>
    <phoneticPr fontId="6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</si>
  <si>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</si>
  <si>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</si>
  <si>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</si>
  <si>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6"/>
  </si>
  <si>
    <t>人口</t>
  </si>
  <si>
    <t>令和２年　　</t>
    <rPh sb="0" eb="2">
      <t>レイワ</t>
    </rPh>
    <rPh sb="3" eb="4">
      <t>ネン</t>
    </rPh>
    <phoneticPr fontId="6"/>
  </si>
  <si>
    <t>人</t>
  </si>
  <si>
    <t>K㎡</t>
  </si>
  <si>
    <t>平成27年　　　　　　　　</t>
    <rPh sb="0" eb="2">
      <t>ヘイセイ</t>
    </rPh>
    <phoneticPr fontId="6"/>
  </si>
  <si>
    <t>区分</t>
  </si>
  <si>
    <t>増減率</t>
    <phoneticPr fontId="6"/>
  </si>
  <si>
    <t xml:space="preserve">区分 </t>
  </si>
  <si>
    <t xml:space="preserve"> </t>
  </si>
  <si>
    <t>千円</t>
    <rPh sb="0" eb="1">
      <t>セン</t>
    </rPh>
    <phoneticPr fontId="6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</si>
  <si>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</si>
  <si>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</si>
  <si>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</si>
  <si>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</si>
  <si>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</si>
  <si>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</si>
  <si>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</si>
  <si>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</si>
  <si>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</si>
  <si>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</si>
  <si>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</si>
  <si>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</si>
  <si>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6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</si>
  <si>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</si>
  <si>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6"/>
  </si>
  <si>
    <t>―</t>
    <phoneticPr fontId="16"/>
  </si>
  <si>
    <t>越すべき財源</t>
    <rPh sb="0" eb="1">
      <t>コ</t>
    </rPh>
    <phoneticPr fontId="6"/>
  </si>
  <si>
    <t>実質収支
（Ｃ）－（Ｄ）</t>
    <phoneticPr fontId="6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</si>
  <si>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</si>
  <si>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</si>
  <si>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</si>
  <si>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</si>
  <si>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</si>
  <si>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</si>
  <si>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</si>
  <si>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</si>
  <si>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</si>
  <si>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</si>
  <si>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</si>
  <si>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6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</si>
  <si>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</si>
  <si>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</si>
  <si>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</si>
  <si>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</si>
  <si>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</si>
  <si>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6"/>
  </si>
  <si>
    <t>区分</t>
    <phoneticPr fontId="6"/>
  </si>
  <si>
    <t>実質赤字比率</t>
    <phoneticPr fontId="6"/>
  </si>
  <si>
    <t>－</t>
    <phoneticPr fontId="11"/>
  </si>
  <si>
    <t>％</t>
    <phoneticPr fontId="6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</si>
  <si>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6"/>
  </si>
  <si>
    <t>％</t>
    <phoneticPr fontId="11"/>
  </si>
  <si>
    <t>〔</t>
    <phoneticPr fontId="6"/>
  </si>
  <si>
    <t>%〕</t>
    <phoneticPr fontId="6"/>
  </si>
  <si>
    <t>%〕</t>
    <phoneticPr fontId="11"/>
  </si>
  <si>
    <t xml:space="preserve">  〔　　</t>
    <phoneticPr fontId="11"/>
  </si>
  <si>
    <t>連結実質赤字比率</t>
    <rPh sb="0" eb="2">
      <t>レンケツ</t>
    </rPh>
    <phoneticPr fontId="6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</si>
  <si>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6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</si>
  <si>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</si>
  <si>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</si>
  <si>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6"/>
  </si>
  <si>
    <t>減債基金</t>
    <rPh sb="0" eb="1">
      <t>ゲンサイ</t>
    </rPh>
    <rPh sb="1" eb="2">
      <t>サイ</t>
    </rPh>
    <rPh sb="2" eb="4">
      <t>キキン</t>
    </rPh>
    <phoneticPr fontId="6"/>
  </si>
  <si>
    <t>その他特定
目的基金</t>
    <rPh sb="0" eb="3">
      <t>ソノタ</t>
    </rPh>
    <phoneticPr fontId="6"/>
  </si>
  <si>
    <t>合計</t>
  </si>
  <si>
    <t>職員数</t>
  </si>
  <si>
    <t>一人当り平均</t>
    <phoneticPr fontId="6"/>
  </si>
  <si>
    <t>新規採用</t>
  </si>
  <si>
    <t>一人当り平均</t>
  </si>
  <si>
    <t>給料月額</t>
    <rPh sb="0" eb="2">
      <t>キュウリョウ</t>
    </rPh>
    <phoneticPr fontId="6"/>
  </si>
  <si>
    <t>普 　通 　会 　計</t>
  </si>
  <si>
    <t>円</t>
    <phoneticPr fontId="6"/>
  </si>
  <si>
    <t>一般職員</t>
  </si>
  <si>
    <t>うち                    技能労務</t>
  </si>
  <si>
    <t>積立額</t>
    <rPh sb="2" eb="3">
      <t>ガク</t>
    </rPh>
    <phoneticPr fontId="6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</si>
  <si>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</si>
  <si>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</si>
  <si>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</si>
  <si>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</si>
  <si>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6"/>
  </si>
  <si>
    <t>その他の会計</t>
  </si>
  <si>
    <t>　　　　　　　　</t>
  </si>
  <si>
    <t>団　体　名</t>
    <rPh sb="0" eb="1">
      <t>ダン</t>
    </rPh>
    <rPh sb="2" eb="3">
      <t>カラダ</t>
    </rPh>
    <phoneticPr fontId="11"/>
  </si>
  <si>
    <t>千代田区</t>
    <rPh sb="0" eb="4">
      <t>チヨダク</t>
    </rPh>
    <phoneticPr fontId="11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</si>
  <si>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</si>
  <si>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</si>
  <si>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</si>
  <si>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</si>
  <si>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</si>
  <si>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</si>
  <si>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</si>
  <si>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11"/>
  </si>
  <si>
    <t>特別区税</t>
  </si>
  <si>
    <t>人件費</t>
  </si>
  <si>
    <t>地方譲与税</t>
  </si>
  <si>
    <t/>
  </si>
  <si>
    <t>うち職員給</t>
    <phoneticPr fontId="11"/>
  </si>
  <si>
    <t>利子割交付金</t>
  </si>
  <si>
    <t>うち退職金</t>
    <rPh sb="2" eb="5">
      <t>タイショクキン</t>
    </rPh>
    <phoneticPr fontId="6"/>
  </si>
  <si>
    <t>配当割交付金</t>
    <rPh sb="0" eb="2">
      <t>ハイトウ</t>
    </rPh>
    <rPh sb="2" eb="3">
      <t>ワリ</t>
    </rPh>
    <rPh sb="3" eb="6">
      <t>コウフキン</t>
    </rPh>
    <phoneticPr fontId="6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</si>
  <si>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</si>
  <si>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6"/>
  </si>
  <si>
    <t>公債費</t>
  </si>
  <si>
    <t>地方消費税交付金</t>
  </si>
  <si>
    <t>内
訳</t>
    <rPh sb="2" eb="3">
      <t>ヤク</t>
    </rPh>
    <phoneticPr fontId="11"/>
  </si>
  <si>
    <t>元 利 償 還 金</t>
    <phoneticPr fontId="6"/>
  </si>
  <si>
    <t>－</t>
    <phoneticPr fontId="11"/>
  </si>
  <si>
    <t>ゴルフ場利用税
交付金</t>
    <rPh sb="0" eb="4">
      <t>ゴルフジョウ</t>
    </rPh>
    <rPh sb="4" eb="6">
      <t>リヨウ</t>
    </rPh>
    <phoneticPr fontId="6"/>
  </si>
  <si>
    <t>一時借入金利子</t>
    <phoneticPr fontId="6"/>
  </si>
  <si>
    <t>自動車取得税交付金</t>
  </si>
  <si>
    <t>(義務的経費計)</t>
    <phoneticPr fontId="11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</si>
  <si>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6"/>
  </si>
  <si>
    <t>物件費</t>
  </si>
  <si>
    <t xml:space="preserve">地方特例交付金等 </t>
    <rPh sb="7" eb="8">
      <t>トウ</t>
    </rPh>
    <phoneticPr fontId="6"/>
  </si>
  <si>
    <t>維持補修費</t>
  </si>
  <si>
    <t>特別区財政調整
交付金</t>
    <rPh sb="0" eb="3">
      <t>トクベツク</t>
    </rPh>
    <phoneticPr fontId="11"/>
  </si>
  <si>
    <t>補助費等</t>
  </si>
  <si>
    <t>普通交付金</t>
    <rPh sb="0" eb="2">
      <t>フツウコウ</t>
    </rPh>
    <rPh sb="2" eb="5">
      <t>コウフキン</t>
    </rPh>
    <phoneticPr fontId="6"/>
  </si>
  <si>
    <t>特別交付金</t>
    <rPh sb="0" eb="2">
      <t>トクベツコウ</t>
    </rPh>
    <rPh sb="2" eb="5">
      <t>コウフキン</t>
    </rPh>
    <phoneticPr fontId="6"/>
  </si>
  <si>
    <t>投資及び出資金</t>
    <rPh sb="2" eb="3">
      <t>オヨ</t>
    </rPh>
    <phoneticPr fontId="11"/>
  </si>
  <si>
    <t>交通安全対策
特別交付金</t>
    <rPh sb="4" eb="6">
      <t>タイサク</t>
    </rPh>
    <rPh sb="7" eb="9">
      <t>トクベツ</t>
    </rPh>
    <phoneticPr fontId="6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</si>
  <si>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</si>
  <si>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</si>
  <si>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</si>
  <si>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</si>
  <si>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</si>
  <si>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11"/>
  </si>
  <si>
    <t>使用料</t>
  </si>
  <si>
    <t>投資的経費</t>
    <phoneticPr fontId="11"/>
  </si>
  <si>
    <t>○経常経費充当一般財源等</t>
    <phoneticPr fontId="6"/>
  </si>
  <si>
    <t>手数料</t>
  </si>
  <si>
    <t>うち人件費</t>
    <rPh sb="2" eb="5">
      <t>ジンケンヒ</t>
    </rPh>
    <phoneticPr fontId="11"/>
  </si>
  <si>
    <t>国庫支出金</t>
  </si>
  <si>
    <t>内
訳</t>
    <rPh sb="0" eb="1">
      <t>ナイ</t>
    </rPh>
    <rPh sb="4" eb="5">
      <t>ヤク</t>
    </rPh>
    <phoneticPr fontId="11"/>
  </si>
  <si>
    <t>普通建設事業費</t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</si>
  <si>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6"/>
  </si>
  <si>
    <t>都支出金</t>
  </si>
  <si>
    <t>補助事業費</t>
    <rPh sb="0" eb="2">
      <t>ホジョ</t>
    </rPh>
    <rPh sb="2" eb="5">
      <t>ジギョウヒ</t>
    </rPh>
    <phoneticPr fontId="6"/>
  </si>
  <si>
    <t>財産収入</t>
  </si>
  <si>
    <t>単独事業費</t>
    <rPh sb="0" eb="2">
      <t>タンドク</t>
    </rPh>
    <rPh sb="2" eb="5">
      <t>ジギョウヒ</t>
    </rPh>
    <phoneticPr fontId="6"/>
  </si>
  <si>
    <t>寄附金</t>
  </si>
  <si>
    <t>災害復旧事業費</t>
    <phoneticPr fontId="11"/>
  </si>
  <si>
    <t>繰入金</t>
  </si>
  <si>
    <t>失業対策事業費</t>
  </si>
  <si>
    <t>繰越金</t>
  </si>
  <si>
    <t>合計</t>
    <phoneticPr fontId="11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</si>
  <si>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</si>
  <si>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</si>
  <si>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</si>
  <si>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</si>
  <si>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</si>
  <si>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6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</si>
  <si>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</si>
  <si>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</si>
  <si>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</si>
  <si>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</si>
  <si>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</si>
  <si>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</si>
  <si>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</si>
  <si>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</si>
  <si>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</si>
  <si>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</si>
  <si>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6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</si>
  <si>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</si>
  <si>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6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</si>
  <si>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</si>
  <si>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</si>
  <si>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</si>
  <si>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</si>
  <si>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</si>
  <si>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</si>
  <si>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</si>
  <si>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</si>
  <si>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</si>
  <si>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6"/>
  </si>
  <si>
    <t>災害復旧費</t>
  </si>
  <si>
    <t>決  算  額 (千円)</t>
    <rPh sb="9" eb="10">
      <t>セン</t>
    </rPh>
    <phoneticPr fontId="6"/>
  </si>
  <si>
    <t>普通会計</t>
    <rPh sb="0" eb="2">
      <t>フツウ</t>
    </rPh>
    <rPh sb="2" eb="4">
      <t>カイケイ</t>
    </rPh>
    <phoneticPr fontId="6"/>
  </si>
  <si>
    <t>繰入繰出額</t>
    <rPh sb="2" eb="4">
      <t>クリダ</t>
    </rPh>
    <rPh sb="4" eb="5">
      <t>ガク</t>
    </rPh>
    <phoneticPr fontId="6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</si>
  <si>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</si>
  <si>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</si>
  <si>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</si>
  <si>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</si>
  <si>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</si>
  <si>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6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</si>
  <si>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6"/>
  </si>
  <si>
    <t>　　　「千円」である。</t>
    <phoneticPr fontId="6"/>
  </si>
  <si>
    <t>介護保険事業</t>
    <rPh sb="0" eb="2">
      <t>カイゴ</t>
    </rPh>
    <rPh sb="2" eb="4">
      <t>ホケン</t>
    </rPh>
    <rPh sb="4" eb="6">
      <t>ジギョウ</t>
    </rPh>
    <phoneticPr fontId="6"/>
  </si>
  <si>
    <t>（保険事業）</t>
    <rPh sb="1" eb="3">
      <t>ホケン</t>
    </rPh>
    <rPh sb="3" eb="5">
      <t>ジギョウ</t>
    </rPh>
    <phoneticPr fontId="6"/>
  </si>
  <si>
    <t>（介護サービス）</t>
    <rPh sb="1" eb="3">
      <t>カイゴ</t>
    </rPh>
    <phoneticPr fontId="6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</si>
  <si>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6"/>
  </si>
  <si>
    <t>（駐車場）</t>
    <rPh sb="1" eb="4">
      <t>チュウシャジョウ</t>
    </rPh>
    <phoneticPr fontId="6"/>
  </si>
  <si>
    <t>（中央区）</t>
    <rPh sb="1" eb="4">
      <t>チュウオウク</t>
    </rPh>
    <phoneticPr fontId="6"/>
  </si>
  <si>
    <t>―</t>
  </si>
  <si>
    <t>中央区</t>
    <rPh sb="0" eb="3">
      <t>チュウオウク</t>
    </rPh>
    <phoneticPr fontId="11"/>
  </si>
  <si>
    <t>－</t>
  </si>
  <si>
    <t>皆減</t>
    <rPh sb="0" eb="1">
      <t>カイゲン</t>
    </rPh>
    <phoneticPr fontId="11"/>
  </si>
  <si>
    <t xml:space="preserve"> －</t>
    <phoneticPr fontId="11"/>
  </si>
  <si>
    <t>（港区）</t>
    <rPh sb="1" eb="3">
      <t>ミナトク</t>
    </rPh>
    <phoneticPr fontId="6"/>
  </si>
  <si>
    <t>-</t>
    <phoneticPr fontId="11"/>
  </si>
  <si>
    <t>港区</t>
    <rPh sb="0" eb="2">
      <t>ミナトク</t>
    </rPh>
    <phoneticPr fontId="11"/>
  </si>
  <si>
    <t>（新宿区）</t>
    <rPh sb="1" eb="4">
      <t>シンジュクク</t>
    </rPh>
    <phoneticPr fontId="6"/>
  </si>
  <si>
    <t>－</t>
    <phoneticPr fontId="2"/>
  </si>
  <si>
    <t>新宿区</t>
    <rPh sb="0" eb="3">
      <t>シンジュクク</t>
    </rPh>
    <phoneticPr fontId="11"/>
  </si>
  <si>
    <t>（文京区）</t>
    <phoneticPr fontId="6"/>
  </si>
  <si>
    <t>文京区</t>
    <rPh sb="0" eb="3">
      <t>ブンキョウク</t>
    </rPh>
    <phoneticPr fontId="11"/>
  </si>
  <si>
    <t>（台東区）</t>
    <rPh sb="1" eb="4">
      <t>タイトウク</t>
    </rPh>
    <phoneticPr fontId="6"/>
  </si>
  <si>
    <t>―</t>
    <phoneticPr fontId="11"/>
  </si>
  <si>
    <t>台東区</t>
    <rPh sb="0" eb="3">
      <t>タイトウク</t>
    </rPh>
    <phoneticPr fontId="11"/>
  </si>
  <si>
    <t>△0.0</t>
    <phoneticPr fontId="11"/>
  </si>
  <si>
    <t>（墨田区）</t>
    <rPh sb="1" eb="4">
      <t>スミダク</t>
    </rPh>
    <phoneticPr fontId="6"/>
  </si>
  <si>
    <t>-</t>
  </si>
  <si>
    <t>-</t>
    <phoneticPr fontId="11"/>
  </si>
  <si>
    <t>墨田区</t>
    <rPh sb="0" eb="3">
      <t>スミダク</t>
    </rPh>
    <phoneticPr fontId="11"/>
  </si>
  <si>
    <t>-</t>
    <phoneticPr fontId="11"/>
  </si>
  <si>
    <t>江東区</t>
    <rPh sb="0" eb="3">
      <t>コウトウク</t>
    </rPh>
    <phoneticPr fontId="11"/>
  </si>
  <si>
    <t>（品川区）</t>
    <rPh sb="1" eb="4">
      <t>シナガワク</t>
    </rPh>
    <phoneticPr fontId="6"/>
  </si>
  <si>
    <t>－</t>
    <phoneticPr fontId="11"/>
  </si>
  <si>
    <t>品川区</t>
    <rPh sb="0" eb="3">
      <t>シナガワク</t>
    </rPh>
    <phoneticPr fontId="11"/>
  </si>
  <si>
    <t>（目黒区）</t>
    <phoneticPr fontId="6"/>
  </si>
  <si>
    <t>目黒区</t>
    <rPh sb="0" eb="3">
      <t>メグロク</t>
    </rPh>
    <phoneticPr fontId="25"/>
  </si>
  <si>
    <t>（大田区）</t>
    <rPh sb="1" eb="4">
      <t>オオタク</t>
    </rPh>
    <phoneticPr fontId="6"/>
  </si>
  <si>
    <t>－</t>
    <phoneticPr fontId="16"/>
  </si>
  <si>
    <t>大田区</t>
    <rPh sb="0" eb="3">
      <t>オオタク</t>
    </rPh>
    <phoneticPr fontId="11"/>
  </si>
  <si>
    <t>皆増</t>
    <rPh sb="0" eb="1">
      <t>ミナ</t>
    </rPh>
    <rPh sb="1" eb="2">
      <t>ゾウ</t>
    </rPh>
    <phoneticPr fontId="11"/>
  </si>
  <si>
    <t>（世田谷区）</t>
    <rPh sb="1" eb="4">
      <t>セタガヤ</t>
    </rPh>
    <rPh sb="4" eb="5">
      <t>ク</t>
    </rPh>
    <phoneticPr fontId="6"/>
  </si>
  <si>
    <t>世田谷区</t>
    <rPh sb="0" eb="4">
      <t>セタガヤク</t>
    </rPh>
    <phoneticPr fontId="11"/>
  </si>
  <si>
    <t>（渋谷区）</t>
    <rPh sb="1" eb="3">
      <t>シブヤ</t>
    </rPh>
    <rPh sb="3" eb="4">
      <t>ク</t>
    </rPh>
    <phoneticPr fontId="6"/>
  </si>
  <si>
    <t>渋谷区</t>
    <rPh sb="0" eb="3">
      <t>シブヤク</t>
    </rPh>
    <phoneticPr fontId="11"/>
  </si>
  <si>
    <t>物件費</t>
    <phoneticPr fontId="2"/>
  </si>
  <si>
    <t>（中野区）</t>
    <rPh sb="1" eb="4">
      <t>ナカノク</t>
    </rPh>
    <phoneticPr fontId="6"/>
  </si>
  <si>
    <t>皆減</t>
  </si>
  <si>
    <t>―</t>
    <phoneticPr fontId="11"/>
  </si>
  <si>
    <t>中野区</t>
    <rPh sb="0" eb="3">
      <t>ナカノク</t>
    </rPh>
    <phoneticPr fontId="11"/>
  </si>
  <si>
    <t>△0.8</t>
  </si>
  <si>
    <t>△15.5</t>
    <phoneticPr fontId="11"/>
  </si>
  <si>
    <t>△45.8</t>
    <phoneticPr fontId="11"/>
  </si>
  <si>
    <t>△0.4</t>
  </si>
  <si>
    <t>△13.5</t>
    <phoneticPr fontId="11"/>
  </si>
  <si>
    <t>△0.7</t>
    <phoneticPr fontId="11"/>
  </si>
  <si>
    <t>△26.6</t>
    <phoneticPr fontId="11"/>
  </si>
  <si>
    <t>△34.3</t>
    <phoneticPr fontId="11"/>
  </si>
  <si>
    <t>（杉並区）</t>
    <rPh sb="1" eb="4">
      <t>スギナミク</t>
    </rPh>
    <phoneticPr fontId="6"/>
  </si>
  <si>
    <t>杉並区</t>
    <rPh sb="0" eb="3">
      <t>スギナミク</t>
    </rPh>
    <phoneticPr fontId="11"/>
  </si>
  <si>
    <t>（豊島区）</t>
    <rPh sb="1" eb="4">
      <t>トシマク</t>
    </rPh>
    <phoneticPr fontId="14"/>
  </si>
  <si>
    <t>豊島区</t>
    <rPh sb="0" eb="3">
      <t>トシマク</t>
    </rPh>
    <phoneticPr fontId="11"/>
  </si>
  <si>
    <t>（北区）</t>
    <rPh sb="1" eb="3">
      <t>キタク</t>
    </rPh>
    <phoneticPr fontId="6"/>
  </si>
  <si>
    <t>△1.2</t>
  </si>
  <si>
    <t>北区</t>
    <rPh sb="0" eb="2">
      <t>キタク</t>
    </rPh>
    <phoneticPr fontId="11"/>
  </si>
  <si>
    <t>（荒川区）</t>
    <rPh sb="1" eb="4">
      <t>アラカワク</t>
    </rPh>
    <phoneticPr fontId="6"/>
  </si>
  <si>
    <t>荒川区</t>
    <rPh sb="0" eb="3">
      <t>アラカワク</t>
    </rPh>
    <phoneticPr fontId="11"/>
  </si>
  <si>
    <t>皆増</t>
    <rPh sb="0" eb="1">
      <t>ミナ</t>
    </rPh>
    <rPh sb="1" eb="2">
      <t>ゾウ</t>
    </rPh>
    <phoneticPr fontId="11"/>
  </si>
  <si>
    <t>（板橋区）</t>
    <rPh sb="1" eb="4">
      <t>イタバシク</t>
    </rPh>
    <phoneticPr fontId="6"/>
  </si>
  <si>
    <t>板橋区</t>
    <rPh sb="0" eb="3">
      <t>イタバシク</t>
    </rPh>
    <phoneticPr fontId="11"/>
  </si>
  <si>
    <t>（練馬区）</t>
    <rPh sb="1" eb="4">
      <t>ネリマク</t>
    </rPh>
    <phoneticPr fontId="6"/>
  </si>
  <si>
    <t>練馬区</t>
    <rPh sb="0" eb="3">
      <t>ネリマク</t>
    </rPh>
    <phoneticPr fontId="11"/>
  </si>
  <si>
    <t>（足立区）</t>
    <rPh sb="1" eb="4">
      <t>アダチク</t>
    </rPh>
    <phoneticPr fontId="15"/>
  </si>
  <si>
    <t>足立区</t>
    <rPh sb="0" eb="3">
      <t>アダチク</t>
    </rPh>
    <phoneticPr fontId="2"/>
  </si>
  <si>
    <t>（葛飾区）</t>
    <rPh sb="1" eb="4">
      <t>カツシカク</t>
    </rPh>
    <phoneticPr fontId="6"/>
  </si>
  <si>
    <t>葛飾区</t>
    <rPh sb="0" eb="3">
      <t>カツシカク</t>
    </rPh>
    <phoneticPr fontId="11"/>
  </si>
  <si>
    <t>皆減</t>
    <rPh sb="0" eb="1">
      <t>ゲン</t>
    </rPh>
    <phoneticPr fontId="11"/>
  </si>
  <si>
    <t>（江戸川区）</t>
    <rPh sb="1" eb="5">
      <t>エドガワク</t>
    </rPh>
    <phoneticPr fontId="6"/>
  </si>
  <si>
    <t>江戸川区</t>
    <rPh sb="0" eb="4">
      <t>エドガワク</t>
    </rPh>
    <phoneticPr fontId="11"/>
  </si>
  <si>
    <t>皆減</t>
    <rPh sb="0" eb="2">
      <t>カイゲン</t>
    </rPh>
    <phoneticPr fontId="11"/>
  </si>
  <si>
    <t xml:space="preserve"> 7.4.1</t>
    <phoneticPr fontId="6"/>
  </si>
  <si>
    <t xml:space="preserve"> 6.4.1</t>
    <phoneticPr fontId="11"/>
  </si>
  <si>
    <t>令和６年度</t>
    <rPh sb="0" eb="2">
      <t>レイワ</t>
    </rPh>
    <phoneticPr fontId="6"/>
  </si>
  <si>
    <t>令和５年度</t>
    <rPh sb="0" eb="2">
      <t>レイワ</t>
    </rPh>
    <rPh sb="3" eb="5">
      <t>ネンド</t>
    </rPh>
    <phoneticPr fontId="6"/>
  </si>
  <si>
    <t xml:space="preserve">  令  和  ６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6"/>
  </si>
  <si>
    <t>令和６年度</t>
    <phoneticPr fontId="6"/>
  </si>
  <si>
    <t>令和５年度</t>
    <phoneticPr fontId="6"/>
  </si>
  <si>
    <t>7.4.1</t>
    <phoneticPr fontId="6"/>
  </si>
  <si>
    <t>6.4.1</t>
    <phoneticPr fontId="6"/>
  </si>
  <si>
    <t>５年度末
現在高</t>
    <rPh sb="1" eb="4">
      <t>ネンドマツ</t>
    </rPh>
    <phoneticPr fontId="6"/>
  </si>
  <si>
    <t>６年度</t>
    <rPh sb="1" eb="3">
      <t>ネンド</t>
    </rPh>
    <phoneticPr fontId="6"/>
  </si>
  <si>
    <t>６年度末
現在高</t>
    <phoneticPr fontId="6"/>
  </si>
  <si>
    <t>(江東区）</t>
    <rPh sb="1" eb="4">
      <t>コウトウク</t>
    </rPh>
    <phoneticPr fontId="6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</si>
</sst>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_);[Red]\(0\)"/>
    <numFmt numFmtId="181" formatCode="0.0_ "/>
    <numFmt numFmtId="182" formatCode="0.0_ ;[Red]\-0.0\ "/>
    <numFmt numFmtId="183" formatCode="#,##0.0_ "/>
    <numFmt numFmtId="184" formatCode="0.0%"/>
    <numFmt numFmtId="185" formatCode="0.0"/>
  </numFmts>
  <fonts count="3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i/>
      <sz val="14"/>
      <name val="ＭＳ 明朝"/>
      <family val="1"/>
      <charset val="128"/>
    </font>
    <font>
      <sz val="11"/>
      <color indexed="8"/>
      <name val="游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7">
    <border>
      <start/>
      <end/>
      <top/>
      <bottom/>
      <diagonal/>
    </border>
    <border>
      <start/>
      <end style="medium">
        <color indexed="64"/>
      </end>
      <top/>
      <bottom/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 style="thin">
        <color indexed="64"/>
      </start>
      <end/>
      <top/>
      <bottom/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double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/>
      <end/>
      <top style="medium">
        <color indexed="64"/>
      </top>
      <bottom/>
      <diagonal/>
    </border>
    <border>
      <start/>
      <end style="double">
        <color indexed="64"/>
      </end>
      <top style="thin">
        <color indexed="64"/>
      </top>
      <bottom/>
      <diagonal/>
    </border>
    <border>
      <start/>
      <end style="double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thin">
        <color indexed="64"/>
      </end>
      <top/>
      <bottom style="medium">
        <color indexed="64"/>
      </bottom>
      <diagonal/>
    </border>
    <border>
      <start/>
      <end style="double">
        <color indexed="64"/>
      </end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double">
        <color indexed="64"/>
      </start>
      <end/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double">
        <color indexed="64"/>
      </end>
      <top/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dotted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dotted">
        <color indexed="64"/>
      </top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dotted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double">
        <color indexed="64"/>
      </start>
      <end/>
      <top/>
      <bottom style="thin">
        <color indexed="64"/>
      </bottom>
      <diagonal/>
    </border>
    <border>
      <start style="thin">
        <color indexed="64"/>
      </start>
      <end style="double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thin">
        <color indexed="64"/>
      </start>
      <end style="double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double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 style="double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 style="double">
        <color indexed="64"/>
      </end>
      <top style="medium">
        <color indexed="64"/>
      </top>
      <bottom style="thin">
        <color indexed="64"/>
      </bottom>
      <diagonal/>
    </border>
    <border>
      <start style="double">
        <color indexed="64"/>
      </start>
      <end style="thin">
        <color indexed="64"/>
      </end>
      <top style="medium">
        <color indexed="64"/>
      </top>
      <bottom/>
      <diagonal/>
    </border>
    <border>
      <start style="double">
        <color indexed="64"/>
      </start>
      <end style="thin">
        <color indexed="64"/>
      </end>
      <top/>
      <bottom/>
      <diagonal/>
    </border>
    <border>
      <start style="double">
        <color indexed="64"/>
      </start>
      <end style="thin">
        <color indexed="64"/>
      </end>
      <top/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 style="double">
        <color indexed="64"/>
      </start>
      <end/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double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 diagonalDown="1">
      <start style="thin">
        <color indexed="64"/>
      </start>
      <end/>
      <top style="thin">
        <color indexed="64"/>
      </top>
      <bottom/>
      <diagonal style="thin">
        <color indexed="64"/>
      </diagonal>
    </border>
    <border diagonalDown="1">
      <start/>
      <end style="double">
        <color indexed="64"/>
      </end>
      <top style="thin">
        <color indexed="64"/>
      </top>
      <bottom/>
      <diagonal style="thin">
        <color indexed="64"/>
      </diagonal>
    </border>
    <border diagonalDown="1">
      <start style="thin">
        <color indexed="64"/>
      </start>
      <end/>
      <top/>
      <bottom style="medium">
        <color indexed="64"/>
      </bottom>
      <diagonal style="thin">
        <color indexed="64"/>
      </diagonal>
    </border>
    <border diagonalDown="1">
      <start/>
      <end style="double">
        <color indexed="64"/>
      </end>
      <top/>
      <bottom style="medium">
        <color indexed="64"/>
      </bottom>
      <diagonal style="thin">
        <color indexed="64"/>
      </diagonal>
    </border>
    <border diagonalDown="1">
      <start style="double">
        <color indexed="64"/>
      </start>
      <end/>
      <top style="thin">
        <color indexed="64"/>
      </top>
      <bottom/>
      <diagonal style="thin">
        <color indexed="64"/>
      </diagonal>
    </border>
    <border diagonalDown="1">
      <start/>
      <end/>
      <top style="thin">
        <color indexed="64"/>
      </top>
      <bottom/>
      <diagonal style="thin">
        <color indexed="64"/>
      </diagonal>
    </border>
    <border diagonalDown="1">
      <start/>
      <end style="medium">
        <color indexed="64"/>
      </end>
      <top style="thin">
        <color indexed="64"/>
      </top>
      <bottom/>
      <diagonal style="thin">
        <color indexed="64"/>
      </diagonal>
    </border>
    <border diagonalDown="1">
      <start style="double">
        <color indexed="64"/>
      </start>
      <end/>
      <top/>
      <bottom style="medium">
        <color indexed="64"/>
      </bottom>
      <diagonal style="thin">
        <color indexed="64"/>
      </diagonal>
    </border>
    <border diagonalDown="1">
      <start/>
      <end/>
      <top/>
      <bottom style="medium">
        <color indexed="64"/>
      </bottom>
      <diagonal style="thin">
        <color indexed="64"/>
      </diagonal>
    </border>
    <border diagonalDown="1">
      <start/>
      <end style="medium">
        <color indexed="64"/>
      </end>
      <top/>
      <bottom style="medium">
        <color indexed="64"/>
      </bottom>
      <diagonal style="thin">
        <color indexed="64"/>
      </diagonal>
    </border>
    <border>
      <start/>
      <end style="double">
        <color indexed="64"/>
      </end>
      <top/>
      <bottom/>
      <diagonal/>
    </border>
    <border diagonalDown="1">
      <start style="thin">
        <color indexed="64"/>
      </start>
      <end/>
      <top/>
      <bottom style="thin">
        <color indexed="64"/>
      </bottom>
      <diagonal style="thin">
        <color indexed="64"/>
      </diagonal>
    </border>
    <border diagonalDown="1">
      <start/>
      <end style="double">
        <color indexed="64"/>
      </end>
      <top/>
      <bottom style="thin">
        <color indexed="64"/>
      </bottom>
      <diagonal style="thin">
        <color indexed="64"/>
      </diagonal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double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dotted">
        <color indexed="64"/>
      </top>
      <bottom style="medium">
        <color indexed="64"/>
      </bottom>
      <diagonal/>
    </border>
    <border>
      <start/>
      <end style="thin">
        <color indexed="64"/>
      </end>
      <top style="dotted">
        <color indexed="64"/>
      </top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dotted">
        <color indexed="64"/>
      </bottom>
      <diagonal/>
    </border>
    <border>
      <start/>
      <end style="thin">
        <color indexed="64"/>
      </end>
      <top style="thin">
        <color indexed="64"/>
      </top>
      <bottom style="dotted">
        <color indexed="64"/>
      </bottom>
      <diagonal/>
    </border>
    <border>
      <start/>
      <end style="medium">
        <color indexed="64"/>
      </end>
      <top style="thin">
        <color indexed="64"/>
      </top>
      <bottom style="dotted">
        <color indexed="64"/>
      </bottom>
      <diagonal/>
    </border>
    <border>
      <start style="thin">
        <color indexed="64"/>
      </start>
      <end/>
      <top style="dotted">
        <color indexed="64"/>
      </top>
      <bottom style="thin">
        <color indexed="64"/>
      </bottom>
      <diagonal/>
    </border>
    <border>
      <start/>
      <end style="thin">
        <color indexed="64"/>
      </end>
      <top style="dotted">
        <color indexed="64"/>
      </top>
      <bottom style="thin">
        <color indexed="64"/>
      </bottom>
      <diagonal/>
    </border>
    <border>
      <start/>
      <end style="medium">
        <color indexed="64"/>
      </end>
      <top style="dotted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/>
      <diagonal/>
    </border>
    <border>
      <start style="thin">
        <color indexed="64"/>
      </start>
      <end style="double">
        <color indexed="64"/>
      </end>
      <top/>
      <bottom style="medium">
        <color indexed="64"/>
      </bottom>
      <diagonal/>
    </border>
    <border>
      <start style="double">
        <color indexed="64"/>
      </start>
      <end/>
      <top style="double">
        <color indexed="64"/>
      </top>
      <bottom style="thin">
        <color indexed="64"/>
      </bottom>
      <diagonal/>
    </border>
    <border>
      <start/>
      <end/>
      <top style="double">
        <color indexed="64"/>
      </top>
      <bottom style="thin">
        <color indexed="64"/>
      </bottom>
      <diagonal/>
    </border>
    <border>
      <start/>
      <end style="medium">
        <color indexed="64"/>
      </end>
      <top style="double">
        <color indexed="64"/>
      </top>
      <bottom style="thin">
        <color indexed="64"/>
      </bottom>
      <diagonal/>
    </border>
    <border>
      <start style="double">
        <color indexed="64"/>
      </start>
      <end/>
      <top style="thin">
        <color indexed="64"/>
      </top>
      <bottom style="double">
        <color indexed="64"/>
      </bottom>
      <diagonal/>
    </border>
    <border>
      <start/>
      <end/>
      <top style="thin">
        <color indexed="64"/>
      </top>
      <bottom style="double">
        <color indexed="64"/>
      </bottom>
      <diagonal/>
    </border>
    <border>
      <start/>
      <end style="thin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double">
        <color indexed="64"/>
      </bottom>
      <diagonal/>
    </border>
    <border>
      <start/>
      <end style="medium">
        <color indexed="64"/>
      </end>
      <top style="thin">
        <color indexed="64"/>
      </top>
      <bottom style="double">
        <color indexed="64"/>
      </bottom>
      <diagonal/>
    </border>
    <border diagonalDown="1">
      <start style="double">
        <color indexed="64"/>
      </start>
      <end/>
      <top/>
      <bottom/>
      <diagonal style="thin">
        <color indexed="64"/>
      </diagonal>
    </border>
    <border diagonalDown="1">
      <start/>
      <end/>
      <top/>
      <bottom/>
      <diagonal style="thin">
        <color indexed="64"/>
      </diagonal>
    </border>
    <border diagonalDown="1">
      <start/>
      <end style="medium">
        <color indexed="64"/>
      </end>
      <top/>
      <bottom/>
      <diagonal style="thin">
        <color indexed="64"/>
      </diagonal>
    </border>
    <border>
      <start style="double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 diagonalDown="1">
      <start/>
      <end/>
      <top/>
      <bottom style="thin">
        <color indexed="64"/>
      </bottom>
      <diagonal style="thin">
        <color indexed="64"/>
      </diagonal>
    </border>
    <border diagonalDown="1">
      <start/>
      <end style="medium">
        <color indexed="64"/>
      </end>
      <top/>
      <bottom style="thin">
        <color indexed="64"/>
      </bottom>
      <diagonal style="thin">
        <color indexed="64"/>
      </diagonal>
    </border>
    <border>
      <start style="double">
        <color indexed="64"/>
      </start>
      <end style="thin">
        <color indexed="64"/>
      </end>
      <top style="thin">
        <color indexed="64"/>
      </top>
      <bottom/>
      <diagonal/>
    </border>
    <border>
      <start/>
      <end/>
      <top style="thin">
        <color indexed="64"/>
      </top>
      <bottom style="dotted">
        <color indexed="64"/>
      </bottom>
      <diagonal/>
    </border>
    <border>
      <start/>
      <end style="medium">
        <color indexed="64"/>
      </end>
      <top style="dotted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/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375">
    <xf numFmtId="0" fontId="0" fillId="0" borderId="0" xfId="0"/>
    <xf numFmtId="176" fontId="4" fillId="0" borderId="0" xfId="3" applyNumberFormat="1" applyFont="1"/>
    <xf numFmtId="176" fontId="7" fillId="0" borderId="0" xfId="3" applyNumberFormat="1" applyFont="1"/>
    <xf numFmtId="0" fontId="7" fillId="0" borderId="0" xfId="3" applyFont="1"/>
    <xf numFmtId="176" fontId="8" fillId="0" borderId="1" xfId="3" applyNumberFormat="1" applyFont="1" applyBorder="1"/>
    <xf numFmtId="0" fontId="8" fillId="0" borderId="0" xfId="3" applyFont="1" applyAlignment="1">
      <alignment horizontal="distributed" vertical="center"/>
    </xf>
    <xf numFmtId="0" fontId="8" fillId="0" borderId="0" xfId="3" applyFont="1"/>
    <xf numFmtId="176" fontId="10" fillId="0" borderId="2" xfId="3" applyNumberFormat="1" applyFont="1" applyBorder="1" applyAlignment="1">
      <alignment horizontal="left" vertical="center"/>
    </xf>
    <xf numFmtId="176" fontId="10" fillId="0" borderId="3" xfId="3" applyNumberFormat="1" applyFont="1" applyBorder="1" applyAlignment="1">
      <alignment vertical="center"/>
    </xf>
    <xf numFmtId="176" fontId="12" fillId="0" borderId="3" xfId="3" applyNumberFormat="1" applyFont="1" applyBorder="1" applyAlignment="1">
      <alignment vertical="center"/>
    </xf>
    <xf numFmtId="176" fontId="13" fillId="0" borderId="1" xfId="3" applyNumberFormat="1" applyFont="1" applyBorder="1"/>
    <xf numFmtId="0" fontId="13" fillId="0" borderId="0" xfId="3" applyFont="1"/>
    <xf numFmtId="176" fontId="5" fillId="0" borderId="4" xfId="3" quotePrefix="1" applyNumberFormat="1" applyFont="1" applyBorder="1"/>
    <xf numFmtId="176" fontId="5" fillId="0" borderId="0" xfId="3" quotePrefix="1" applyNumberFormat="1" applyFont="1"/>
    <xf numFmtId="176" fontId="5" fillId="0" borderId="0" xfId="3" applyNumberFormat="1" applyFont="1"/>
    <xf numFmtId="176" fontId="5" fillId="0" borderId="0" xfId="3" applyNumberFormat="1" applyFont="1" applyAlignment="1">
      <alignment horizontal="right"/>
    </xf>
    <xf numFmtId="176" fontId="5" fillId="0" borderId="5" xfId="3" applyNumberFormat="1" applyFont="1" applyBorder="1" applyAlignment="1">
      <alignment horizontal="right"/>
    </xf>
    <xf numFmtId="176" fontId="5" fillId="0" borderId="6" xfId="3" applyNumberFormat="1" applyFont="1" applyBorder="1" applyAlignment="1">
      <alignment horizontal="right"/>
    </xf>
    <xf numFmtId="176" fontId="5" fillId="0" borderId="7" xfId="3" applyNumberFormat="1" applyFont="1" applyBorder="1" applyAlignment="1">
      <alignment horizontal="right"/>
    </xf>
    <xf numFmtId="176" fontId="5" fillId="0" borderId="8" xfId="3" applyNumberFormat="1" applyFont="1" applyBorder="1" applyAlignment="1">
      <alignment horizontal="right"/>
    </xf>
    <xf numFmtId="176" fontId="5" fillId="0" borderId="9" xfId="3" applyNumberFormat="1" applyFont="1" applyBorder="1"/>
    <xf numFmtId="176" fontId="5" fillId="0" borderId="6" xfId="3" quotePrefix="1" applyNumberFormat="1" applyFont="1" applyBorder="1" applyAlignment="1">
      <alignment horizontal="right"/>
    </xf>
    <xf numFmtId="176" fontId="5" fillId="0" borderId="0" xfId="3" quotePrefix="1" applyNumberFormat="1" applyFont="1" applyAlignment="1">
      <alignment horizontal="right"/>
    </xf>
    <xf numFmtId="176" fontId="5" fillId="0" borderId="7" xfId="3" quotePrefix="1" applyNumberFormat="1" applyFont="1" applyBorder="1" applyAlignment="1">
      <alignment horizontal="right"/>
    </xf>
    <xf numFmtId="176" fontId="15" fillId="0" borderId="8" xfId="3" applyNumberFormat="1" applyFont="1" applyBorder="1" applyAlignment="1">
      <alignment horizontal="right"/>
    </xf>
    <xf numFmtId="176" fontId="5" fillId="0" borderId="6" xfId="3" applyNumberFormat="1" applyFont="1" applyBorder="1"/>
    <xf numFmtId="176" fontId="5" fillId="0" borderId="0" xfId="3" applyNumberFormat="1" applyFont="1" applyAlignment="1">
      <alignment horizontal="right" vertical="center"/>
    </xf>
    <xf numFmtId="0" fontId="5" fillId="0" borderId="0" xfId="3" applyFont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176" fontId="5" fillId="0" borderId="0" xfId="3" applyNumberFormat="1" applyFont="1" applyAlignment="1">
      <alignment vertical="center"/>
    </xf>
    <xf numFmtId="176" fontId="5" fillId="0" borderId="0" xfId="3" applyNumberFormat="1" applyFont="1" applyAlignment="1">
      <alignment horizontal="center" vertical="center"/>
    </xf>
    <xf numFmtId="176" fontId="5" fillId="0" borderId="10" xfId="3" applyNumberFormat="1" applyFont="1" applyBorder="1" applyAlignment="1">
      <alignment horizontal="center" vertical="center"/>
    </xf>
    <xf numFmtId="176" fontId="5" fillId="0" borderId="1" xfId="3" applyNumberFormat="1" applyFont="1" applyBorder="1" applyAlignment="1">
      <alignment horizontal="center" vertical="center"/>
    </xf>
    <xf numFmtId="176" fontId="5" fillId="0" borderId="11" xfId="3" applyNumberFormat="1" applyFont="1" applyBorder="1" applyAlignment="1">
      <alignment horizontal="distributed" vertical="center"/>
    </xf>
    <xf numFmtId="176" fontId="5" fillId="0" borderId="12" xfId="3" applyNumberFormat="1" applyFont="1" applyBorder="1" applyAlignment="1">
      <alignment horizontal="right" vertical="center"/>
    </xf>
    <xf numFmtId="176" fontId="5" fillId="0" borderId="11" xfId="3" applyNumberFormat="1" applyFont="1" applyBorder="1" applyAlignment="1">
      <alignment horizontal="right" vertical="center"/>
    </xf>
    <xf numFmtId="0" fontId="5" fillId="0" borderId="11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176" fontId="5" fillId="0" borderId="11" xfId="3" applyNumberFormat="1" applyFont="1" applyBorder="1" applyAlignment="1">
      <alignment vertical="center"/>
    </xf>
    <xf numFmtId="176" fontId="5" fillId="0" borderId="11" xfId="3" applyNumberFormat="1" applyFont="1" applyBorder="1" applyAlignment="1">
      <alignment horizontal="center" vertical="top"/>
    </xf>
    <xf numFmtId="176" fontId="5" fillId="0" borderId="13" xfId="3" applyNumberFormat="1" applyFont="1" applyBorder="1" applyAlignment="1">
      <alignment horizontal="center" vertical="top"/>
    </xf>
    <xf numFmtId="176" fontId="5" fillId="0" borderId="14" xfId="3" applyNumberFormat="1" applyFont="1" applyBorder="1" applyAlignment="1">
      <alignment horizontal="center" vertical="top"/>
    </xf>
    <xf numFmtId="176" fontId="5" fillId="0" borderId="7" xfId="3" applyNumberFormat="1" applyFont="1" applyBorder="1" applyAlignment="1">
      <alignment horizontal="right" vertical="center"/>
    </xf>
    <xf numFmtId="176" fontId="5" fillId="0" borderId="6" xfId="3" applyNumberFormat="1" applyFont="1" applyBorder="1" applyAlignment="1">
      <alignment horizontal="right" vertical="center"/>
    </xf>
    <xf numFmtId="176" fontId="15" fillId="0" borderId="8" xfId="3" applyNumberFormat="1" applyFont="1" applyBorder="1" applyAlignment="1">
      <alignment horizontal="right" vertical="center"/>
    </xf>
    <xf numFmtId="176" fontId="15" fillId="0" borderId="15" xfId="3" applyNumberFormat="1" applyFont="1" applyBorder="1" applyAlignment="1">
      <alignment horizontal="right" vertical="center"/>
    </xf>
    <xf numFmtId="0" fontId="5" fillId="0" borderId="11" xfId="3" applyFont="1" applyBorder="1" applyAlignment="1">
      <alignment horizontal="center" vertical="top"/>
    </xf>
    <xf numFmtId="0" fontId="5" fillId="0" borderId="13" xfId="3" applyFont="1" applyBorder="1" applyAlignment="1">
      <alignment horizontal="center" vertical="top"/>
    </xf>
    <xf numFmtId="0" fontId="5" fillId="0" borderId="14" xfId="3" applyFont="1" applyBorder="1" applyAlignment="1">
      <alignment horizontal="center" vertical="top"/>
    </xf>
    <xf numFmtId="176" fontId="5" fillId="0" borderId="6" xfId="3" applyNumberFormat="1" applyFont="1" applyBorder="1" applyAlignment="1">
      <alignment vertical="center"/>
    </xf>
    <xf numFmtId="176" fontId="15" fillId="0" borderId="6" xfId="3" applyNumberFormat="1" applyFont="1" applyBorder="1" applyAlignment="1">
      <alignment horizontal="right" vertical="center"/>
    </xf>
    <xf numFmtId="177" fontId="5" fillId="0" borderId="11" xfId="3" applyNumberFormat="1" applyFont="1" applyBorder="1" applyAlignment="1">
      <alignment horizontal="right" vertical="center"/>
    </xf>
    <xf numFmtId="177" fontId="5" fillId="0" borderId="13" xfId="3" applyNumberFormat="1" applyFont="1" applyBorder="1" applyAlignment="1">
      <alignment horizontal="right" vertical="center"/>
    </xf>
    <xf numFmtId="177" fontId="5" fillId="0" borderId="14" xfId="3" applyNumberFormat="1" applyFont="1" applyBorder="1" applyAlignment="1">
      <alignment horizontal="right" vertical="center"/>
    </xf>
    <xf numFmtId="177" fontId="5" fillId="0" borderId="6" xfId="3" applyNumberFormat="1" applyFont="1" applyBorder="1" applyAlignment="1">
      <alignment vertical="center"/>
    </xf>
    <xf numFmtId="177" fontId="5" fillId="0" borderId="8" xfId="3" applyNumberFormat="1" applyFont="1" applyBorder="1" applyAlignment="1">
      <alignment vertical="center"/>
    </xf>
    <xf numFmtId="177" fontId="5" fillId="0" borderId="15" xfId="3" applyNumberFormat="1" applyFont="1" applyBorder="1" applyAlignment="1">
      <alignment vertical="center"/>
    </xf>
    <xf numFmtId="177" fontId="5" fillId="0" borderId="11" xfId="3" applyNumberFormat="1" applyFont="1" applyBorder="1" applyAlignment="1">
      <alignment vertical="center"/>
    </xf>
    <xf numFmtId="177" fontId="5" fillId="0" borderId="13" xfId="3" applyNumberFormat="1" applyFont="1" applyBorder="1" applyAlignment="1">
      <alignment vertical="center"/>
    </xf>
    <xf numFmtId="177" fontId="5" fillId="0" borderId="14" xfId="3" applyNumberFormat="1" applyFont="1" applyBorder="1" applyAlignment="1">
      <alignment vertical="center"/>
    </xf>
    <xf numFmtId="176" fontId="5" fillId="0" borderId="10" xfId="3" applyNumberFormat="1" applyFont="1" applyBorder="1" applyAlignment="1">
      <alignment horizontal="right" vertical="center"/>
    </xf>
    <xf numFmtId="176" fontId="5" fillId="0" borderId="1" xfId="3" applyNumberFormat="1" applyFont="1" applyBorder="1" applyAlignment="1">
      <alignment horizontal="right" vertical="center"/>
    </xf>
    <xf numFmtId="179" fontId="5" fillId="0" borderId="11" xfId="3" applyNumberFormat="1" applyFont="1" applyBorder="1" applyAlignment="1">
      <alignment vertical="top"/>
    </xf>
    <xf numFmtId="176" fontId="5" fillId="0" borderId="13" xfId="3" applyNumberFormat="1" applyFont="1" applyBorder="1" applyAlignment="1">
      <alignment horizontal="right" vertical="center"/>
    </xf>
    <xf numFmtId="176" fontId="5" fillId="0" borderId="14" xfId="3" applyNumberFormat="1" applyFont="1" applyBorder="1" applyAlignment="1">
      <alignment horizontal="right" vertical="center"/>
    </xf>
    <xf numFmtId="0" fontId="5" fillId="0" borderId="0" xfId="3" applyFont="1" applyAlignment="1">
      <alignment horizontal="center" vertical="top"/>
    </xf>
    <xf numFmtId="0" fontId="5" fillId="0" borderId="10" xfId="3" applyFont="1" applyBorder="1" applyAlignment="1">
      <alignment horizontal="center" vertical="top"/>
    </xf>
    <xf numFmtId="176" fontId="5" fillId="0" borderId="16" xfId="3" applyNumberFormat="1" applyFont="1" applyBorder="1" applyAlignment="1">
      <alignment vertical="center"/>
    </xf>
    <xf numFmtId="176" fontId="5" fillId="0" borderId="3" xfId="3" applyNumberFormat="1" applyFont="1" applyBorder="1"/>
    <xf numFmtId="176" fontId="5" fillId="0" borderId="3" xfId="3" applyNumberFormat="1" applyFont="1" applyBorder="1" applyAlignment="1">
      <alignment horizontal="right"/>
    </xf>
    <xf numFmtId="176" fontId="5" fillId="0" borderId="3" xfId="3" applyNumberFormat="1" applyFont="1" applyBorder="1" applyAlignment="1">
      <alignment vertical="center"/>
    </xf>
    <xf numFmtId="176" fontId="5" fillId="0" borderId="3" xfId="3" quotePrefix="1" applyNumberFormat="1" applyFont="1" applyBorder="1" applyAlignment="1">
      <alignment vertical="center"/>
    </xf>
    <xf numFmtId="176" fontId="5" fillId="0" borderId="3" xfId="3" applyNumberFormat="1" applyFont="1" applyBorder="1" applyAlignment="1">
      <alignment horizontal="right" vertical="center"/>
    </xf>
    <xf numFmtId="176" fontId="9" fillId="0" borderId="17" xfId="3" applyNumberFormat="1" applyFont="1" applyBorder="1" applyAlignment="1">
      <alignment vertical="center"/>
    </xf>
    <xf numFmtId="176" fontId="9" fillId="0" borderId="11" xfId="3" applyNumberFormat="1" applyFont="1" applyBorder="1" applyAlignment="1">
      <alignment horizontal="left" vertical="center"/>
    </xf>
    <xf numFmtId="176" fontId="5" fillId="0" borderId="5" xfId="3" applyNumberFormat="1" applyFont="1" applyBorder="1" applyAlignment="1">
      <alignment vertical="center"/>
    </xf>
    <xf numFmtId="0" fontId="15" fillId="0" borderId="0" xfId="3" applyFont="1" applyAlignment="1">
      <alignment horizontal="left" vertical="center"/>
    </xf>
    <xf numFmtId="0" fontId="15" fillId="0" borderId="18" xfId="3" applyFont="1" applyBorder="1" applyAlignment="1">
      <alignment vertical="center"/>
    </xf>
    <xf numFmtId="176" fontId="5" fillId="0" borderId="5" xfId="3" applyNumberFormat="1" applyFont="1" applyBorder="1"/>
    <xf numFmtId="179" fontId="5" fillId="0" borderId="6" xfId="3" applyNumberFormat="1" applyFont="1" applyBorder="1" applyAlignment="1">
      <alignment vertical="center"/>
    </xf>
    <xf numFmtId="179" fontId="15" fillId="0" borderId="0" xfId="3" applyNumberFormat="1" applyFont="1" applyAlignment="1">
      <alignment horizontal="left" vertical="center"/>
    </xf>
    <xf numFmtId="176" fontId="15" fillId="0" borderId="1" xfId="3" applyNumberFormat="1" applyFont="1" applyBorder="1" applyAlignment="1">
      <alignment horizontal="right" vertical="center"/>
    </xf>
    <xf numFmtId="176" fontId="15" fillId="0" borderId="12" xfId="3" applyNumberFormat="1" applyFont="1" applyBorder="1" applyAlignment="1">
      <alignment horizontal="right" vertical="center"/>
    </xf>
    <xf numFmtId="0" fontId="15" fillId="0" borderId="11" xfId="3" applyFont="1" applyBorder="1" applyAlignment="1">
      <alignment horizontal="center" vertical="center"/>
    </xf>
    <xf numFmtId="0" fontId="15" fillId="0" borderId="12" xfId="3" applyFont="1" applyBorder="1" applyAlignment="1">
      <alignment vertical="center"/>
    </xf>
    <xf numFmtId="177" fontId="5" fillId="0" borderId="0" xfId="3" applyNumberFormat="1" applyFont="1" applyAlignment="1">
      <alignment horizontal="center" vertical="center"/>
    </xf>
    <xf numFmtId="0" fontId="15" fillId="0" borderId="19" xfId="3" applyFont="1" applyBorder="1" applyAlignment="1">
      <alignment vertical="center"/>
    </xf>
    <xf numFmtId="176" fontId="5" fillId="0" borderId="12" xfId="3" applyNumberFormat="1" applyFont="1" applyBorder="1" applyAlignment="1">
      <alignment vertical="center"/>
    </xf>
    <xf numFmtId="179" fontId="5" fillId="0" borderId="11" xfId="3" applyNumberFormat="1" applyFont="1" applyBorder="1" applyAlignment="1">
      <alignment vertical="center"/>
    </xf>
    <xf numFmtId="179" fontId="15" fillId="0" borderId="11" xfId="3" applyNumberFormat="1" applyFont="1" applyBorder="1" applyAlignment="1">
      <alignment horizontal="left" vertical="center"/>
    </xf>
    <xf numFmtId="176" fontId="15" fillId="0" borderId="14" xfId="3" applyNumberFormat="1" applyFont="1" applyBorder="1" applyAlignment="1">
      <alignment horizontal="right" vertical="center"/>
    </xf>
    <xf numFmtId="179" fontId="15" fillId="0" borderId="6" xfId="3" applyNumberFormat="1" applyFont="1" applyBorder="1" applyAlignment="1">
      <alignment horizontal="left" vertical="center"/>
    </xf>
    <xf numFmtId="176" fontId="15" fillId="0" borderId="20" xfId="3" applyNumberFormat="1" applyFont="1" applyBorder="1" applyAlignment="1">
      <alignment horizontal="right" vertical="center"/>
    </xf>
    <xf numFmtId="0" fontId="15" fillId="0" borderId="16" xfId="3" applyFont="1" applyBorder="1" applyAlignment="1">
      <alignment horizontal="center" vertical="center"/>
    </xf>
    <xf numFmtId="0" fontId="5" fillId="0" borderId="21" xfId="3" applyFont="1" applyBorder="1" applyAlignment="1">
      <alignment horizontal="center" vertical="center"/>
    </xf>
    <xf numFmtId="0" fontId="15" fillId="0" borderId="20" xfId="3" applyFont="1" applyBorder="1" applyAlignment="1">
      <alignment vertical="center"/>
    </xf>
    <xf numFmtId="0" fontId="15" fillId="0" borderId="22" xfId="3" applyFont="1" applyBorder="1" applyAlignment="1">
      <alignment vertical="center"/>
    </xf>
    <xf numFmtId="176" fontId="5" fillId="0" borderId="20" xfId="3" applyNumberFormat="1" applyFont="1" applyBorder="1" applyAlignment="1">
      <alignment vertical="center"/>
    </xf>
    <xf numFmtId="179" fontId="5" fillId="0" borderId="16" xfId="3" applyNumberFormat="1" applyFont="1" applyBorder="1" applyAlignment="1">
      <alignment vertical="center"/>
    </xf>
    <xf numFmtId="179" fontId="15" fillId="0" borderId="16" xfId="3" applyNumberFormat="1" applyFont="1" applyBorder="1" applyAlignment="1">
      <alignment horizontal="left" vertical="center"/>
    </xf>
    <xf numFmtId="176" fontId="15" fillId="0" borderId="23" xfId="3" applyNumberFormat="1" applyFont="1" applyBorder="1" applyAlignment="1">
      <alignment horizontal="right" vertical="center"/>
    </xf>
    <xf numFmtId="176" fontId="5" fillId="0" borderId="0" xfId="3" applyNumberFormat="1" applyFont="1" applyAlignment="1">
      <alignment horizontal="distributed" vertical="center" shrinkToFit="1"/>
    </xf>
    <xf numFmtId="179" fontId="5" fillId="0" borderId="0" xfId="3" applyNumberFormat="1" applyFont="1" applyAlignment="1">
      <alignment horizontal="center" vertical="center"/>
    </xf>
    <xf numFmtId="176" fontId="5" fillId="0" borderId="7" xfId="3" applyNumberFormat="1" applyFont="1" applyBorder="1" applyAlignment="1">
      <alignment horizontal="right" vertical="top"/>
    </xf>
    <xf numFmtId="176" fontId="5" fillId="0" borderId="6" xfId="3" applyNumberFormat="1" applyFont="1" applyBorder="1" applyAlignment="1">
      <alignment horizontal="right" vertical="top"/>
    </xf>
    <xf numFmtId="176" fontId="5" fillId="0" borderId="8" xfId="3" applyNumberFormat="1" applyFont="1" applyBorder="1" applyAlignment="1">
      <alignment horizontal="right" vertical="top"/>
    </xf>
    <xf numFmtId="176" fontId="5" fillId="0" borderId="15" xfId="3" applyNumberFormat="1" applyFont="1" applyBorder="1" applyAlignment="1">
      <alignment horizontal="right" vertical="top"/>
    </xf>
    <xf numFmtId="176" fontId="5" fillId="0" borderId="7" xfId="3" quotePrefix="1" applyNumberFormat="1" applyFont="1" applyBorder="1"/>
    <xf numFmtId="176" fontId="5" fillId="0" borderId="8" xfId="3" applyNumberFormat="1" applyFont="1" applyBorder="1"/>
    <xf numFmtId="176" fontId="5" fillId="0" borderId="12" xfId="3" quotePrefix="1" applyNumberFormat="1" applyFont="1" applyBorder="1"/>
    <xf numFmtId="176" fontId="5" fillId="0" borderId="24" xfId="3" applyNumberFormat="1" applyFont="1" applyBorder="1" applyAlignment="1">
      <alignment horizontal="distributed" vertical="center"/>
    </xf>
    <xf numFmtId="176" fontId="5" fillId="0" borderId="8" xfId="3" applyNumberFormat="1" applyFont="1" applyBorder="1" applyAlignment="1">
      <alignment horizontal="right" vertical="center"/>
    </xf>
    <xf numFmtId="176" fontId="5" fillId="0" borderId="17" xfId="3" applyNumberFormat="1" applyFont="1" applyBorder="1"/>
    <xf numFmtId="176" fontId="15" fillId="0" borderId="0" xfId="3" quotePrefix="1" applyNumberFormat="1" applyFont="1"/>
    <xf numFmtId="176" fontId="15" fillId="0" borderId="0" xfId="3" applyNumberFormat="1" applyFont="1"/>
    <xf numFmtId="0" fontId="15" fillId="0" borderId="0" xfId="3" applyFont="1"/>
    <xf numFmtId="0" fontId="17" fillId="0" borderId="16" xfId="3" applyFont="1" applyBorder="1"/>
    <xf numFmtId="0" fontId="19" fillId="0" borderId="0" xfId="3" applyFont="1" applyAlignment="1">
      <alignment horizontal="left" vertical="center" indent="3"/>
    </xf>
    <xf numFmtId="0" fontId="19" fillId="0" borderId="0" xfId="3" applyFont="1" applyAlignment="1">
      <alignment horizontal="center" vertical="center"/>
    </xf>
    <xf numFmtId="0" fontId="21" fillId="0" borderId="25" xfId="3" applyFont="1" applyBorder="1" applyAlignment="1">
      <alignment horizontal="center" vertical="center" wrapText="1"/>
    </xf>
    <xf numFmtId="0" fontId="22" fillId="0" borderId="0" xfId="3" applyFont="1" applyAlignment="1">
      <alignment horizontal="center" vertical="center" wrapText="1"/>
    </xf>
    <xf numFmtId="0" fontId="23" fillId="0" borderId="0" xfId="3" applyFont="1" applyAlignment="1">
      <alignment horizontal="right"/>
    </xf>
    <xf numFmtId="0" fontId="23" fillId="0" borderId="26" xfId="3" quotePrefix="1" applyFont="1" applyBorder="1" applyAlignment="1">
      <alignment horizontal="right"/>
    </xf>
    <xf numFmtId="0" fontId="23" fillId="0" borderId="6" xfId="3" quotePrefix="1" applyFont="1" applyBorder="1" applyAlignment="1">
      <alignment horizontal="right"/>
    </xf>
    <xf numFmtId="0" fontId="23" fillId="0" borderId="27" xfId="3" applyFont="1" applyBorder="1" applyAlignment="1">
      <alignment horizontal="right"/>
    </xf>
    <xf numFmtId="0" fontId="23" fillId="0" borderId="6" xfId="3" applyFont="1" applyBorder="1" applyAlignment="1">
      <alignment horizontal="right"/>
    </xf>
    <xf numFmtId="0" fontId="23" fillId="0" borderId="28" xfId="3" quotePrefix="1" applyFont="1" applyBorder="1" applyAlignment="1">
      <alignment horizontal="right"/>
    </xf>
    <xf numFmtId="0" fontId="23" fillId="0" borderId="8" xfId="3" applyFont="1" applyBorder="1" applyAlignment="1">
      <alignment horizontal="right"/>
    </xf>
    <xf numFmtId="0" fontId="23" fillId="0" borderId="29" xfId="3" applyFont="1" applyBorder="1" applyAlignment="1">
      <alignment horizontal="right"/>
    </xf>
    <xf numFmtId="176" fontId="3" fillId="0" borderId="30" xfId="4" applyNumberFormat="1" applyFont="1" applyBorder="1">
      <alignment vertical="center"/>
    </xf>
    <xf numFmtId="176" fontId="3" fillId="0" borderId="24" xfId="4" applyNumberFormat="1" applyFont="1" applyBorder="1">
      <alignment vertical="center"/>
    </xf>
    <xf numFmtId="176" fontId="3" fillId="0" borderId="24" xfId="4" quotePrefix="1" applyNumberFormat="1" applyFont="1" applyBorder="1">
      <alignment vertical="center"/>
    </xf>
    <xf numFmtId="176" fontId="3" fillId="0" borderId="27" xfId="4" quotePrefix="1" applyNumberFormat="1" applyFont="1" applyBorder="1">
      <alignment vertical="center"/>
    </xf>
    <xf numFmtId="176" fontId="3" fillId="0" borderId="31" xfId="4" applyNumberFormat="1" applyFont="1" applyBorder="1">
      <alignment vertical="center"/>
    </xf>
    <xf numFmtId="0" fontId="5" fillId="0" borderId="16" xfId="3" applyFont="1" applyBorder="1" applyAlignment="1">
      <alignment horizontal="distributed" vertical="center"/>
    </xf>
    <xf numFmtId="0" fontId="5" fillId="0" borderId="16" xfId="3" applyFont="1" applyBorder="1"/>
    <xf numFmtId="0" fontId="5" fillId="0" borderId="16" xfId="3" quotePrefix="1" applyFont="1" applyBorder="1"/>
    <xf numFmtId="0" fontId="20" fillId="0" borderId="16" xfId="4" applyFont="1" applyBorder="1" applyAlignment="1">
      <alignment horizontal="center" vertical="center"/>
    </xf>
    <xf numFmtId="0" fontId="5" fillId="0" borderId="3" xfId="3" applyFont="1" applyBorder="1"/>
    <xf numFmtId="0" fontId="23" fillId="0" borderId="3" xfId="3" applyFont="1" applyBorder="1" applyAlignment="1">
      <alignment horizontal="right"/>
    </xf>
    <xf numFmtId="0" fontId="5" fillId="0" borderId="0" xfId="3" applyFont="1"/>
    <xf numFmtId="0" fontId="3" fillId="0" borderId="24" xfId="4" applyFont="1" applyBorder="1" applyAlignment="1">
      <alignment horizontal="distributed" vertical="center"/>
    </xf>
    <xf numFmtId="0" fontId="3" fillId="0" borderId="32" xfId="4" applyFont="1" applyBorder="1" applyAlignment="1">
      <alignment horizontal="distributed" vertical="center"/>
    </xf>
    <xf numFmtId="0" fontId="23" fillId="0" borderId="12" xfId="4" applyFont="1" applyBorder="1" applyAlignment="1">
      <alignment horizontal="distributed" vertical="center"/>
    </xf>
    <xf numFmtId="0" fontId="24" fillId="0" borderId="1" xfId="3" applyFont="1" applyBorder="1"/>
    <xf numFmtId="0" fontId="3" fillId="0" borderId="4" xfId="4" quotePrefix="1" applyFont="1" applyBorder="1" applyAlignment="1">
      <alignment horizontal="distributed" vertical="center"/>
    </xf>
    <xf numFmtId="0" fontId="3" fillId="0" borderId="0" xfId="4" applyFont="1" applyAlignment="1">
      <alignment horizontal="distributed" vertical="center"/>
    </xf>
    <xf numFmtId="0" fontId="23" fillId="0" borderId="27" xfId="4" applyFont="1" applyBorder="1" applyAlignment="1">
      <alignment horizontal="right"/>
    </xf>
    <xf numFmtId="0" fontId="3" fillId="0" borderId="33" xfId="4" applyFont="1" applyBorder="1" applyAlignment="1">
      <alignment horizontal="right"/>
    </xf>
    <xf numFmtId="0" fontId="3" fillId="0" borderId="0" xfId="4" applyFont="1" applyAlignment="1"/>
    <xf numFmtId="0" fontId="23" fillId="0" borderId="8" xfId="4" applyFont="1" applyBorder="1" applyAlignment="1">
      <alignment horizontal="right"/>
    </xf>
    <xf numFmtId="0" fontId="3" fillId="0" borderId="34" xfId="4" applyFont="1" applyBorder="1" applyAlignment="1">
      <alignment horizontal="right"/>
    </xf>
    <xf numFmtId="178" fontId="3" fillId="0" borderId="35" xfId="4" applyNumberFormat="1" applyFont="1" applyBorder="1" applyAlignment="1">
      <alignment horizontal="right" vertical="center"/>
    </xf>
    <xf numFmtId="0" fontId="24" fillId="0" borderId="0" xfId="3" applyFont="1" applyAlignment="1">
      <alignment horizontal="center" vertical="center"/>
    </xf>
    <xf numFmtId="0" fontId="24" fillId="0" borderId="0" xfId="3" applyFont="1"/>
    <xf numFmtId="176" fontId="3" fillId="0" borderId="33" xfId="4" applyNumberFormat="1" applyFont="1" applyBorder="1">
      <alignment vertical="center"/>
    </xf>
    <xf numFmtId="178" fontId="3" fillId="0" borderId="30" xfId="6" applyNumberFormat="1" applyFont="1" applyBorder="1" applyAlignment="1">
      <alignment horizontal="right" vertical="center" shrinkToFit="1"/>
    </xf>
    <xf numFmtId="0" fontId="10" fillId="0" borderId="0" xfId="3" applyFont="1" applyAlignment="1">
      <alignment horizontal="distributed" vertical="center"/>
    </xf>
    <xf numFmtId="0" fontId="12" fillId="0" borderId="0" xfId="3" applyFont="1" applyAlignment="1">
      <alignment horizontal="distributed" vertical="center" wrapText="1"/>
    </xf>
    <xf numFmtId="0" fontId="3" fillId="0" borderId="36" xfId="4" applyFont="1" applyBorder="1">
      <alignment vertical="center"/>
    </xf>
    <xf numFmtId="178" fontId="3" fillId="0" borderId="27" xfId="6" applyNumberFormat="1" applyFont="1" applyBorder="1" applyAlignment="1">
      <alignment horizontal="right" vertical="center"/>
    </xf>
    <xf numFmtId="0" fontId="3" fillId="0" borderId="30" xfId="4" applyFont="1" applyBorder="1">
      <alignment vertical="center"/>
    </xf>
    <xf numFmtId="178" fontId="3" fillId="0" borderId="37" xfId="6" applyNumberFormat="1" applyFont="1" applyBorder="1" applyAlignment="1">
      <alignment horizontal="right" vertical="center"/>
    </xf>
    <xf numFmtId="0" fontId="3" fillId="0" borderId="17" xfId="4" applyFont="1" applyBorder="1" applyAlignment="1"/>
    <xf numFmtId="0" fontId="3" fillId="0" borderId="38" xfId="4" applyFont="1" applyBorder="1" applyAlignment="1"/>
    <xf numFmtId="178" fontId="3" fillId="0" borderId="36" xfId="6" applyNumberFormat="1" applyFont="1" applyBorder="1" applyAlignment="1">
      <alignment horizontal="right" vertical="center"/>
    </xf>
    <xf numFmtId="178" fontId="3" fillId="0" borderId="39" xfId="6" applyNumberFormat="1" applyFont="1" applyBorder="1" applyAlignment="1">
      <alignment horizontal="right" vertical="center"/>
    </xf>
    <xf numFmtId="178" fontId="3" fillId="0" borderId="30" xfId="6" applyNumberFormat="1" applyFont="1" applyBorder="1" applyAlignment="1">
      <alignment horizontal="right" vertical="center"/>
    </xf>
    <xf numFmtId="0" fontId="3" fillId="0" borderId="31" xfId="4" applyFont="1" applyBorder="1">
      <alignment vertical="center"/>
    </xf>
    <xf numFmtId="178" fontId="3" fillId="0" borderId="30" xfId="4" applyNumberFormat="1" applyFont="1" applyBorder="1" applyAlignment="1">
      <alignment horizontal="right" vertical="center"/>
    </xf>
    <xf numFmtId="178" fontId="3" fillId="0" borderId="36" xfId="4" applyNumberFormat="1" applyFont="1" applyBorder="1" applyAlignment="1">
      <alignment horizontal="right" vertical="center"/>
    </xf>
    <xf numFmtId="178" fontId="3" fillId="0" borderId="27" xfId="4" applyNumberFormat="1" applyFont="1" applyBorder="1" applyAlignment="1">
      <alignment horizontal="right" vertical="center"/>
    </xf>
    <xf numFmtId="178" fontId="3" fillId="0" borderId="39" xfId="4" applyNumberFormat="1" applyFont="1" applyBorder="1" applyAlignment="1">
      <alignment horizontal="right" vertical="center"/>
    </xf>
    <xf numFmtId="176" fontId="3" fillId="0" borderId="30" xfId="5" applyNumberFormat="1" applyFont="1" applyBorder="1">
      <alignment vertical="center"/>
    </xf>
    <xf numFmtId="176" fontId="3" fillId="0" borderId="24" xfId="5" applyNumberFormat="1" applyFont="1" applyBorder="1">
      <alignment vertical="center"/>
    </xf>
    <xf numFmtId="176" fontId="3" fillId="0" borderId="30" xfId="5" applyNumberFormat="1" applyFont="1" applyBorder="1" applyAlignment="1">
      <alignment horizontal="right" vertical="center"/>
    </xf>
    <xf numFmtId="176" fontId="3" fillId="0" borderId="24" xfId="5" quotePrefix="1" applyNumberFormat="1" applyFont="1" applyBorder="1">
      <alignment vertical="center"/>
    </xf>
    <xf numFmtId="176" fontId="3" fillId="0" borderId="27" xfId="5" quotePrefix="1" applyNumberFormat="1" applyFont="1" applyBorder="1">
      <alignment vertical="center"/>
    </xf>
    <xf numFmtId="176" fontId="3" fillId="0" borderId="31" xfId="5" applyNumberFormat="1" applyFont="1" applyBorder="1">
      <alignment vertical="center"/>
    </xf>
    <xf numFmtId="0" fontId="20" fillId="0" borderId="16" xfId="5" applyFont="1" applyBorder="1" applyAlignment="1">
      <alignment horizontal="center" vertical="center"/>
    </xf>
    <xf numFmtId="0" fontId="3" fillId="0" borderId="24" xfId="5" applyFont="1" applyBorder="1" applyAlignment="1">
      <alignment horizontal="distributed" vertical="center"/>
    </xf>
    <xf numFmtId="0" fontId="3" fillId="0" borderId="32" xfId="5" applyFont="1" applyBorder="1" applyAlignment="1">
      <alignment horizontal="distributed" vertical="center"/>
    </xf>
    <xf numFmtId="0" fontId="23" fillId="0" borderId="12" xfId="5" applyFont="1" applyBorder="1" applyAlignment="1">
      <alignment horizontal="distributed" vertical="center"/>
    </xf>
    <xf numFmtId="0" fontId="3" fillId="0" borderId="4" xfId="5" quotePrefix="1" applyFont="1" applyBorder="1" applyAlignment="1">
      <alignment horizontal="distributed" vertical="center"/>
    </xf>
    <xf numFmtId="0" fontId="3" fillId="0" borderId="0" xfId="5" applyFont="1" applyAlignment="1">
      <alignment horizontal="distributed" vertical="center"/>
    </xf>
    <xf numFmtId="0" fontId="23" fillId="0" borderId="27" xfId="5" applyFont="1" applyBorder="1" applyAlignment="1">
      <alignment horizontal="right"/>
    </xf>
    <xf numFmtId="0" fontId="3" fillId="0" borderId="33" xfId="5" applyFont="1" applyBorder="1" applyAlignment="1">
      <alignment horizontal="right"/>
    </xf>
    <xf numFmtId="0" fontId="3" fillId="0" borderId="0" xfId="5" applyFont="1" applyAlignment="1"/>
    <xf numFmtId="0" fontId="23" fillId="0" borderId="8" xfId="5" applyFont="1" applyBorder="1" applyAlignment="1">
      <alignment horizontal="right"/>
    </xf>
    <xf numFmtId="0" fontId="3" fillId="0" borderId="34" xfId="5" applyFont="1" applyBorder="1" applyAlignment="1">
      <alignment horizontal="right"/>
    </xf>
    <xf numFmtId="176" fontId="3" fillId="0" borderId="33" xfId="5" applyNumberFormat="1" applyFont="1" applyBorder="1">
      <alignment vertical="center"/>
    </xf>
    <xf numFmtId="178" fontId="3" fillId="0" borderId="30" xfId="5" applyNumberFormat="1" applyFont="1" applyBorder="1" applyAlignment="1">
      <alignment horizontal="right" vertical="center"/>
    </xf>
    <xf numFmtId="0" fontId="3" fillId="0" borderId="36" xfId="5" applyFont="1" applyBorder="1">
      <alignment vertical="center"/>
    </xf>
    <xf numFmtId="178" fontId="3" fillId="0" borderId="36" xfId="5" applyNumberFormat="1" applyFont="1" applyBorder="1" applyAlignment="1">
      <alignment horizontal="right" vertical="center"/>
    </xf>
    <xf numFmtId="0" fontId="3" fillId="0" borderId="30" xfId="5" applyFont="1" applyBorder="1">
      <alignment vertical="center"/>
    </xf>
    <xf numFmtId="0" fontId="3" fillId="0" borderId="17" xfId="5" applyFont="1" applyBorder="1" applyAlignment="1"/>
    <xf numFmtId="0" fontId="3" fillId="0" borderId="38" xfId="5" applyFont="1" applyBorder="1" applyAlignment="1"/>
    <xf numFmtId="178" fontId="3" fillId="0" borderId="39" xfId="5" applyNumberFormat="1" applyFont="1" applyBorder="1" applyAlignment="1">
      <alignment horizontal="right" vertical="center"/>
    </xf>
    <xf numFmtId="0" fontId="3" fillId="0" borderId="31" xfId="5" applyFont="1" applyBorder="1">
      <alignment vertical="center"/>
    </xf>
    <xf numFmtId="176" fontId="3" fillId="0" borderId="30" xfId="6" applyNumberFormat="1" applyFont="1" applyBorder="1">
      <alignment vertical="center"/>
    </xf>
    <xf numFmtId="176" fontId="3" fillId="0" borderId="24" xfId="6" applyNumberFormat="1" applyFont="1" applyBorder="1">
      <alignment vertical="center"/>
    </xf>
    <xf numFmtId="176" fontId="3" fillId="0" borderId="24" xfId="6" quotePrefix="1" applyNumberFormat="1" applyFont="1" applyBorder="1">
      <alignment vertical="center"/>
    </xf>
    <xf numFmtId="176" fontId="3" fillId="0" borderId="27" xfId="6" quotePrefix="1" applyNumberFormat="1" applyFont="1" applyBorder="1">
      <alignment vertical="center"/>
    </xf>
    <xf numFmtId="176" fontId="3" fillId="0" borderId="31" xfId="6" applyNumberFormat="1" applyFont="1" applyBorder="1">
      <alignment vertical="center"/>
    </xf>
    <xf numFmtId="178" fontId="3" fillId="0" borderId="35" xfId="6" applyNumberFormat="1" applyFont="1" applyBorder="1" applyAlignment="1">
      <alignment horizontal="right" vertical="center"/>
    </xf>
    <xf numFmtId="176" fontId="3" fillId="0" borderId="33" xfId="6" applyNumberFormat="1" applyFont="1" applyBorder="1">
      <alignment vertical="center"/>
    </xf>
    <xf numFmtId="178" fontId="3" fillId="0" borderId="36" xfId="4" quotePrefix="1" applyNumberFormat="1" applyFont="1" applyBorder="1" applyAlignment="1">
      <alignment horizontal="right" vertical="center"/>
    </xf>
    <xf numFmtId="178" fontId="3" fillId="0" borderId="39" xfId="4" quotePrefix="1" applyNumberFormat="1" applyFont="1" applyBorder="1" applyAlignment="1">
      <alignment horizontal="right" vertical="center"/>
    </xf>
    <xf numFmtId="179" fontId="3" fillId="0" borderId="30" xfId="4" applyNumberFormat="1" applyFont="1" applyBorder="1" applyAlignment="1">
      <alignment horizontal="right" vertical="center"/>
    </xf>
    <xf numFmtId="179" fontId="3" fillId="0" borderId="36" xfId="4" applyNumberFormat="1" applyFont="1" applyBorder="1" applyAlignment="1">
      <alignment horizontal="right" vertical="center"/>
    </xf>
    <xf numFmtId="179" fontId="3" fillId="0" borderId="39" xfId="4" applyNumberFormat="1" applyFont="1" applyBorder="1" applyAlignment="1">
      <alignment horizontal="right" vertical="center"/>
    </xf>
    <xf numFmtId="179" fontId="3" fillId="0" borderId="27" xfId="4" applyNumberFormat="1" applyFont="1" applyBorder="1" applyAlignment="1">
      <alignment horizontal="right" vertical="center"/>
    </xf>
    <xf numFmtId="179" fontId="3" fillId="0" borderId="40" xfId="4" applyNumberFormat="1" applyFont="1" applyBorder="1" applyAlignment="1">
      <alignment horizontal="right" vertical="center"/>
    </xf>
    <xf numFmtId="184" fontId="3" fillId="0" borderId="36" xfId="4" applyNumberFormat="1" applyFont="1" applyBorder="1" applyAlignment="1">
      <alignment horizontal="right" vertical="center"/>
    </xf>
    <xf numFmtId="184" fontId="3" fillId="0" borderId="39" xfId="4" applyNumberFormat="1" applyFont="1" applyBorder="1" applyAlignment="1">
      <alignment horizontal="right" vertical="center"/>
    </xf>
    <xf numFmtId="184" fontId="3" fillId="0" borderId="27" xfId="4" applyNumberFormat="1" applyFont="1" applyBorder="1" applyAlignment="1">
      <alignment horizontal="right" vertical="center"/>
    </xf>
    <xf numFmtId="184" fontId="3" fillId="0" borderId="40" xfId="4" applyNumberFormat="1" applyFont="1" applyBorder="1" applyAlignment="1">
      <alignment horizontal="right" vertical="center"/>
    </xf>
    <xf numFmtId="184" fontId="3" fillId="0" borderId="41" xfId="4" applyNumberFormat="1" applyFont="1" applyBorder="1" applyAlignment="1">
      <alignment horizontal="right" vertical="center"/>
    </xf>
    <xf numFmtId="177" fontId="5" fillId="0" borderId="7" xfId="3" applyNumberFormat="1" applyFont="1" applyBorder="1" applyAlignment="1">
      <alignment vertical="center"/>
    </xf>
    <xf numFmtId="177" fontId="5" fillId="0" borderId="12" xfId="3" applyNumberFormat="1" applyFont="1" applyBorder="1" applyAlignment="1">
      <alignment vertical="center"/>
    </xf>
    <xf numFmtId="0" fontId="5" fillId="0" borderId="8" xfId="3" applyFont="1" applyBorder="1" applyAlignment="1">
      <alignment horizontal="center" vertical="center"/>
    </xf>
    <xf numFmtId="38" fontId="19" fillId="0" borderId="0" xfId="2" applyFont="1" applyFill="1" applyAlignment="1">
      <alignment horizontal="center" vertical="center"/>
    </xf>
    <xf numFmtId="180" fontId="19" fillId="0" borderId="0" xfId="3" applyNumberFormat="1" applyFont="1" applyAlignment="1">
      <alignment horizontal="center" vertical="center"/>
    </xf>
    <xf numFmtId="38" fontId="3" fillId="0" borderId="0" xfId="2" applyFont="1" applyFill="1" applyAlignment="1"/>
    <xf numFmtId="181" fontId="3" fillId="0" borderId="0" xfId="1" applyNumberFormat="1" applyFont="1" applyFill="1" applyAlignment="1"/>
    <xf numFmtId="182" fontId="3" fillId="0" borderId="0" xfId="1" applyNumberFormat="1" applyFont="1" applyFill="1" applyAlignment="1"/>
    <xf numFmtId="38" fontId="3" fillId="0" borderId="0" xfId="2" applyFont="1" applyFill="1" applyAlignment="1">
      <alignment horizontal="right"/>
    </xf>
    <xf numFmtId="178" fontId="3" fillId="0" borderId="30" xfId="4" applyNumberFormat="1" applyFont="1" applyBorder="1" applyAlignment="1">
      <alignment horizontal="right" vertical="center" shrinkToFit="1"/>
    </xf>
    <xf numFmtId="178" fontId="3" fillId="0" borderId="30" xfId="4" quotePrefix="1" applyNumberFormat="1" applyFont="1" applyBorder="1" applyAlignment="1">
      <alignment horizontal="right" vertical="center"/>
    </xf>
    <xf numFmtId="178" fontId="3" fillId="0" borderId="37" xfId="4" applyNumberFormat="1" applyFont="1" applyBorder="1" applyAlignment="1">
      <alignment horizontal="right" vertical="center"/>
    </xf>
    <xf numFmtId="176" fontId="3" fillId="0" borderId="0" xfId="3" applyNumberFormat="1"/>
    <xf numFmtId="0" fontId="3" fillId="0" borderId="0" xfId="3"/>
    <xf numFmtId="176" fontId="3" fillId="0" borderId="16" xfId="3" applyNumberFormat="1" applyBorder="1"/>
    <xf numFmtId="176" fontId="3" fillId="0" borderId="1" xfId="3" applyNumberFormat="1" applyBorder="1" applyAlignment="1">
      <alignment vertical="center"/>
    </xf>
    <xf numFmtId="176" fontId="10" fillId="0" borderId="42" xfId="3" applyNumberFormat="1" applyFont="1" applyBorder="1" applyAlignment="1">
      <alignment horizontal="left" vertical="center"/>
    </xf>
    <xf numFmtId="176" fontId="5" fillId="0" borderId="42" xfId="3" applyNumberFormat="1" applyFont="1" applyBorder="1" applyAlignment="1">
      <alignment horizontal="left" vertical="center"/>
    </xf>
    <xf numFmtId="176" fontId="3" fillId="0" borderId="42" xfId="3" applyNumberFormat="1" applyBorder="1" applyAlignment="1">
      <alignment vertical="center"/>
    </xf>
    <xf numFmtId="176" fontId="3" fillId="0" borderId="42" xfId="3" applyNumberFormat="1" applyBorder="1" applyAlignment="1">
      <alignment horizontal="right" vertical="center" shrinkToFit="1"/>
    </xf>
    <xf numFmtId="176" fontId="3" fillId="0" borderId="43" xfId="3" applyNumberFormat="1" applyBorder="1" applyAlignment="1">
      <alignment vertical="center"/>
    </xf>
    <xf numFmtId="0" fontId="3" fillId="0" borderId="0" xfId="3" applyAlignment="1">
      <alignment vertical="center"/>
    </xf>
    <xf numFmtId="176" fontId="5" fillId="0" borderId="44" xfId="3" applyNumberFormat="1" applyFont="1" applyBorder="1" applyAlignment="1">
      <alignment horizontal="left" vertical="center"/>
    </xf>
    <xf numFmtId="176" fontId="3" fillId="0" borderId="0" xfId="3" applyNumberFormat="1" applyAlignment="1">
      <alignment vertical="center"/>
    </xf>
    <xf numFmtId="176" fontId="3" fillId="0" borderId="6" xfId="3" applyNumberFormat="1" applyBorder="1" applyAlignment="1">
      <alignment horizontal="right" vertical="center" shrinkToFit="1"/>
    </xf>
    <xf numFmtId="176" fontId="3" fillId="0" borderId="10" xfId="3" applyNumberFormat="1" applyBorder="1" applyAlignment="1">
      <alignment vertical="center"/>
    </xf>
    <xf numFmtId="176" fontId="3" fillId="0" borderId="3" xfId="3" applyNumberFormat="1" applyBorder="1" applyAlignment="1">
      <alignment vertical="center"/>
    </xf>
    <xf numFmtId="176" fontId="3" fillId="0" borderId="3" xfId="3" applyNumberFormat="1" applyBorder="1" applyAlignment="1">
      <alignment horizontal="right" vertical="center"/>
    </xf>
    <xf numFmtId="0" fontId="3" fillId="0" borderId="4" xfId="3" applyBorder="1" applyAlignment="1">
      <alignment horizontal="distributed" vertical="center"/>
    </xf>
    <xf numFmtId="176" fontId="3" fillId="0" borderId="1" xfId="3" applyNumberFormat="1" applyBorder="1"/>
    <xf numFmtId="0" fontId="3" fillId="0" borderId="0" xfId="3" applyAlignment="1">
      <alignment horizontal="right"/>
    </xf>
    <xf numFmtId="0" fontId="3" fillId="0" borderId="0" xfId="3" quotePrefix="1" applyAlignment="1">
      <alignment horizontal="right"/>
    </xf>
    <xf numFmtId="0" fontId="3" fillId="0" borderId="0" xfId="3" quotePrefix="1"/>
    <xf numFmtId="0" fontId="3" fillId="0" borderId="0" xfId="3" applyAlignment="1">
      <alignment horizontal="distributed" vertical="center"/>
    </xf>
    <xf numFmtId="0" fontId="3" fillId="0" borderId="7" xfId="3" applyBorder="1" applyAlignment="1">
      <alignment vertical="center"/>
    </xf>
    <xf numFmtId="0" fontId="3" fillId="0" borderId="11" xfId="3" applyBorder="1" applyAlignment="1">
      <alignment horizontal="center" vertical="center"/>
    </xf>
    <xf numFmtId="0" fontId="3" fillId="0" borderId="16" xfId="3" applyBorder="1"/>
    <xf numFmtId="0" fontId="3" fillId="0" borderId="24" xfId="3" applyBorder="1" applyAlignment="1">
      <alignment horizontal="distributed" vertical="center"/>
    </xf>
    <xf numFmtId="0" fontId="3" fillId="0" borderId="11" xfId="3" applyBorder="1" applyAlignment="1">
      <alignment horizontal="distributed" vertical="center"/>
    </xf>
    <xf numFmtId="178" fontId="3" fillId="0" borderId="12" xfId="4" quotePrefix="1" applyNumberFormat="1" applyFont="1" applyBorder="1" applyAlignment="1">
      <alignment horizontal="right" vertical="center" shrinkToFit="1"/>
    </xf>
    <xf numFmtId="178" fontId="3" fillId="0" borderId="12" xfId="4" applyNumberFormat="1" applyFont="1" applyBorder="1" applyAlignment="1">
      <alignment horizontal="right" vertical="center"/>
    </xf>
    <xf numFmtId="178" fontId="3" fillId="0" borderId="45" xfId="4" applyNumberFormat="1" applyFont="1" applyBorder="1" applyAlignment="1">
      <alignment horizontal="right" vertical="center"/>
    </xf>
    <xf numFmtId="178" fontId="3" fillId="0" borderId="24" xfId="4" quotePrefix="1" applyNumberFormat="1" applyFont="1" applyBorder="1" applyAlignment="1">
      <alignment horizontal="right" vertical="center"/>
    </xf>
    <xf numFmtId="0" fontId="3" fillId="0" borderId="9" xfId="3" quotePrefix="1" applyBorder="1"/>
    <xf numFmtId="178" fontId="3" fillId="0" borderId="25" xfId="4" applyNumberFormat="1" applyFont="1" applyBorder="1" applyAlignment="1">
      <alignment horizontal="right" vertical="center"/>
    </xf>
    <xf numFmtId="0" fontId="3" fillId="0" borderId="46" xfId="3" quotePrefix="1" applyBorder="1"/>
    <xf numFmtId="178" fontId="3" fillId="0" borderId="47" xfId="4" quotePrefix="1" applyNumberFormat="1" applyFont="1" applyBorder="1" applyAlignment="1">
      <alignment horizontal="right" vertical="center" shrinkToFit="1"/>
    </xf>
    <xf numFmtId="178" fontId="3" fillId="0" borderId="24" xfId="4" applyNumberFormat="1" applyFont="1" applyBorder="1" applyAlignment="1">
      <alignment horizontal="right" vertical="center"/>
    </xf>
    <xf numFmtId="178" fontId="3" fillId="0" borderId="48" xfId="4" applyNumberFormat="1" applyFont="1" applyBorder="1" applyAlignment="1">
      <alignment horizontal="right" vertical="center"/>
    </xf>
    <xf numFmtId="0" fontId="3" fillId="0" borderId="24" xfId="3" applyBorder="1" applyAlignment="1">
      <alignment horizontal="distributed" vertical="center" wrapText="1" shrinkToFit="1"/>
    </xf>
    <xf numFmtId="176" fontId="23" fillId="0" borderId="7" xfId="4" applyNumberFormat="1" applyFont="1" applyBorder="1" applyAlignment="1"/>
    <xf numFmtId="176" fontId="3" fillId="0" borderId="6" xfId="4" applyNumberFormat="1" applyFont="1" applyBorder="1" applyAlignment="1"/>
    <xf numFmtId="0" fontId="3" fillId="0" borderId="15" xfId="4" applyFont="1" applyBorder="1" applyAlignment="1"/>
    <xf numFmtId="0" fontId="3" fillId="0" borderId="46" xfId="3" applyBorder="1"/>
    <xf numFmtId="176" fontId="3" fillId="0" borderId="0" xfId="4" applyNumberFormat="1" applyFont="1" applyAlignment="1">
      <alignment horizontal="right"/>
    </xf>
    <xf numFmtId="0" fontId="3" fillId="0" borderId="1" xfId="4" applyFont="1" applyBorder="1" applyAlignment="1"/>
    <xf numFmtId="0" fontId="23" fillId="0" borderId="5" xfId="4" applyFont="1" applyBorder="1" applyAlignment="1"/>
    <xf numFmtId="0" fontId="3" fillId="0" borderId="1" xfId="3" applyBorder="1"/>
    <xf numFmtId="178" fontId="3" fillId="0" borderId="5" xfId="4" applyNumberFormat="1" applyFont="1" applyBorder="1" applyAlignment="1">
      <alignment horizontal="right" vertical="center"/>
    </xf>
    <xf numFmtId="176" fontId="3" fillId="0" borderId="0" xfId="3" applyNumberFormat="1" applyAlignment="1">
      <alignment horizontal="center"/>
    </xf>
    <xf numFmtId="178" fontId="3" fillId="0" borderId="31" xfId="4" quotePrefix="1" applyNumberFormat="1" applyFont="1" applyBorder="1" applyAlignment="1">
      <alignment horizontal="right" vertical="center"/>
    </xf>
    <xf numFmtId="178" fontId="3" fillId="0" borderId="20" xfId="4" quotePrefix="1" applyNumberFormat="1" applyFont="1" applyBorder="1" applyAlignment="1">
      <alignment horizontal="right" vertical="center" shrinkToFit="1"/>
    </xf>
    <xf numFmtId="0" fontId="3" fillId="0" borderId="3" xfId="3" applyBorder="1" applyAlignment="1">
      <alignment vertical="center"/>
    </xf>
    <xf numFmtId="178" fontId="3" fillId="0" borderId="34" xfId="4" applyNumberFormat="1" applyFont="1" applyBorder="1" applyAlignment="1">
      <alignment horizontal="right" vertical="center"/>
    </xf>
    <xf numFmtId="178" fontId="3" fillId="0" borderId="32" xfId="4" applyNumberFormat="1" applyFont="1" applyBorder="1" applyAlignment="1">
      <alignment horizontal="right" vertical="center"/>
    </xf>
    <xf numFmtId="0" fontId="3" fillId="0" borderId="0" xfId="3" applyAlignment="1">
      <alignment horizontal="center" vertical="center"/>
    </xf>
    <xf numFmtId="178" fontId="3" fillId="0" borderId="36" xfId="6" quotePrefix="1" applyNumberFormat="1" applyFont="1" applyBorder="1" applyAlignment="1">
      <alignment horizontal="right" vertical="center"/>
    </xf>
    <xf numFmtId="178" fontId="3" fillId="0" borderId="41" xfId="6" quotePrefix="1" applyNumberFormat="1" applyFont="1" applyBorder="1" applyAlignment="1">
      <alignment horizontal="right" vertical="center"/>
    </xf>
    <xf numFmtId="178" fontId="3" fillId="0" borderId="41" xfId="4" quotePrefix="1" applyNumberFormat="1" applyFont="1" applyBorder="1" applyAlignment="1">
      <alignment horizontal="right" vertical="center"/>
    </xf>
    <xf numFmtId="178" fontId="3" fillId="0" borderId="12" xfId="5" quotePrefix="1" applyNumberFormat="1" applyFont="1" applyBorder="1" applyAlignment="1">
      <alignment horizontal="right" vertical="center" shrinkToFit="1"/>
    </xf>
    <xf numFmtId="178" fontId="3" fillId="0" borderId="12" xfId="5" applyNumberFormat="1" applyFont="1" applyBorder="1" applyAlignment="1">
      <alignment horizontal="right" vertical="center"/>
    </xf>
    <xf numFmtId="178" fontId="3" fillId="0" borderId="45" xfId="5" applyNumberFormat="1" applyFont="1" applyBorder="1" applyAlignment="1">
      <alignment horizontal="right" vertical="center"/>
    </xf>
    <xf numFmtId="178" fontId="3" fillId="0" borderId="24" xfId="5" quotePrefix="1" applyNumberFormat="1" applyFont="1" applyBorder="1" applyAlignment="1">
      <alignment horizontal="right" vertical="center"/>
    </xf>
    <xf numFmtId="178" fontId="3" fillId="0" borderId="25" xfId="5" applyNumberFormat="1" applyFont="1" applyBorder="1" applyAlignment="1">
      <alignment horizontal="right" vertical="center"/>
    </xf>
    <xf numFmtId="178" fontId="3" fillId="0" borderId="47" xfId="5" quotePrefix="1" applyNumberFormat="1" applyFont="1" applyBorder="1" applyAlignment="1">
      <alignment horizontal="right" vertical="center" shrinkToFit="1"/>
    </xf>
    <xf numFmtId="178" fontId="3" fillId="0" borderId="24" xfId="5" applyNumberFormat="1" applyFont="1" applyBorder="1" applyAlignment="1">
      <alignment horizontal="right" vertical="center"/>
    </xf>
    <xf numFmtId="178" fontId="3" fillId="0" borderId="30" xfId="5" quotePrefix="1" applyNumberFormat="1" applyFont="1" applyBorder="1" applyAlignment="1">
      <alignment horizontal="right" vertical="center"/>
    </xf>
    <xf numFmtId="178" fontId="3" fillId="0" borderId="35" xfId="5" applyNumberFormat="1" applyFont="1" applyBorder="1" applyAlignment="1">
      <alignment horizontal="right" vertical="center"/>
    </xf>
    <xf numFmtId="178" fontId="3" fillId="0" borderId="48" xfId="5" applyNumberFormat="1" applyFont="1" applyBorder="1" applyAlignment="1">
      <alignment horizontal="right" vertical="center"/>
    </xf>
    <xf numFmtId="176" fontId="23" fillId="0" borderId="7" xfId="5" applyNumberFormat="1" applyFont="1" applyBorder="1" applyAlignment="1"/>
    <xf numFmtId="176" fontId="3" fillId="0" borderId="6" xfId="5" applyNumberFormat="1" applyFont="1" applyBorder="1" applyAlignment="1"/>
    <xf numFmtId="0" fontId="3" fillId="0" borderId="15" xfId="5" applyFont="1" applyBorder="1" applyAlignment="1"/>
    <xf numFmtId="176" fontId="3" fillId="0" borderId="0" xfId="5" applyNumberFormat="1" applyFont="1" applyAlignment="1">
      <alignment horizontal="right"/>
    </xf>
    <xf numFmtId="0" fontId="3" fillId="0" borderId="1" xfId="5" applyFont="1" applyBorder="1" applyAlignment="1"/>
    <xf numFmtId="0" fontId="23" fillId="0" borderId="5" xfId="5" applyFont="1" applyBorder="1" applyAlignment="1"/>
    <xf numFmtId="178" fontId="3" fillId="0" borderId="5" xfId="5" applyNumberFormat="1" applyFont="1" applyBorder="1" applyAlignment="1">
      <alignment horizontal="right" vertical="center"/>
    </xf>
    <xf numFmtId="178" fontId="3" fillId="0" borderId="31" xfId="5" quotePrefix="1" applyNumberFormat="1" applyFont="1" applyBorder="1" applyAlignment="1">
      <alignment horizontal="right" vertical="center"/>
    </xf>
    <xf numFmtId="178" fontId="3" fillId="0" borderId="20" xfId="5" quotePrefix="1" applyNumberFormat="1" applyFont="1" applyBorder="1" applyAlignment="1">
      <alignment horizontal="right" vertical="center" shrinkToFit="1"/>
    </xf>
    <xf numFmtId="178" fontId="3" fillId="0" borderId="34" xfId="5" applyNumberFormat="1" applyFont="1" applyBorder="1" applyAlignment="1">
      <alignment horizontal="right" vertical="center"/>
    </xf>
    <xf numFmtId="178" fontId="3" fillId="0" borderId="32" xfId="5" applyNumberFormat="1" applyFont="1" applyBorder="1" applyAlignment="1">
      <alignment horizontal="right" vertical="center"/>
    </xf>
    <xf numFmtId="178" fontId="3" fillId="0" borderId="36" xfId="5" quotePrefix="1" applyNumberFormat="1" applyFont="1" applyBorder="1" applyAlignment="1">
      <alignment horizontal="right" vertical="center"/>
    </xf>
    <xf numFmtId="178" fontId="3" fillId="0" borderId="41" xfId="5" quotePrefix="1" applyNumberFormat="1" applyFont="1" applyBorder="1" applyAlignment="1">
      <alignment horizontal="right" vertical="center"/>
    </xf>
    <xf numFmtId="178" fontId="3" fillId="0" borderId="12" xfId="6" quotePrefix="1" applyNumberFormat="1" applyFont="1" applyBorder="1" applyAlignment="1">
      <alignment horizontal="right" vertical="center" shrinkToFit="1"/>
    </xf>
    <xf numFmtId="178" fontId="3" fillId="0" borderId="47" xfId="6" quotePrefix="1" applyNumberFormat="1" applyFont="1" applyBorder="1" applyAlignment="1">
      <alignment horizontal="right" vertical="center" shrinkToFit="1"/>
    </xf>
    <xf numFmtId="178" fontId="3" fillId="0" borderId="20" xfId="6" quotePrefix="1" applyNumberFormat="1" applyFont="1" applyBorder="1" applyAlignment="1">
      <alignment horizontal="right" vertical="center" shrinkToFit="1"/>
    </xf>
    <xf numFmtId="178" fontId="3" fillId="0" borderId="30" xfId="6" quotePrefix="1" applyNumberFormat="1" applyFont="1" applyBorder="1" applyAlignment="1">
      <alignment horizontal="right" vertical="center"/>
    </xf>
    <xf numFmtId="3" fontId="3" fillId="0" borderId="0" xfId="3" applyNumberFormat="1"/>
    <xf numFmtId="178" fontId="3" fillId="0" borderId="49" xfId="6" quotePrefix="1" applyNumberFormat="1" applyFont="1" applyBorder="1" applyAlignment="1">
      <alignment horizontal="right" vertical="center" shrinkToFit="1"/>
    </xf>
    <xf numFmtId="178" fontId="3" fillId="0" borderId="49" xfId="4" quotePrefix="1" applyNumberFormat="1" applyFont="1" applyBorder="1" applyAlignment="1">
      <alignment horizontal="right" vertical="center" shrinkToFit="1"/>
    </xf>
    <xf numFmtId="176" fontId="15" fillId="0" borderId="15" xfId="3" applyNumberFormat="1" applyFont="1" applyBorder="1" applyAlignment="1">
      <alignment vertical="center"/>
    </xf>
    <xf numFmtId="176" fontId="15" fillId="0" borderId="14" xfId="3" applyNumberFormat="1" applyFont="1" applyBorder="1" applyAlignment="1">
      <alignment horizontal="left" vertical="center"/>
    </xf>
    <xf numFmtId="179" fontId="3" fillId="0" borderId="12" xfId="4" quotePrefix="1" applyNumberFormat="1" applyFont="1" applyBorder="1" applyAlignment="1">
      <alignment horizontal="right" vertical="center" shrinkToFit="1"/>
    </xf>
    <xf numFmtId="179" fontId="3" fillId="0" borderId="0" xfId="3" applyNumberFormat="1"/>
    <xf numFmtId="179" fontId="3" fillId="0" borderId="49" xfId="4" quotePrefix="1" applyNumberFormat="1" applyFont="1" applyBorder="1" applyAlignment="1">
      <alignment horizontal="right" vertical="center" shrinkToFit="1"/>
    </xf>
    <xf numFmtId="181" fontId="3" fillId="0" borderId="0" xfId="3" applyNumberFormat="1"/>
    <xf numFmtId="0" fontId="5" fillId="0" borderId="13" xfId="3" applyFont="1" applyBorder="1" applyAlignment="1">
      <alignment horizontal="right" vertical="center"/>
    </xf>
    <xf numFmtId="0" fontId="5" fillId="0" borderId="8" xfId="3" applyFont="1" applyBorder="1" applyAlignment="1">
      <alignment horizontal="right" vertical="center"/>
    </xf>
    <xf numFmtId="180" fontId="3" fillId="0" borderId="0" xfId="3" applyNumberFormat="1"/>
    <xf numFmtId="0" fontId="3" fillId="0" borderId="4" xfId="3" applyBorder="1"/>
    <xf numFmtId="176" fontId="30" fillId="0" borderId="0" xfId="3" applyNumberFormat="1" applyFont="1"/>
    <xf numFmtId="0" fontId="30" fillId="0" borderId="0" xfId="3" applyFont="1"/>
    <xf numFmtId="176" fontId="31" fillId="0" borderId="0" xfId="3" applyNumberFormat="1" applyFont="1"/>
    <xf numFmtId="176" fontId="32" fillId="0" borderId="0" xfId="3" applyNumberFormat="1" applyFont="1"/>
    <xf numFmtId="0" fontId="32" fillId="0" borderId="0" xfId="3" applyFont="1"/>
    <xf numFmtId="176" fontId="30" fillId="0" borderId="16" xfId="3" applyNumberFormat="1" applyFont="1" applyBorder="1"/>
    <xf numFmtId="176" fontId="33" fillId="0" borderId="1" xfId="3" applyNumberFormat="1" applyFont="1" applyBorder="1"/>
    <xf numFmtId="0" fontId="33" fillId="0" borderId="0" xfId="3" applyFont="1" applyAlignment="1">
      <alignment horizontal="distributed" vertical="center"/>
    </xf>
    <xf numFmtId="0" fontId="33" fillId="0" borderId="0" xfId="3" applyFont="1"/>
    <xf numFmtId="176" fontId="30" fillId="0" borderId="1" xfId="3" applyNumberFormat="1" applyFont="1" applyBorder="1" applyAlignment="1">
      <alignment vertical="center"/>
    </xf>
    <xf numFmtId="176" fontId="34" fillId="0" borderId="2" xfId="3" applyNumberFormat="1" applyFont="1" applyBorder="1" applyAlignment="1">
      <alignment horizontal="left" vertical="center"/>
    </xf>
    <xf numFmtId="176" fontId="34" fillId="0" borderId="42" xfId="3" applyNumberFormat="1" applyFont="1" applyBorder="1" applyAlignment="1">
      <alignment horizontal="left" vertical="center"/>
    </xf>
    <xf numFmtId="176" fontId="26" fillId="0" borderId="42" xfId="3" applyNumberFormat="1" applyFont="1" applyBorder="1" applyAlignment="1">
      <alignment horizontal="left" vertical="center"/>
    </xf>
    <xf numFmtId="176" fontId="30" fillId="0" borderId="42" xfId="3" applyNumberFormat="1" applyFont="1" applyBorder="1" applyAlignment="1">
      <alignment vertical="center"/>
    </xf>
    <xf numFmtId="176" fontId="30" fillId="0" borderId="42" xfId="3" applyNumberFormat="1" applyFont="1" applyBorder="1" applyAlignment="1">
      <alignment horizontal="right" vertical="center" shrinkToFit="1"/>
    </xf>
    <xf numFmtId="176" fontId="30" fillId="0" borderId="43" xfId="3" applyNumberFormat="1" applyFont="1" applyBorder="1" applyAlignment="1">
      <alignment vertical="center"/>
    </xf>
    <xf numFmtId="0" fontId="30" fillId="0" borderId="0" xfId="3" applyFont="1" applyAlignment="1">
      <alignment vertical="center"/>
    </xf>
    <xf numFmtId="176" fontId="26" fillId="0" borderId="44" xfId="3" applyNumberFormat="1" applyFont="1" applyBorder="1" applyAlignment="1">
      <alignment horizontal="left" vertical="center"/>
    </xf>
    <xf numFmtId="176" fontId="30" fillId="0" borderId="0" xfId="3" applyNumberFormat="1" applyFont="1" applyAlignment="1">
      <alignment vertical="center"/>
    </xf>
    <xf numFmtId="176" fontId="30" fillId="0" borderId="6" xfId="3" applyNumberFormat="1" applyFont="1" applyBorder="1" applyAlignment="1">
      <alignment horizontal="right" vertical="center" shrinkToFit="1"/>
    </xf>
    <xf numFmtId="176" fontId="30" fillId="0" borderId="10" xfId="3" applyNumberFormat="1" applyFont="1" applyBorder="1" applyAlignment="1">
      <alignment vertical="center"/>
    </xf>
    <xf numFmtId="176" fontId="34" fillId="0" borderId="3" xfId="3" applyNumberFormat="1" applyFont="1" applyBorder="1" applyAlignment="1">
      <alignment vertical="center"/>
    </xf>
    <xf numFmtId="176" fontId="30" fillId="0" borderId="3" xfId="3" applyNumberFormat="1" applyFont="1" applyBorder="1" applyAlignment="1">
      <alignment vertical="center"/>
    </xf>
    <xf numFmtId="176" fontId="30" fillId="0" borderId="3" xfId="3" applyNumberFormat="1" applyFont="1" applyBorder="1" applyAlignment="1">
      <alignment horizontal="right" vertical="center"/>
    </xf>
    <xf numFmtId="176" fontId="35" fillId="0" borderId="3" xfId="3" applyNumberFormat="1" applyFont="1" applyBorder="1" applyAlignment="1">
      <alignment vertical="center"/>
    </xf>
    <xf numFmtId="176" fontId="36" fillId="0" borderId="1" xfId="3" applyNumberFormat="1" applyFont="1" applyBorder="1"/>
    <xf numFmtId="0" fontId="30" fillId="0" borderId="4" xfId="3" applyFont="1" applyBorder="1" applyAlignment="1">
      <alignment horizontal="distributed" vertical="center"/>
    </xf>
    <xf numFmtId="0" fontId="36" fillId="0" borderId="0" xfId="3" applyFont="1"/>
    <xf numFmtId="176" fontId="30" fillId="0" borderId="1" xfId="3" applyNumberFormat="1" applyFont="1" applyBorder="1"/>
    <xf numFmtId="176" fontId="26" fillId="0" borderId="4" xfId="3" quotePrefix="1" applyNumberFormat="1" applyFont="1" applyBorder="1"/>
    <xf numFmtId="176" fontId="26" fillId="0" borderId="0" xfId="3" quotePrefix="1" applyNumberFormat="1" applyFont="1"/>
    <xf numFmtId="176" fontId="26" fillId="0" borderId="0" xfId="3" applyNumberFormat="1" applyFont="1"/>
    <xf numFmtId="176" fontId="26" fillId="0" borderId="0" xfId="3" applyNumberFormat="1" applyFont="1" applyAlignment="1">
      <alignment horizontal="right"/>
    </xf>
    <xf numFmtId="176" fontId="26" fillId="0" borderId="5" xfId="3" applyNumberFormat="1" applyFont="1" applyBorder="1" applyAlignment="1">
      <alignment horizontal="right"/>
    </xf>
    <xf numFmtId="176" fontId="26" fillId="0" borderId="6" xfId="3" applyNumberFormat="1" applyFont="1" applyBorder="1" applyAlignment="1">
      <alignment horizontal="right"/>
    </xf>
    <xf numFmtId="176" fontId="26" fillId="0" borderId="7" xfId="3" applyNumberFormat="1" applyFont="1" applyBorder="1" applyAlignment="1">
      <alignment horizontal="right"/>
    </xf>
    <xf numFmtId="176" fontId="26" fillId="0" borderId="8" xfId="3" applyNumberFormat="1" applyFont="1" applyBorder="1" applyAlignment="1">
      <alignment horizontal="right"/>
    </xf>
    <xf numFmtId="176" fontId="26" fillId="0" borderId="9" xfId="3" applyNumberFormat="1" applyFont="1" applyBorder="1"/>
    <xf numFmtId="176" fontId="26" fillId="0" borderId="6" xfId="3" quotePrefix="1" applyNumberFormat="1" applyFont="1" applyBorder="1" applyAlignment="1">
      <alignment horizontal="right"/>
    </xf>
    <xf numFmtId="176" fontId="26" fillId="0" borderId="0" xfId="3" quotePrefix="1" applyNumberFormat="1" applyFont="1" applyAlignment="1">
      <alignment horizontal="right"/>
    </xf>
    <xf numFmtId="176" fontId="26" fillId="0" borderId="7" xfId="3" quotePrefix="1" applyNumberFormat="1" applyFont="1" applyBorder="1" applyAlignment="1">
      <alignment horizontal="right"/>
    </xf>
    <xf numFmtId="176" fontId="37" fillId="0" borderId="8" xfId="3" applyNumberFormat="1" applyFont="1" applyBorder="1" applyAlignment="1">
      <alignment horizontal="right"/>
    </xf>
    <xf numFmtId="176" fontId="26" fillId="0" borderId="6" xfId="3" applyNumberFormat="1" applyFont="1" applyBorder="1"/>
    <xf numFmtId="0" fontId="30" fillId="0" borderId="0" xfId="3" applyFont="1" applyAlignment="1">
      <alignment horizontal="right"/>
    </xf>
    <xf numFmtId="0" fontId="26" fillId="0" borderId="0" xfId="3" applyFont="1" applyAlignment="1">
      <alignment horizontal="center" vertical="center"/>
    </xf>
    <xf numFmtId="0" fontId="26" fillId="0" borderId="10" xfId="3" applyFont="1" applyBorder="1" applyAlignment="1">
      <alignment horizontal="center" vertical="center"/>
    </xf>
    <xf numFmtId="176" fontId="26" fillId="0" borderId="0" xfId="3" applyNumberFormat="1" applyFont="1" applyAlignment="1">
      <alignment vertical="center"/>
    </xf>
    <xf numFmtId="176" fontId="26" fillId="0" borderId="0" xfId="3" applyNumberFormat="1" applyFont="1" applyAlignment="1">
      <alignment horizontal="center" vertical="center"/>
    </xf>
    <xf numFmtId="176" fontId="26" fillId="0" borderId="10" xfId="3" applyNumberFormat="1" applyFont="1" applyBorder="1" applyAlignment="1">
      <alignment horizontal="center" vertical="center"/>
    </xf>
    <xf numFmtId="176" fontId="26" fillId="0" borderId="1" xfId="3" applyNumberFormat="1" applyFont="1" applyBorder="1" applyAlignment="1">
      <alignment horizontal="center" vertical="center"/>
    </xf>
    <xf numFmtId="0" fontId="26" fillId="0" borderId="11" xfId="3" applyFont="1" applyBorder="1" applyAlignment="1">
      <alignment horizontal="center" vertical="center"/>
    </xf>
    <xf numFmtId="0" fontId="26" fillId="0" borderId="13" xfId="3" applyFont="1" applyBorder="1" applyAlignment="1">
      <alignment horizontal="center" vertical="center"/>
    </xf>
    <xf numFmtId="176" fontId="26" fillId="0" borderId="11" xfId="3" applyNumberFormat="1" applyFont="1" applyBorder="1" applyAlignment="1">
      <alignment vertical="center"/>
    </xf>
    <xf numFmtId="176" fontId="26" fillId="0" borderId="11" xfId="3" applyNumberFormat="1" applyFont="1" applyBorder="1" applyAlignment="1">
      <alignment horizontal="center" vertical="top"/>
    </xf>
    <xf numFmtId="176" fontId="26" fillId="0" borderId="13" xfId="3" applyNumberFormat="1" applyFont="1" applyBorder="1" applyAlignment="1">
      <alignment horizontal="center" vertical="top"/>
    </xf>
    <xf numFmtId="176" fontId="26" fillId="0" borderId="14" xfId="3" applyNumberFormat="1" applyFont="1" applyBorder="1" applyAlignment="1">
      <alignment horizontal="center" vertical="top"/>
    </xf>
    <xf numFmtId="176" fontId="26" fillId="0" borderId="6" xfId="3" applyNumberFormat="1" applyFont="1" applyBorder="1" applyAlignment="1">
      <alignment horizontal="right" vertical="center"/>
    </xf>
    <xf numFmtId="176" fontId="37" fillId="0" borderId="8" xfId="3" applyNumberFormat="1" applyFont="1" applyBorder="1" applyAlignment="1">
      <alignment horizontal="right" vertical="center"/>
    </xf>
    <xf numFmtId="176" fontId="37" fillId="0" borderId="15" xfId="3" applyNumberFormat="1" applyFont="1" applyBorder="1" applyAlignment="1">
      <alignment horizontal="right" vertical="center"/>
    </xf>
    <xf numFmtId="0" fontId="26" fillId="0" borderId="11" xfId="3" applyFont="1" applyBorder="1" applyAlignment="1">
      <alignment horizontal="center" vertical="top"/>
    </xf>
    <xf numFmtId="0" fontId="26" fillId="0" borderId="13" xfId="3" applyFont="1" applyBorder="1" applyAlignment="1">
      <alignment horizontal="center" vertical="top"/>
    </xf>
    <xf numFmtId="0" fontId="26" fillId="0" borderId="14" xfId="3" applyFont="1" applyBorder="1" applyAlignment="1">
      <alignment horizontal="center" vertical="top"/>
    </xf>
    <xf numFmtId="176" fontId="26" fillId="0" borderId="6" xfId="3" applyNumberFormat="1" applyFont="1" applyBorder="1" applyAlignment="1">
      <alignment vertical="center"/>
    </xf>
    <xf numFmtId="176" fontId="37" fillId="0" borderId="6" xfId="3" applyNumberFormat="1" applyFont="1" applyBorder="1" applyAlignment="1">
      <alignment horizontal="right" vertical="center"/>
    </xf>
    <xf numFmtId="0" fontId="30" fillId="0" borderId="0" xfId="3" quotePrefix="1" applyFont="1" applyAlignment="1">
      <alignment horizontal="right"/>
    </xf>
    <xf numFmtId="177" fontId="26" fillId="0" borderId="11" xfId="3" applyNumberFormat="1" applyFont="1" applyBorder="1" applyAlignment="1">
      <alignment horizontal="right" vertical="center"/>
    </xf>
    <xf numFmtId="177" fontId="26" fillId="0" borderId="13" xfId="3" applyNumberFormat="1" applyFont="1" applyBorder="1" applyAlignment="1">
      <alignment horizontal="right" vertical="center"/>
    </xf>
    <xf numFmtId="177" fontId="26" fillId="0" borderId="14" xfId="3" applyNumberFormat="1" applyFont="1" applyBorder="1" applyAlignment="1">
      <alignment horizontal="right" vertical="center"/>
    </xf>
    <xf numFmtId="177" fontId="26" fillId="0" borderId="6" xfId="3" applyNumberFormat="1" applyFont="1" applyBorder="1" applyAlignment="1">
      <alignment vertical="center"/>
    </xf>
    <xf numFmtId="177" fontId="26" fillId="0" borderId="8" xfId="3" applyNumberFormat="1" applyFont="1" applyBorder="1" applyAlignment="1">
      <alignment vertical="center"/>
    </xf>
    <xf numFmtId="176" fontId="26" fillId="0" borderId="7" xfId="3" applyNumberFormat="1" applyFont="1" applyBorder="1" applyAlignment="1">
      <alignment horizontal="right" vertical="center"/>
    </xf>
    <xf numFmtId="177" fontId="26" fillId="0" borderId="15" xfId="3" applyNumberFormat="1" applyFont="1" applyBorder="1" applyAlignment="1">
      <alignment vertical="center"/>
    </xf>
    <xf numFmtId="177" fontId="26" fillId="0" borderId="11" xfId="3" applyNumberFormat="1" applyFont="1" applyBorder="1" applyAlignment="1">
      <alignment vertical="center"/>
    </xf>
    <xf numFmtId="177" fontId="26" fillId="0" borderId="13" xfId="3" applyNumberFormat="1" applyFont="1" applyBorder="1" applyAlignment="1">
      <alignment vertical="center"/>
    </xf>
    <xf numFmtId="176" fontId="26" fillId="0" borderId="12" xfId="3" applyNumberFormat="1" applyFont="1" applyBorder="1" applyAlignment="1">
      <alignment horizontal="right" vertical="center"/>
    </xf>
    <xf numFmtId="177" fontId="26" fillId="0" borderId="14" xfId="3" applyNumberFormat="1" applyFont="1" applyBorder="1" applyAlignment="1">
      <alignment vertical="center"/>
    </xf>
    <xf numFmtId="176" fontId="26" fillId="0" borderId="0" xfId="3" applyNumberFormat="1" applyFont="1" applyAlignment="1">
      <alignment horizontal="right" vertical="center"/>
    </xf>
    <xf numFmtId="176" fontId="26" fillId="0" borderId="10" xfId="3" applyNumberFormat="1" applyFont="1" applyBorder="1" applyAlignment="1">
      <alignment horizontal="right" vertical="center"/>
    </xf>
    <xf numFmtId="176" fontId="26" fillId="0" borderId="1" xfId="3" applyNumberFormat="1" applyFont="1" applyBorder="1" applyAlignment="1">
      <alignment horizontal="right" vertical="center"/>
    </xf>
    <xf numFmtId="179" fontId="26" fillId="0" borderId="11" xfId="3" applyNumberFormat="1" applyFont="1" applyBorder="1" applyAlignment="1">
      <alignment vertical="top"/>
    </xf>
    <xf numFmtId="176" fontId="26" fillId="0" borderId="13" xfId="3" applyNumberFormat="1" applyFont="1" applyBorder="1" applyAlignment="1">
      <alignment horizontal="right" vertical="center"/>
    </xf>
    <xf numFmtId="176" fontId="26" fillId="0" borderId="14" xfId="3" applyNumberFormat="1" applyFont="1" applyBorder="1" applyAlignment="1">
      <alignment horizontal="right" vertical="center"/>
    </xf>
    <xf numFmtId="0" fontId="30" fillId="0" borderId="0" xfId="3" quotePrefix="1" applyFont="1"/>
    <xf numFmtId="176" fontId="26" fillId="0" borderId="11" xfId="3" applyNumberFormat="1" applyFont="1" applyBorder="1" applyAlignment="1">
      <alignment horizontal="right" vertical="center"/>
    </xf>
    <xf numFmtId="0" fontId="26" fillId="0" borderId="0" xfId="3" applyFont="1" applyAlignment="1">
      <alignment horizontal="center" vertical="top"/>
    </xf>
    <xf numFmtId="0" fontId="26" fillId="0" borderId="10" xfId="3" applyFont="1" applyBorder="1" applyAlignment="1">
      <alignment horizontal="center" vertical="top"/>
    </xf>
    <xf numFmtId="176" fontId="26" fillId="0" borderId="16" xfId="3" applyNumberFormat="1" applyFont="1" applyBorder="1" applyAlignment="1">
      <alignment vertical="center"/>
    </xf>
    <xf numFmtId="176" fontId="26" fillId="0" borderId="3" xfId="3" applyNumberFormat="1" applyFont="1" applyBorder="1"/>
    <xf numFmtId="176" fontId="26" fillId="0" borderId="3" xfId="3" applyNumberFormat="1" applyFont="1" applyBorder="1" applyAlignment="1">
      <alignment horizontal="right"/>
    </xf>
    <xf numFmtId="176" fontId="26" fillId="0" borderId="3" xfId="3" applyNumberFormat="1" applyFont="1" applyBorder="1" applyAlignment="1">
      <alignment vertical="center"/>
    </xf>
    <xf numFmtId="176" fontId="26" fillId="0" borderId="3" xfId="3" quotePrefix="1" applyNumberFormat="1" applyFont="1" applyBorder="1" applyAlignment="1">
      <alignment vertical="center"/>
    </xf>
    <xf numFmtId="176" fontId="26" fillId="0" borderId="3" xfId="3" applyNumberFormat="1" applyFont="1" applyBorder="1" applyAlignment="1">
      <alignment horizontal="right" vertical="center"/>
    </xf>
    <xf numFmtId="176" fontId="27" fillId="0" borderId="17" xfId="3" applyNumberFormat="1" applyFont="1" applyBorder="1" applyAlignment="1">
      <alignment vertical="center"/>
    </xf>
    <xf numFmtId="0" fontId="30" fillId="0" borderId="0" xfId="3" applyFont="1" applyAlignment="1">
      <alignment horizontal="distributed" vertical="center"/>
    </xf>
    <xf numFmtId="176" fontId="27" fillId="0" borderId="11" xfId="3" applyNumberFormat="1" applyFont="1" applyBorder="1" applyAlignment="1">
      <alignment horizontal="left" vertical="center"/>
    </xf>
    <xf numFmtId="176" fontId="26" fillId="0" borderId="5" xfId="3" applyNumberFormat="1" applyFont="1" applyBorder="1" applyAlignment="1">
      <alignment vertical="center"/>
    </xf>
    <xf numFmtId="0" fontId="37" fillId="0" borderId="0" xfId="3" applyFont="1" applyAlignment="1">
      <alignment horizontal="left" vertical="center"/>
    </xf>
    <xf numFmtId="0" fontId="30" fillId="0" borderId="7" xfId="3" applyFont="1" applyBorder="1" applyAlignment="1">
      <alignment vertical="center"/>
    </xf>
    <xf numFmtId="0" fontId="37" fillId="0" borderId="18" xfId="3" applyFont="1" applyBorder="1" applyAlignment="1">
      <alignment vertical="center"/>
    </xf>
    <xf numFmtId="176" fontId="26" fillId="0" borderId="5" xfId="3" applyNumberFormat="1" applyFont="1" applyBorder="1"/>
    <xf numFmtId="179" fontId="26" fillId="0" borderId="6" xfId="3" applyNumberFormat="1" applyFont="1" applyBorder="1" applyAlignment="1">
      <alignment vertical="center"/>
    </xf>
    <xf numFmtId="179" fontId="37" fillId="0" borderId="0" xfId="3" applyNumberFormat="1" applyFont="1" applyAlignment="1">
      <alignment horizontal="left" vertical="center"/>
    </xf>
    <xf numFmtId="176" fontId="37" fillId="0" borderId="1" xfId="3" applyNumberFormat="1" applyFont="1" applyBorder="1" applyAlignment="1">
      <alignment horizontal="right" vertical="center"/>
    </xf>
    <xf numFmtId="176" fontId="37" fillId="0" borderId="12" xfId="3" applyNumberFormat="1" applyFont="1" applyBorder="1" applyAlignment="1">
      <alignment horizontal="right" vertical="center"/>
    </xf>
    <xf numFmtId="0" fontId="37" fillId="0" borderId="11" xfId="3" applyFont="1" applyBorder="1" applyAlignment="1">
      <alignment horizontal="center" vertical="center"/>
    </xf>
    <xf numFmtId="0" fontId="37" fillId="0" borderId="12" xfId="3" applyFont="1" applyBorder="1" applyAlignment="1">
      <alignment vertical="center"/>
    </xf>
    <xf numFmtId="0" fontId="37" fillId="0" borderId="19" xfId="3" applyFont="1" applyBorder="1" applyAlignment="1">
      <alignment vertical="center"/>
    </xf>
    <xf numFmtId="176" fontId="26" fillId="0" borderId="12" xfId="3" applyNumberFormat="1" applyFont="1" applyBorder="1" applyAlignment="1">
      <alignment vertical="center"/>
    </xf>
    <xf numFmtId="179" fontId="26" fillId="0" borderId="11" xfId="3" applyNumberFormat="1" applyFont="1" applyBorder="1" applyAlignment="1">
      <alignment vertical="center"/>
    </xf>
    <xf numFmtId="179" fontId="37" fillId="0" borderId="11" xfId="3" applyNumberFormat="1" applyFont="1" applyBorder="1" applyAlignment="1">
      <alignment horizontal="left" vertical="center"/>
    </xf>
    <xf numFmtId="176" fontId="37" fillId="0" borderId="14" xfId="3" applyNumberFormat="1" applyFont="1" applyBorder="1" applyAlignment="1">
      <alignment horizontal="right" vertical="center"/>
    </xf>
    <xf numFmtId="179" fontId="37" fillId="0" borderId="6" xfId="3" applyNumberFormat="1" applyFont="1" applyBorder="1" applyAlignment="1">
      <alignment horizontal="left" vertical="center"/>
    </xf>
    <xf numFmtId="176" fontId="37" fillId="0" borderId="20" xfId="3" applyNumberFormat="1" applyFont="1" applyBorder="1" applyAlignment="1">
      <alignment horizontal="right" vertical="center"/>
    </xf>
    <xf numFmtId="0" fontId="37" fillId="0" borderId="16" xfId="3" applyFont="1" applyBorder="1" applyAlignment="1">
      <alignment horizontal="center" vertical="center"/>
    </xf>
    <xf numFmtId="0" fontId="26" fillId="0" borderId="21" xfId="3" applyFont="1" applyBorder="1" applyAlignment="1">
      <alignment horizontal="center" vertical="center"/>
    </xf>
    <xf numFmtId="0" fontId="37" fillId="0" borderId="20" xfId="3" applyFont="1" applyBorder="1" applyAlignment="1">
      <alignment vertical="center"/>
    </xf>
    <xf numFmtId="0" fontId="37" fillId="0" borderId="22" xfId="3" applyFont="1" applyBorder="1" applyAlignment="1">
      <alignment vertical="center"/>
    </xf>
    <xf numFmtId="176" fontId="26" fillId="0" borderId="20" xfId="3" applyNumberFormat="1" applyFont="1" applyBorder="1" applyAlignment="1">
      <alignment vertical="center"/>
    </xf>
    <xf numFmtId="179" fontId="26" fillId="0" borderId="16" xfId="3" applyNumberFormat="1" applyFont="1" applyBorder="1" applyAlignment="1">
      <alignment vertical="center"/>
    </xf>
    <xf numFmtId="179" fontId="37" fillId="0" borderId="16" xfId="3" applyNumberFormat="1" applyFont="1" applyBorder="1" applyAlignment="1">
      <alignment horizontal="left" vertical="center"/>
    </xf>
    <xf numFmtId="176" fontId="37" fillId="0" borderId="23" xfId="3" applyNumberFormat="1" applyFont="1" applyBorder="1" applyAlignment="1">
      <alignment horizontal="right" vertical="center"/>
    </xf>
    <xf numFmtId="176" fontId="26" fillId="0" borderId="11" xfId="3" applyNumberFormat="1" applyFont="1" applyBorder="1" applyAlignment="1">
      <alignment horizontal="distributed" vertical="center"/>
    </xf>
    <xf numFmtId="177" fontId="26" fillId="0" borderId="0" xfId="3" applyNumberFormat="1" applyFont="1" applyAlignment="1">
      <alignment horizontal="center" vertical="center"/>
    </xf>
    <xf numFmtId="0" fontId="30" fillId="0" borderId="11" xfId="3" applyFont="1" applyBorder="1" applyAlignment="1">
      <alignment horizontal="center" vertical="center"/>
    </xf>
    <xf numFmtId="176" fontId="26" fillId="0" borderId="0" xfId="3" applyNumberFormat="1" applyFont="1" applyAlignment="1">
      <alignment horizontal="distributed" vertical="center" shrinkToFit="1"/>
    </xf>
    <xf numFmtId="179" fontId="26" fillId="0" borderId="0" xfId="3" applyNumberFormat="1" applyFont="1" applyAlignment="1">
      <alignment horizontal="center" vertical="center"/>
    </xf>
    <xf numFmtId="176" fontId="26" fillId="0" borderId="7" xfId="3" applyNumberFormat="1" applyFont="1" applyBorder="1" applyAlignment="1">
      <alignment horizontal="right" vertical="top"/>
    </xf>
    <xf numFmtId="176" fontId="26" fillId="0" borderId="6" xfId="3" applyNumberFormat="1" applyFont="1" applyBorder="1" applyAlignment="1">
      <alignment horizontal="right" vertical="top"/>
    </xf>
    <xf numFmtId="176" fontId="26" fillId="0" borderId="8" xfId="3" applyNumberFormat="1" applyFont="1" applyBorder="1" applyAlignment="1">
      <alignment horizontal="right" vertical="top"/>
    </xf>
    <xf numFmtId="176" fontId="26" fillId="0" borderId="15" xfId="3" applyNumberFormat="1" applyFont="1" applyBorder="1" applyAlignment="1">
      <alignment horizontal="right" vertical="top"/>
    </xf>
    <xf numFmtId="176" fontId="26" fillId="0" borderId="7" xfId="3" quotePrefix="1" applyNumberFormat="1" applyFont="1" applyBorder="1"/>
    <xf numFmtId="176" fontId="26" fillId="0" borderId="8" xfId="3" applyNumberFormat="1" applyFont="1" applyBorder="1"/>
    <xf numFmtId="176" fontId="26" fillId="0" borderId="12" xfId="3" quotePrefix="1" applyNumberFormat="1" applyFont="1" applyBorder="1"/>
    <xf numFmtId="176" fontId="26" fillId="0" borderId="24" xfId="3" applyNumberFormat="1" applyFont="1" applyBorder="1" applyAlignment="1">
      <alignment horizontal="distributed" vertical="center"/>
    </xf>
    <xf numFmtId="176" fontId="26" fillId="0" borderId="17" xfId="3" applyNumberFormat="1" applyFont="1" applyBorder="1"/>
    <xf numFmtId="176" fontId="37" fillId="0" borderId="0" xfId="3" quotePrefix="1" applyNumberFormat="1" applyFont="1"/>
    <xf numFmtId="176" fontId="37" fillId="0" borderId="0" xfId="3" applyNumberFormat="1" applyFont="1"/>
    <xf numFmtId="0" fontId="37" fillId="0" borderId="0" xfId="3" applyFont="1"/>
    <xf numFmtId="176" fontId="5" fillId="0" borderId="7" xfId="3" applyNumberFormat="1" applyFont="1" applyBorder="1" applyAlignment="1">
      <alignment horizontal="right" vertical="center"/>
    </xf>
    <xf numFmtId="176" fontId="5" fillId="0" borderId="6" xfId="3" applyNumberFormat="1" applyFont="1" applyBorder="1" applyAlignment="1">
      <alignment horizontal="right" vertical="center"/>
    </xf>
    <xf numFmtId="176" fontId="5" fillId="0" borderId="8" xfId="3" applyNumberFormat="1" applyFont="1" applyBorder="1" applyAlignment="1">
      <alignment horizontal="right" vertical="center"/>
    </xf>
    <xf numFmtId="176" fontId="5" fillId="0" borderId="20" xfId="3" applyNumberFormat="1" applyFont="1" applyBorder="1" applyAlignment="1">
      <alignment horizontal="right" vertical="center"/>
    </xf>
    <xf numFmtId="176" fontId="5" fillId="0" borderId="16" xfId="3" applyNumberFormat="1" applyFont="1" applyBorder="1" applyAlignment="1">
      <alignment horizontal="right" vertical="center"/>
    </xf>
    <xf numFmtId="176" fontId="5" fillId="0" borderId="21" xfId="3" applyNumberFormat="1" applyFont="1" applyBorder="1" applyAlignment="1">
      <alignment horizontal="right" vertical="center"/>
    </xf>
    <xf numFmtId="176" fontId="5" fillId="0" borderId="7" xfId="3" quotePrefix="1" applyNumberFormat="1" applyFont="1" applyBorder="1" applyAlignment="1">
      <alignment horizontal="right" vertical="center"/>
    </xf>
    <xf numFmtId="176" fontId="5" fillId="0" borderId="6" xfId="3" quotePrefix="1" applyNumberFormat="1" applyFont="1" applyBorder="1" applyAlignment="1">
      <alignment horizontal="right" vertical="center"/>
    </xf>
    <xf numFmtId="176" fontId="5" fillId="0" borderId="8" xfId="3" quotePrefix="1" applyNumberFormat="1" applyFont="1" applyBorder="1" applyAlignment="1">
      <alignment horizontal="right" vertical="center"/>
    </xf>
    <xf numFmtId="176" fontId="5" fillId="0" borderId="20" xfId="3" quotePrefix="1" applyNumberFormat="1" applyFont="1" applyBorder="1" applyAlignment="1">
      <alignment horizontal="right" vertical="center"/>
    </xf>
    <xf numFmtId="176" fontId="5" fillId="0" borderId="16" xfId="3" quotePrefix="1" applyNumberFormat="1" applyFont="1" applyBorder="1" applyAlignment="1">
      <alignment horizontal="right" vertical="center"/>
    </xf>
    <xf numFmtId="176" fontId="5" fillId="0" borderId="21" xfId="3" quotePrefix="1" applyNumberFormat="1" applyFont="1" applyBorder="1" applyAlignment="1">
      <alignment horizontal="right" vertical="center"/>
    </xf>
    <xf numFmtId="176" fontId="5" fillId="0" borderId="15" xfId="3" applyNumberFormat="1" applyFont="1" applyBorder="1" applyAlignment="1">
      <alignment horizontal="right" vertical="center"/>
    </xf>
    <xf numFmtId="176" fontId="5" fillId="0" borderId="23" xfId="3" applyNumberFormat="1" applyFont="1" applyBorder="1" applyAlignment="1">
      <alignment horizontal="right" vertical="center"/>
    </xf>
    <xf numFmtId="176" fontId="5" fillId="0" borderId="50" xfId="3" applyNumberFormat="1" applyFont="1" applyBorder="1" applyAlignment="1">
      <alignment horizontal="distributed" vertical="center"/>
    </xf>
    <xf numFmtId="176" fontId="5" fillId="0" borderId="44" xfId="3" applyNumberFormat="1" applyFont="1" applyBorder="1" applyAlignment="1">
      <alignment horizontal="distributed" vertical="center"/>
    </xf>
    <xf numFmtId="176" fontId="5" fillId="0" borderId="51" xfId="3" applyNumberFormat="1" applyFont="1" applyBorder="1" applyAlignment="1">
      <alignment horizontal="distributed" vertical="center"/>
    </xf>
    <xf numFmtId="176" fontId="5" fillId="0" borderId="52" xfId="3" applyNumberFormat="1" applyFont="1" applyBorder="1" applyAlignment="1">
      <alignment horizontal="right" vertical="center"/>
    </xf>
    <xf numFmtId="176" fontId="5" fillId="0" borderId="44" xfId="3" applyNumberFormat="1" applyFont="1" applyBorder="1" applyAlignment="1">
      <alignment horizontal="right" vertical="center"/>
    </xf>
    <xf numFmtId="176" fontId="5" fillId="0" borderId="51" xfId="3" applyNumberFormat="1" applyFont="1" applyBorder="1" applyAlignment="1">
      <alignment horizontal="right" vertical="center"/>
    </xf>
    <xf numFmtId="176" fontId="5" fillId="0" borderId="53" xfId="3" applyNumberFormat="1" applyFont="1" applyBorder="1" applyAlignment="1">
      <alignment horizontal="right" vertical="center"/>
    </xf>
    <xf numFmtId="176" fontId="5" fillId="0" borderId="12" xfId="3" applyNumberFormat="1" applyFont="1" applyBorder="1" applyAlignment="1">
      <alignment horizontal="right" vertical="center"/>
    </xf>
    <xf numFmtId="176" fontId="5" fillId="0" borderId="11" xfId="3" applyNumberFormat="1" applyFont="1" applyBorder="1" applyAlignment="1">
      <alignment horizontal="right" vertical="center"/>
    </xf>
    <xf numFmtId="176" fontId="5" fillId="0" borderId="13" xfId="3" applyNumberFormat="1" applyFont="1" applyBorder="1" applyAlignment="1">
      <alignment horizontal="right" vertical="center"/>
    </xf>
    <xf numFmtId="176" fontId="5" fillId="0" borderId="14" xfId="3" applyNumberFormat="1" applyFont="1" applyBorder="1" applyAlignment="1">
      <alignment horizontal="right" vertical="center"/>
    </xf>
    <xf numFmtId="176" fontId="5" fillId="0" borderId="26" xfId="3" applyNumberFormat="1" applyFont="1" applyBorder="1" applyAlignment="1">
      <alignment horizontal="distributed" vertical="center"/>
    </xf>
    <xf numFmtId="176" fontId="5" fillId="0" borderId="6" xfId="3" applyNumberFormat="1" applyFont="1" applyBorder="1" applyAlignment="1">
      <alignment horizontal="distributed" vertical="center"/>
    </xf>
    <xf numFmtId="176" fontId="5" fillId="0" borderId="8" xfId="3" applyNumberFormat="1" applyFont="1" applyBorder="1" applyAlignment="1">
      <alignment horizontal="distributed" vertical="center"/>
    </xf>
    <xf numFmtId="176" fontId="5" fillId="0" borderId="54" xfId="3" applyNumberFormat="1" applyFont="1" applyBorder="1" applyAlignment="1">
      <alignment horizontal="distributed" vertical="center"/>
    </xf>
    <xf numFmtId="176" fontId="5" fillId="0" borderId="11" xfId="3" applyNumberFormat="1" applyFont="1" applyBorder="1" applyAlignment="1">
      <alignment horizontal="distributed" vertical="center"/>
    </xf>
    <xf numFmtId="176" fontId="5" fillId="0" borderId="13" xfId="3" applyNumberFormat="1" applyFont="1" applyBorder="1" applyAlignment="1">
      <alignment horizontal="distributed" vertical="center"/>
    </xf>
    <xf numFmtId="176" fontId="5" fillId="0" borderId="18" xfId="3" applyNumberFormat="1" applyFont="1" applyBorder="1" applyAlignment="1">
      <alignment horizontal="right" vertical="center"/>
    </xf>
    <xf numFmtId="176" fontId="5" fillId="0" borderId="19" xfId="3" applyNumberFormat="1" applyFont="1" applyBorder="1" applyAlignment="1">
      <alignment horizontal="right" vertical="center"/>
    </xf>
    <xf numFmtId="176" fontId="15" fillId="0" borderId="7" xfId="3" applyNumberFormat="1" applyFont="1" applyBorder="1" applyAlignment="1">
      <alignment vertical="center" wrapText="1"/>
    </xf>
    <xf numFmtId="176" fontId="15" fillId="0" borderId="6" xfId="3" applyNumberFormat="1" applyFont="1" applyBorder="1" applyAlignment="1">
      <alignment vertical="center" wrapText="1"/>
    </xf>
    <xf numFmtId="176" fontId="15" fillId="0" borderId="8" xfId="3" applyNumberFormat="1" applyFont="1" applyBorder="1" applyAlignment="1">
      <alignment vertical="center" wrapText="1"/>
    </xf>
    <xf numFmtId="176" fontId="15" fillId="0" borderId="20" xfId="3" applyNumberFormat="1" applyFont="1" applyBorder="1" applyAlignment="1">
      <alignment vertical="center" wrapText="1"/>
    </xf>
    <xf numFmtId="176" fontId="15" fillId="0" borderId="16" xfId="3" applyNumberFormat="1" applyFont="1" applyBorder="1" applyAlignment="1">
      <alignment vertical="center" wrapText="1"/>
    </xf>
    <xf numFmtId="176" fontId="15" fillId="0" borderId="21" xfId="3" applyNumberFormat="1" applyFont="1" applyBorder="1" applyAlignment="1">
      <alignment vertical="center" wrapText="1"/>
    </xf>
    <xf numFmtId="176" fontId="5" fillId="0" borderId="0" xfId="3" applyNumberFormat="1" applyFont="1" applyAlignment="1">
      <alignment horizontal="right" vertical="center"/>
    </xf>
    <xf numFmtId="176" fontId="5" fillId="0" borderId="35" xfId="3" applyNumberFormat="1" applyFont="1" applyBorder="1" applyAlignment="1">
      <alignment horizontal="distributed" vertical="center"/>
    </xf>
    <xf numFmtId="176" fontId="5" fillId="0" borderId="43" xfId="3" applyNumberFormat="1" applyFont="1" applyBorder="1" applyAlignment="1">
      <alignment horizontal="distributed" vertical="center"/>
    </xf>
    <xf numFmtId="176" fontId="5" fillId="0" borderId="35" xfId="3" applyNumberFormat="1" applyFont="1" applyBorder="1" applyAlignment="1">
      <alignment horizontal="right" vertical="center"/>
    </xf>
    <xf numFmtId="176" fontId="5" fillId="0" borderId="42" xfId="3" applyNumberFormat="1" applyFont="1" applyBorder="1" applyAlignment="1">
      <alignment horizontal="right" vertical="center"/>
    </xf>
    <xf numFmtId="176" fontId="5" fillId="0" borderId="43" xfId="3" applyNumberFormat="1" applyFont="1" applyBorder="1" applyAlignment="1">
      <alignment horizontal="right" vertical="center"/>
    </xf>
    <xf numFmtId="176" fontId="5" fillId="0" borderId="55" xfId="3" applyNumberFormat="1" applyFont="1" applyBorder="1" applyAlignment="1">
      <alignment horizontal="right" vertical="center"/>
    </xf>
    <xf numFmtId="176" fontId="5" fillId="0" borderId="7" xfId="3" applyNumberFormat="1" applyFont="1" applyBorder="1" applyAlignment="1">
      <alignment horizontal="center" vertical="center" textRotation="255" wrapText="1"/>
    </xf>
    <xf numFmtId="176" fontId="5" fillId="0" borderId="8" xfId="3" applyNumberFormat="1" applyFont="1" applyBorder="1" applyAlignment="1">
      <alignment horizontal="center" vertical="center" textRotation="255" wrapText="1"/>
    </xf>
    <xf numFmtId="176" fontId="5" fillId="0" borderId="12" xfId="3" applyNumberFormat="1" applyFont="1" applyBorder="1" applyAlignment="1">
      <alignment horizontal="center" vertical="center" textRotation="255" wrapText="1"/>
    </xf>
    <xf numFmtId="176" fontId="5" fillId="0" borderId="13" xfId="3" applyNumberFormat="1" applyFont="1" applyBorder="1" applyAlignment="1">
      <alignment horizontal="center" vertical="center" textRotation="255" wrapText="1"/>
    </xf>
    <xf numFmtId="176" fontId="5" fillId="0" borderId="7" xfId="3" applyNumberFormat="1" applyFont="1" applyBorder="1" applyAlignment="1">
      <alignment horizontal="center" vertical="center" textRotation="255"/>
    </xf>
    <xf numFmtId="176" fontId="5" fillId="0" borderId="8" xfId="3" applyNumberFormat="1" applyFont="1" applyBorder="1" applyAlignment="1">
      <alignment horizontal="center" vertical="center" textRotation="255"/>
    </xf>
    <xf numFmtId="176" fontId="5" fillId="0" borderId="12" xfId="3" applyNumberFormat="1" applyFont="1" applyBorder="1" applyAlignment="1">
      <alignment horizontal="center" vertical="center" textRotation="255"/>
    </xf>
    <xf numFmtId="176" fontId="5" fillId="0" borderId="13" xfId="3" applyNumberFormat="1" applyFont="1" applyBorder="1" applyAlignment="1">
      <alignment horizontal="center" vertical="center" textRotation="255"/>
    </xf>
    <xf numFmtId="176" fontId="5" fillId="0" borderId="5" xfId="3" applyNumberFormat="1" applyFont="1" applyBorder="1" applyAlignment="1">
      <alignment horizontal="right" vertical="center"/>
    </xf>
    <xf numFmtId="176" fontId="5" fillId="0" borderId="10" xfId="3" applyNumberFormat="1" applyFont="1" applyBorder="1" applyAlignment="1">
      <alignment horizontal="right" vertical="center"/>
    </xf>
    <xf numFmtId="176" fontId="5" fillId="0" borderId="1" xfId="3" applyNumberFormat="1" applyFont="1" applyBorder="1" applyAlignment="1">
      <alignment horizontal="right" vertical="center"/>
    </xf>
    <xf numFmtId="176" fontId="5" fillId="0" borderId="5" xfId="3" applyNumberFormat="1" applyFont="1" applyBorder="1" applyAlignment="1">
      <alignment horizontal="distributed" vertical="center"/>
    </xf>
    <xf numFmtId="176" fontId="5" fillId="0" borderId="10" xfId="3" applyNumberFormat="1" applyFont="1" applyBorder="1" applyAlignment="1">
      <alignment horizontal="distributed" vertical="center"/>
    </xf>
    <xf numFmtId="176" fontId="5" fillId="0" borderId="12" xfId="3" applyNumberFormat="1" applyFont="1" applyBorder="1" applyAlignment="1">
      <alignment horizontal="distributed" vertical="center"/>
    </xf>
    <xf numFmtId="176" fontId="5" fillId="0" borderId="27" xfId="3" applyNumberFormat="1" applyFont="1" applyBorder="1" applyAlignment="1">
      <alignment horizontal="center" vertical="center" wrapText="1"/>
    </xf>
    <xf numFmtId="176" fontId="5" fillId="0" borderId="33" xfId="3" applyNumberFormat="1" applyFont="1" applyBorder="1" applyAlignment="1">
      <alignment horizontal="center" vertical="center" wrapText="1"/>
    </xf>
    <xf numFmtId="176" fontId="5" fillId="0" borderId="30" xfId="3" applyNumberFormat="1" applyFont="1" applyBorder="1" applyAlignment="1">
      <alignment horizontal="center" vertical="center" wrapText="1"/>
    </xf>
    <xf numFmtId="176" fontId="5" fillId="0" borderId="5" xfId="3" quotePrefix="1" applyNumberFormat="1" applyFont="1" applyBorder="1" applyAlignment="1">
      <alignment horizontal="right" vertical="center"/>
    </xf>
    <xf numFmtId="176" fontId="5" fillId="0" borderId="0" xfId="3" quotePrefix="1" applyNumberFormat="1" applyFont="1" applyAlignment="1">
      <alignment horizontal="right" vertical="center"/>
    </xf>
    <xf numFmtId="176" fontId="5" fillId="0" borderId="10" xfId="3" quotePrefix="1" applyNumberFormat="1" applyFont="1" applyBorder="1" applyAlignment="1">
      <alignment horizontal="right" vertical="center"/>
    </xf>
    <xf numFmtId="176" fontId="5" fillId="0" borderId="12" xfId="3" quotePrefix="1" applyNumberFormat="1" applyFont="1" applyBorder="1" applyAlignment="1">
      <alignment horizontal="right" vertical="center"/>
    </xf>
    <xf numFmtId="176" fontId="5" fillId="0" borderId="11" xfId="3" quotePrefix="1" applyNumberFormat="1" applyFont="1" applyBorder="1" applyAlignment="1">
      <alignment horizontal="right" vertical="center"/>
    </xf>
    <xf numFmtId="176" fontId="5" fillId="0" borderId="13" xfId="3" quotePrefix="1" applyNumberFormat="1" applyFont="1" applyBorder="1" applyAlignment="1">
      <alignment horizontal="right" vertical="center"/>
    </xf>
    <xf numFmtId="176" fontId="13" fillId="0" borderId="56" xfId="3" applyNumberFormat="1" applyFont="1" applyBorder="1" applyAlignment="1">
      <alignment horizontal="distributed" vertical="center"/>
    </xf>
    <xf numFmtId="176" fontId="13" fillId="0" borderId="17" xfId="3" applyNumberFormat="1" applyFont="1" applyBorder="1" applyAlignment="1">
      <alignment horizontal="distributed" vertical="center"/>
    </xf>
    <xf numFmtId="176" fontId="13" fillId="0" borderId="38" xfId="3" applyNumberFormat="1" applyFont="1" applyBorder="1" applyAlignment="1">
      <alignment horizontal="distributed" vertical="center"/>
    </xf>
    <xf numFmtId="176" fontId="13" fillId="0" borderId="5" xfId="3" applyNumberFormat="1" applyFont="1" applyBorder="1" applyAlignment="1">
      <alignment horizontal="distributed" vertical="center"/>
    </xf>
    <xf numFmtId="176" fontId="13" fillId="0" borderId="0" xfId="3" applyNumberFormat="1" applyFont="1" applyAlignment="1">
      <alignment horizontal="distributed" vertical="center"/>
    </xf>
    <xf numFmtId="176" fontId="13" fillId="0" borderId="1" xfId="3" applyNumberFormat="1" applyFont="1" applyBorder="1" applyAlignment="1">
      <alignment horizontal="distributed" vertical="center"/>
    </xf>
    <xf numFmtId="176" fontId="13" fillId="0" borderId="12" xfId="3" applyNumberFormat="1" applyFont="1" applyBorder="1" applyAlignment="1">
      <alignment horizontal="distributed" vertical="center"/>
    </xf>
    <xf numFmtId="176" fontId="13" fillId="0" borderId="11" xfId="3" applyNumberFormat="1" applyFont="1" applyBorder="1" applyAlignment="1">
      <alignment horizontal="distributed" vertical="center"/>
    </xf>
    <xf numFmtId="176" fontId="13" fillId="0" borderId="14" xfId="3" applyNumberFormat="1" applyFont="1" applyBorder="1" applyAlignment="1">
      <alignment horizontal="distributed" vertical="center"/>
    </xf>
    <xf numFmtId="176" fontId="5" fillId="0" borderId="4" xfId="3" applyNumberFormat="1" applyFont="1" applyBorder="1" applyAlignment="1">
      <alignment horizontal="distributed" vertical="center"/>
    </xf>
    <xf numFmtId="176" fontId="5" fillId="0" borderId="0" xfId="3" applyNumberFormat="1" applyFont="1" applyAlignment="1">
      <alignment horizontal="distributed" vertical="center"/>
    </xf>
    <xf numFmtId="176" fontId="9" fillId="0" borderId="35" xfId="3" quotePrefix="1" applyNumberFormat="1" applyFont="1" applyBorder="1" applyAlignment="1">
      <alignment horizontal="center" vertical="center"/>
    </xf>
    <xf numFmtId="176" fontId="9" fillId="0" borderId="42" xfId="3" quotePrefix="1" applyNumberFormat="1" applyFont="1" applyBorder="1" applyAlignment="1">
      <alignment horizontal="center" vertical="center"/>
    </xf>
    <xf numFmtId="176" fontId="9" fillId="0" borderId="43" xfId="3" quotePrefix="1" applyNumberFormat="1" applyFont="1" applyBorder="1" applyAlignment="1">
      <alignment horizontal="center"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5" fillId="0" borderId="7" xfId="3" applyNumberFormat="1" applyFont="1" applyBorder="1" applyAlignment="1">
      <alignment horizontal="distributed" vertical="center"/>
    </xf>
    <xf numFmtId="176" fontId="15" fillId="0" borderId="7" xfId="3" applyNumberFormat="1" applyFont="1" applyBorder="1" applyAlignment="1">
      <alignment horizontal="distributed" vertical="center"/>
    </xf>
    <xf numFmtId="176" fontId="15" fillId="0" borderId="6" xfId="3" applyNumberFormat="1" applyFont="1" applyBorder="1" applyAlignment="1">
      <alignment horizontal="distributed" vertical="center"/>
    </xf>
    <xf numFmtId="176" fontId="15" fillId="0" borderId="8" xfId="3" applyNumberFormat="1" applyFont="1" applyBorder="1" applyAlignment="1">
      <alignment horizontal="distributed" vertical="center"/>
    </xf>
    <xf numFmtId="176" fontId="5" fillId="0" borderId="18" xfId="3" applyNumberFormat="1" applyFont="1" applyBorder="1" applyAlignment="1">
      <alignment horizontal="distributed" vertical="center"/>
    </xf>
    <xf numFmtId="176" fontId="5" fillId="0" borderId="12" xfId="3" applyNumberFormat="1" applyFont="1" applyBorder="1" applyAlignment="1">
      <alignment horizontal="distributed" vertical="top"/>
    </xf>
    <xf numFmtId="176" fontId="5" fillId="0" borderId="11" xfId="3" applyNumberFormat="1" applyFont="1" applyBorder="1" applyAlignment="1">
      <alignment horizontal="distributed" vertical="top"/>
    </xf>
    <xf numFmtId="176" fontId="5" fillId="0" borderId="13" xfId="3" applyNumberFormat="1" applyFont="1" applyBorder="1" applyAlignment="1">
      <alignment horizontal="distributed" vertical="top"/>
    </xf>
    <xf numFmtId="176" fontId="9" fillId="0" borderId="57" xfId="3" applyNumberFormat="1" applyFont="1" applyBorder="1" applyAlignment="1">
      <alignment horizontal="distributed" vertical="center" justifyLastLine="1"/>
    </xf>
    <xf numFmtId="176" fontId="9" fillId="0" borderId="58" xfId="3" applyNumberFormat="1" applyFont="1" applyBorder="1" applyAlignment="1">
      <alignment horizontal="distributed" vertical="center" justifyLastLine="1"/>
    </xf>
    <xf numFmtId="176" fontId="9" fillId="0" borderId="59" xfId="3" applyNumberFormat="1" applyFont="1" applyBorder="1" applyAlignment="1">
      <alignment horizontal="distributed" vertical="center" justifyLastLine="1"/>
    </xf>
    <xf numFmtId="176" fontId="5" fillId="0" borderId="60" xfId="3" applyNumberFormat="1" applyFont="1" applyBorder="1" applyAlignment="1">
      <alignment horizontal="center" vertical="center" textRotation="255"/>
    </xf>
    <xf numFmtId="176" fontId="5" fillId="0" borderId="61" xfId="3" applyNumberFormat="1" applyFont="1" applyBorder="1" applyAlignment="1">
      <alignment horizontal="center" vertical="center" textRotation="255"/>
    </xf>
    <xf numFmtId="176" fontId="5" fillId="0" borderId="62" xfId="3" applyNumberFormat="1" applyFont="1" applyBorder="1" applyAlignment="1">
      <alignment horizontal="center" vertical="center" textRotation="255"/>
    </xf>
    <xf numFmtId="176" fontId="9" fillId="0" borderId="56" xfId="3" applyNumberFormat="1" applyFont="1" applyBorder="1" applyAlignment="1">
      <alignment horizontal="distributed" vertical="center"/>
    </xf>
    <xf numFmtId="176" fontId="9" fillId="0" borderId="17" xfId="3" applyNumberFormat="1" applyFont="1" applyBorder="1" applyAlignment="1">
      <alignment horizontal="distributed" vertical="center"/>
    </xf>
    <xf numFmtId="176" fontId="9" fillId="0" borderId="63" xfId="3" applyNumberFormat="1" applyFont="1" applyBorder="1" applyAlignment="1">
      <alignment horizontal="distributed" vertical="center"/>
    </xf>
    <xf numFmtId="176" fontId="9" fillId="0" borderId="5" xfId="3" applyNumberFormat="1" applyFont="1" applyBorder="1" applyAlignment="1">
      <alignment horizontal="distributed" vertical="center"/>
    </xf>
    <xf numFmtId="176" fontId="9" fillId="0" borderId="0" xfId="3" applyNumberFormat="1" applyFont="1" applyAlignment="1">
      <alignment horizontal="distributed" vertical="center"/>
    </xf>
    <xf numFmtId="176" fontId="9" fillId="0" borderId="10" xfId="3" applyNumberFormat="1" applyFont="1" applyBorder="1" applyAlignment="1">
      <alignment horizontal="distributed" vertical="center"/>
    </xf>
    <xf numFmtId="176" fontId="9" fillId="0" borderId="12" xfId="3" applyNumberFormat="1" applyFont="1" applyBorder="1" applyAlignment="1">
      <alignment horizontal="distributed" vertical="center"/>
    </xf>
    <xf numFmtId="176" fontId="9" fillId="0" borderId="11" xfId="3" applyNumberFormat="1" applyFont="1" applyBorder="1" applyAlignment="1">
      <alignment horizontal="distributed" vertical="center"/>
    </xf>
    <xf numFmtId="176" fontId="9" fillId="0" borderId="13" xfId="3" applyNumberFormat="1" applyFont="1" applyBorder="1" applyAlignment="1">
      <alignment horizontal="distributed" vertical="center"/>
    </xf>
    <xf numFmtId="176" fontId="13" fillId="0" borderId="56" xfId="3" applyNumberFormat="1" applyFont="1" applyBorder="1" applyAlignment="1">
      <alignment horizontal="distributed" vertical="center" wrapText="1"/>
    </xf>
    <xf numFmtId="176" fontId="13" fillId="0" borderId="17" xfId="3" applyNumberFormat="1" applyFont="1" applyBorder="1" applyAlignment="1">
      <alignment horizontal="distributed" vertical="center" wrapText="1"/>
    </xf>
    <xf numFmtId="176" fontId="13" fillId="0" borderId="63" xfId="3" applyNumberFormat="1" applyFont="1" applyBorder="1" applyAlignment="1">
      <alignment horizontal="distributed" vertical="center" wrapText="1"/>
    </xf>
    <xf numFmtId="176" fontId="13" fillId="0" borderId="5" xfId="3" applyNumberFormat="1" applyFont="1" applyBorder="1" applyAlignment="1">
      <alignment horizontal="distributed" vertical="center" wrapText="1"/>
    </xf>
    <xf numFmtId="176" fontId="13" fillId="0" borderId="0" xfId="3" applyNumberFormat="1" applyFont="1" applyAlignment="1">
      <alignment horizontal="distributed" vertical="center" wrapText="1"/>
    </xf>
    <xf numFmtId="176" fontId="13" fillId="0" borderId="10" xfId="3" applyNumberFormat="1" applyFont="1" applyBorder="1" applyAlignment="1">
      <alignment horizontal="distributed" vertical="center" wrapText="1"/>
    </xf>
    <xf numFmtId="176" fontId="13" fillId="0" borderId="12" xfId="3" applyNumberFormat="1" applyFont="1" applyBorder="1" applyAlignment="1">
      <alignment horizontal="distributed" vertical="center" wrapText="1"/>
    </xf>
    <xf numFmtId="176" fontId="13" fillId="0" borderId="11" xfId="3" applyNumberFormat="1" applyFont="1" applyBorder="1" applyAlignment="1">
      <alignment horizontal="distributed" vertical="center" wrapText="1"/>
    </xf>
    <xf numFmtId="176" fontId="13" fillId="0" borderId="13" xfId="3" applyNumberFormat="1" applyFont="1" applyBorder="1" applyAlignment="1">
      <alignment horizontal="distributed" vertical="center" wrapText="1"/>
    </xf>
    <xf numFmtId="176" fontId="13" fillId="0" borderId="63" xfId="3" applyNumberFormat="1" applyFont="1" applyBorder="1" applyAlignment="1">
      <alignment horizontal="distributed" vertical="center"/>
    </xf>
    <xf numFmtId="176" fontId="13" fillId="0" borderId="10" xfId="3" applyNumberFormat="1" applyFont="1" applyBorder="1" applyAlignment="1">
      <alignment horizontal="distributed" vertical="center"/>
    </xf>
    <xf numFmtId="176" fontId="13" fillId="0" borderId="13" xfId="3" applyNumberFormat="1" applyFont="1" applyBorder="1" applyAlignment="1">
      <alignment horizontal="distributed" vertical="center"/>
    </xf>
    <xf numFmtId="176" fontId="15" fillId="0" borderId="12" xfId="3" applyNumberFormat="1" applyFont="1" applyBorder="1" applyAlignment="1">
      <alignment horizontal="distributed" vertical="top"/>
    </xf>
    <xf numFmtId="176" fontId="15" fillId="0" borderId="11" xfId="3" applyNumberFormat="1" applyFont="1" applyBorder="1" applyAlignment="1">
      <alignment horizontal="distributed" vertical="top"/>
    </xf>
    <xf numFmtId="176" fontId="15" fillId="0" borderId="13" xfId="3" applyNumberFormat="1" applyFont="1" applyBorder="1" applyAlignment="1">
      <alignment horizontal="distributed" vertical="top"/>
    </xf>
    <xf numFmtId="176" fontId="5" fillId="0" borderId="19" xfId="3" applyNumberFormat="1" applyFont="1" applyBorder="1" applyAlignment="1">
      <alignment horizontal="distributed" vertical="top"/>
    </xf>
    <xf numFmtId="176" fontId="15" fillId="0" borderId="5" xfId="3" applyNumberFormat="1" applyFont="1" applyBorder="1" applyAlignment="1">
      <alignment vertical="center" wrapText="1"/>
    </xf>
    <xf numFmtId="176" fontId="15" fillId="0" borderId="0" xfId="3" applyNumberFormat="1" applyFont="1" applyAlignment="1">
      <alignment vertical="center" wrapText="1"/>
    </xf>
    <xf numFmtId="176" fontId="15" fillId="0" borderId="12" xfId="3" applyNumberFormat="1" applyFont="1" applyBorder="1" applyAlignment="1">
      <alignment vertical="center" wrapText="1"/>
    </xf>
    <xf numFmtId="176" fontId="15" fillId="0" borderId="11" xfId="3" applyNumberFormat="1" applyFont="1" applyBorder="1" applyAlignment="1">
      <alignment vertical="center" wrapText="1"/>
    </xf>
    <xf numFmtId="176" fontId="5" fillId="0" borderId="26" xfId="3" applyNumberFormat="1" applyFont="1" applyBorder="1" applyAlignment="1">
      <alignment horizontal="center" vertical="center" textRotation="255"/>
    </xf>
    <xf numFmtId="176" fontId="5" fillId="0" borderId="4" xfId="3" applyNumberFormat="1" applyFont="1" applyBorder="1" applyAlignment="1">
      <alignment horizontal="center" vertical="center" textRotation="255"/>
    </xf>
    <xf numFmtId="176" fontId="5" fillId="0" borderId="64" xfId="3" applyNumberFormat="1" applyFont="1" applyBorder="1" applyAlignment="1">
      <alignment horizontal="center" vertical="center" textRotation="255"/>
    </xf>
    <xf numFmtId="176" fontId="5" fillId="0" borderId="65" xfId="3" applyNumberFormat="1" applyFont="1" applyBorder="1" applyAlignment="1">
      <alignment horizontal="center" vertical="center" textRotation="255"/>
    </xf>
    <xf numFmtId="178" fontId="5" fillId="0" borderId="6" xfId="3" applyNumberFormat="1" applyFont="1" applyBorder="1" applyAlignment="1">
      <alignment horizontal="center" vertical="center"/>
    </xf>
    <xf numFmtId="177" fontId="5" fillId="0" borderId="16" xfId="3" applyNumberFormat="1" applyFont="1" applyBorder="1" applyAlignment="1">
      <alignment horizontal="center" vertical="center"/>
    </xf>
    <xf numFmtId="178" fontId="5" fillId="0" borderId="16" xfId="3" applyNumberFormat="1" applyFont="1" applyBorder="1" applyAlignment="1">
      <alignment horizontal="center" vertical="center"/>
    </xf>
    <xf numFmtId="176" fontId="15" fillId="0" borderId="16" xfId="3" applyNumberFormat="1" applyFont="1" applyBorder="1" applyAlignment="1">
      <alignment horizontal="left" vertical="center"/>
    </xf>
    <xf numFmtId="176" fontId="15" fillId="0" borderId="21" xfId="3" applyNumberFormat="1" applyFont="1" applyBorder="1" applyAlignment="1">
      <alignment horizontal="left" vertical="center"/>
    </xf>
    <xf numFmtId="176" fontId="5" fillId="0" borderId="66" xfId="3" applyNumberFormat="1" applyFont="1" applyBorder="1" applyAlignment="1">
      <alignment horizontal="distributed" vertical="center"/>
    </xf>
    <xf numFmtId="176" fontId="5" fillId="0" borderId="16" xfId="3" applyNumberFormat="1" applyFont="1" applyBorder="1" applyAlignment="1">
      <alignment horizontal="distributed" vertical="center"/>
    </xf>
    <xf numFmtId="176" fontId="5" fillId="0" borderId="21" xfId="3" applyNumberFormat="1" applyFont="1" applyBorder="1" applyAlignment="1">
      <alignment horizontal="distributed" vertical="center"/>
    </xf>
    <xf numFmtId="177" fontId="5" fillId="0" borderId="6" xfId="3" applyNumberFormat="1" applyFont="1" applyBorder="1" applyAlignment="1">
      <alignment horizontal="center" vertical="center"/>
    </xf>
    <xf numFmtId="176" fontId="5" fillId="0" borderId="28" xfId="3" applyNumberFormat="1" applyFont="1" applyBorder="1" applyAlignment="1">
      <alignment horizontal="distributed" vertical="center" shrinkToFit="1"/>
    </xf>
    <xf numFmtId="176" fontId="5" fillId="0" borderId="6" xfId="3" applyNumberFormat="1" applyFont="1" applyBorder="1" applyAlignment="1">
      <alignment horizontal="distributed" vertical="center" shrinkToFit="1"/>
    </xf>
    <xf numFmtId="176" fontId="5" fillId="0" borderId="8" xfId="3" applyNumberFormat="1" applyFont="1" applyBorder="1" applyAlignment="1">
      <alignment horizontal="distributed" vertical="center" shrinkToFit="1"/>
    </xf>
    <xf numFmtId="176" fontId="5" fillId="0" borderId="67" xfId="3" applyNumberFormat="1" applyFont="1" applyBorder="1" applyAlignment="1">
      <alignment horizontal="distributed" vertical="center" shrinkToFit="1"/>
    </xf>
    <xf numFmtId="176" fontId="5" fillId="0" borderId="16" xfId="3" applyNumberFormat="1" applyFont="1" applyBorder="1" applyAlignment="1">
      <alignment horizontal="distributed" vertical="center" shrinkToFit="1"/>
    </xf>
    <xf numFmtId="176" fontId="5" fillId="0" borderId="21" xfId="3" applyNumberFormat="1" applyFont="1" applyBorder="1" applyAlignment="1">
      <alignment horizontal="distributed" vertical="center" shrinkToFit="1"/>
    </xf>
    <xf numFmtId="178" fontId="5" fillId="0" borderId="6" xfId="4" applyNumberFormat="1" applyFont="1" applyBorder="1" applyAlignment="1">
      <alignment horizontal="center" vertical="center"/>
    </xf>
    <xf numFmtId="176" fontId="15" fillId="0" borderId="6" xfId="3" applyNumberFormat="1" applyFont="1" applyBorder="1" applyAlignment="1">
      <alignment horizontal="left" vertical="center"/>
    </xf>
    <xf numFmtId="176" fontId="15" fillId="0" borderId="8" xfId="3" applyNumberFormat="1" applyFont="1" applyBorder="1" applyAlignment="1">
      <alignment horizontal="left" vertical="center"/>
    </xf>
    <xf numFmtId="177" fontId="5" fillId="0" borderId="11" xfId="3" applyNumberFormat="1" applyFont="1" applyBorder="1" applyAlignment="1">
      <alignment horizontal="center" vertical="center"/>
    </xf>
    <xf numFmtId="177" fontId="5" fillId="0" borderId="0" xfId="3" applyNumberFormat="1" applyFont="1" applyAlignment="1">
      <alignment horizontal="center" vertical="center"/>
    </xf>
    <xf numFmtId="178" fontId="5" fillId="0" borderId="11" xfId="3" applyNumberFormat="1" applyFont="1" applyBorder="1" applyAlignment="1">
      <alignment horizontal="center" vertical="center"/>
    </xf>
    <xf numFmtId="176" fontId="15" fillId="0" borderId="11" xfId="3" applyNumberFormat="1" applyFont="1" applyBorder="1" applyAlignment="1">
      <alignment horizontal="left" vertical="center"/>
    </xf>
    <xf numFmtId="176" fontId="15" fillId="0" borderId="13" xfId="3" applyNumberFormat="1" applyFont="1" applyBorder="1" applyAlignment="1">
      <alignment horizontal="left" vertical="center"/>
    </xf>
    <xf numFmtId="176" fontId="5" fillId="0" borderId="46" xfId="3" applyNumberFormat="1" applyFont="1" applyBorder="1" applyAlignment="1">
      <alignment horizontal="distributed" vertical="center" shrinkToFit="1"/>
    </xf>
    <xf numFmtId="176" fontId="5" fillId="0" borderId="11" xfId="3" applyNumberFormat="1" applyFont="1" applyBorder="1" applyAlignment="1">
      <alignment horizontal="distributed" vertical="center" shrinkToFit="1"/>
    </xf>
    <xf numFmtId="176" fontId="5" fillId="0" borderId="13" xfId="3" applyNumberFormat="1" applyFont="1" applyBorder="1" applyAlignment="1">
      <alignment horizontal="distributed" vertical="center" shrinkToFit="1"/>
    </xf>
    <xf numFmtId="176" fontId="5" fillId="0" borderId="3" xfId="3" applyNumberFormat="1" applyFont="1" applyBorder="1" applyAlignment="1">
      <alignment horizontal="right" vertical="center"/>
    </xf>
    <xf numFmtId="176" fontId="9" fillId="0" borderId="68" xfId="3" applyNumberFormat="1" applyFont="1" applyBorder="1" applyAlignment="1">
      <alignment horizontal="left" vertical="center"/>
    </xf>
    <xf numFmtId="176" fontId="9" fillId="0" borderId="17" xfId="3" applyNumberFormat="1" applyFont="1" applyBorder="1" applyAlignment="1">
      <alignment horizontal="left" vertical="center"/>
    </xf>
    <xf numFmtId="176" fontId="9" fillId="0" borderId="54" xfId="3" applyNumberFormat="1" applyFont="1" applyBorder="1" applyAlignment="1">
      <alignment horizontal="left" vertical="center"/>
    </xf>
    <xf numFmtId="176" fontId="9" fillId="0" borderId="11" xfId="3" applyNumberFormat="1" applyFont="1" applyBorder="1" applyAlignment="1">
      <alignment horizontal="left" vertical="center"/>
    </xf>
    <xf numFmtId="176" fontId="5" fillId="0" borderId="17" xfId="3" applyNumberFormat="1" applyFont="1" applyBorder="1" applyAlignment="1">
      <alignment horizontal="right"/>
    </xf>
    <xf numFmtId="176" fontId="5" fillId="0" borderId="38" xfId="3" applyNumberFormat="1" applyFont="1" applyBorder="1" applyAlignment="1">
      <alignment horizontal="right"/>
    </xf>
    <xf numFmtId="176" fontId="5" fillId="0" borderId="0" xfId="3" applyNumberFormat="1" applyFont="1" applyAlignment="1">
      <alignment horizontal="right"/>
    </xf>
    <xf numFmtId="176" fontId="5" fillId="0" borderId="1" xfId="3" applyNumberFormat="1" applyFont="1" applyBorder="1" applyAlignment="1">
      <alignment horizontal="right"/>
    </xf>
    <xf numFmtId="176" fontId="9" fillId="0" borderId="2" xfId="3" applyNumberFormat="1" applyFont="1" applyBorder="1" applyAlignment="1">
      <alignment horizontal="distributed" vertical="center"/>
    </xf>
    <xf numFmtId="176" fontId="9" fillId="0" borderId="42" xfId="3" applyNumberFormat="1" applyFont="1" applyBorder="1" applyAlignment="1">
      <alignment horizontal="distributed" vertical="center"/>
    </xf>
    <xf numFmtId="176" fontId="9" fillId="0" borderId="43" xfId="3" applyNumberFormat="1" applyFont="1" applyBorder="1" applyAlignment="1">
      <alignment horizontal="distributed" vertical="center"/>
    </xf>
    <xf numFmtId="176" fontId="9" fillId="0" borderId="35" xfId="3" applyNumberFormat="1" applyFont="1" applyBorder="1" applyAlignment="1">
      <alignment horizontal="distributed" vertical="center"/>
    </xf>
    <xf numFmtId="176" fontId="9" fillId="0" borderId="35" xfId="3" applyNumberFormat="1" applyFont="1" applyBorder="1" applyAlignment="1">
      <alignment horizontal="distributed" vertical="center" wrapText="1"/>
    </xf>
    <xf numFmtId="176" fontId="9" fillId="0" borderId="42" xfId="3" applyNumberFormat="1" applyFont="1" applyBorder="1" applyAlignment="1">
      <alignment horizontal="distributed" vertical="center" wrapText="1"/>
    </xf>
    <xf numFmtId="176" fontId="9" fillId="0" borderId="55" xfId="3" applyNumberFormat="1" applyFont="1" applyBorder="1" applyAlignment="1">
      <alignment horizontal="distributed" vertical="center" wrapText="1"/>
    </xf>
    <xf numFmtId="176" fontId="9" fillId="0" borderId="69" xfId="3" applyNumberFormat="1" applyFont="1" applyBorder="1" applyAlignment="1">
      <alignment horizontal="distributed" vertical="center"/>
    </xf>
    <xf numFmtId="176" fontId="9" fillId="0" borderId="70" xfId="3" applyNumberFormat="1" applyFont="1" applyBorder="1" applyAlignment="1">
      <alignment horizontal="distributed" vertical="center" wrapText="1"/>
    </xf>
    <xf numFmtId="176" fontId="5" fillId="0" borderId="7" xfId="3" applyNumberFormat="1" applyFont="1" applyBorder="1" applyAlignment="1">
      <alignment horizontal="right" vertical="center" wrapText="1"/>
    </xf>
    <xf numFmtId="176" fontId="5" fillId="0" borderId="6" xfId="3" applyNumberFormat="1" applyFont="1" applyBorder="1" applyAlignment="1">
      <alignment horizontal="right" vertical="center" wrapText="1"/>
    </xf>
    <xf numFmtId="176" fontId="5" fillId="0" borderId="12" xfId="3" applyNumberFormat="1" applyFont="1" applyBorder="1" applyAlignment="1">
      <alignment horizontal="right" vertical="center" wrapText="1"/>
    </xf>
    <xf numFmtId="176" fontId="5" fillId="0" borderId="11" xfId="3" applyNumberFormat="1" applyFont="1" applyBorder="1" applyAlignment="1">
      <alignment horizontal="right" vertical="center" wrapText="1"/>
    </xf>
    <xf numFmtId="176" fontId="5" fillId="0" borderId="26" xfId="3" applyNumberFormat="1" applyFont="1" applyBorder="1" applyAlignment="1">
      <alignment horizontal="distributed"/>
    </xf>
    <xf numFmtId="176" fontId="5" fillId="0" borderId="6" xfId="3" applyNumberFormat="1" applyFont="1" applyBorder="1" applyAlignment="1">
      <alignment horizontal="distributed"/>
    </xf>
    <xf numFmtId="178" fontId="5" fillId="0" borderId="71" xfId="4" quotePrefix="1" applyNumberFormat="1" applyFont="1" applyBorder="1" applyAlignment="1">
      <alignment horizontal="center" vertical="center"/>
    </xf>
    <xf numFmtId="178" fontId="5" fillId="0" borderId="72" xfId="4" quotePrefix="1" applyNumberFormat="1" applyFont="1" applyBorder="1" applyAlignment="1">
      <alignment horizontal="center" vertical="center"/>
    </xf>
    <xf numFmtId="178" fontId="5" fillId="0" borderId="73" xfId="4" quotePrefix="1" applyNumberFormat="1" applyFont="1" applyBorder="1" applyAlignment="1">
      <alignment horizontal="center" vertical="center"/>
    </xf>
    <xf numFmtId="178" fontId="5" fillId="0" borderId="74" xfId="4" quotePrefix="1" applyNumberFormat="1" applyFont="1" applyBorder="1" applyAlignment="1">
      <alignment horizontal="center" vertical="center"/>
    </xf>
    <xf numFmtId="176" fontId="5" fillId="0" borderId="75" xfId="3" applyNumberFormat="1" applyFont="1" applyBorder="1" applyAlignment="1">
      <alignment horizontal="center" vertical="center" wrapText="1"/>
    </xf>
    <xf numFmtId="176" fontId="5" fillId="0" borderId="76" xfId="3" applyNumberFormat="1" applyFont="1" applyBorder="1" applyAlignment="1">
      <alignment horizontal="center" vertical="center" wrapText="1"/>
    </xf>
    <xf numFmtId="176" fontId="5" fillId="0" borderId="77" xfId="3" applyNumberFormat="1" applyFont="1" applyBorder="1" applyAlignment="1">
      <alignment horizontal="center" vertical="center" wrapText="1"/>
    </xf>
    <xf numFmtId="176" fontId="5" fillId="0" borderId="78" xfId="3" applyNumberFormat="1" applyFont="1" applyBorder="1" applyAlignment="1">
      <alignment horizontal="center" vertical="center" wrapText="1"/>
    </xf>
    <xf numFmtId="176" fontId="5" fillId="0" borderId="79" xfId="3" applyNumberFormat="1" applyFont="1" applyBorder="1" applyAlignment="1">
      <alignment horizontal="center" vertical="center" wrapText="1"/>
    </xf>
    <xf numFmtId="176" fontId="5" fillId="0" borderId="80" xfId="3" applyNumberFormat="1" applyFont="1" applyBorder="1" applyAlignment="1">
      <alignment horizontal="center" vertical="center" wrapText="1"/>
    </xf>
    <xf numFmtId="176" fontId="5" fillId="0" borderId="66" xfId="3" applyNumberFormat="1" applyFont="1" applyBorder="1" applyAlignment="1">
      <alignment horizontal="center" vertical="center"/>
    </xf>
    <xf numFmtId="176" fontId="5" fillId="0" borderId="16" xfId="3" applyNumberFormat="1" applyFont="1" applyBorder="1" applyAlignment="1">
      <alignment horizontal="center" vertical="center"/>
    </xf>
    <xf numFmtId="178" fontId="5" fillId="0" borderId="5" xfId="3" quotePrefix="1" applyNumberFormat="1" applyFont="1" applyBorder="1" applyAlignment="1">
      <alignment horizontal="center" vertical="center" shrinkToFit="1"/>
    </xf>
    <xf numFmtId="178" fontId="5" fillId="0" borderId="81" xfId="3" quotePrefix="1" applyNumberFormat="1" applyFont="1" applyBorder="1" applyAlignment="1">
      <alignment horizontal="center" vertical="center" shrinkToFit="1"/>
    </xf>
    <xf numFmtId="178" fontId="5" fillId="0" borderId="12" xfId="3" quotePrefix="1" applyNumberFormat="1" applyFont="1" applyBorder="1" applyAlignment="1">
      <alignment horizontal="center" vertical="center" shrinkToFit="1"/>
    </xf>
    <xf numFmtId="178" fontId="5" fillId="0" borderId="19" xfId="3" quotePrefix="1" applyNumberFormat="1" applyFont="1" applyBorder="1" applyAlignment="1">
      <alignment horizontal="center" vertical="center" shrinkToFit="1"/>
    </xf>
    <xf numFmtId="176" fontId="5" fillId="0" borderId="28" xfId="3" applyNumberFormat="1" applyFont="1" applyBorder="1" applyAlignment="1">
      <alignment horizontal="distributed" vertical="center" wrapText="1"/>
    </xf>
    <xf numFmtId="176" fontId="5" fillId="0" borderId="6" xfId="3" applyNumberFormat="1" applyFont="1" applyBorder="1" applyAlignment="1">
      <alignment horizontal="distributed" vertical="center" wrapText="1"/>
    </xf>
    <xf numFmtId="176" fontId="5" fillId="0" borderId="8" xfId="3" applyNumberFormat="1" applyFont="1" applyBorder="1" applyAlignment="1">
      <alignment horizontal="distributed" vertical="center" wrapText="1"/>
    </xf>
    <xf numFmtId="176" fontId="5" fillId="0" borderId="46" xfId="3" applyNumberFormat="1" applyFont="1" applyBorder="1" applyAlignment="1">
      <alignment horizontal="distributed" vertical="center" wrapText="1"/>
    </xf>
    <xf numFmtId="176" fontId="5" fillId="0" borderId="11" xfId="3" applyNumberFormat="1" applyFont="1" applyBorder="1" applyAlignment="1">
      <alignment horizontal="distributed" vertical="center" wrapText="1"/>
    </xf>
    <xf numFmtId="176" fontId="5" fillId="0" borderId="13" xfId="3" applyNumberFormat="1" applyFont="1" applyBorder="1" applyAlignment="1">
      <alignment horizontal="distributed" vertical="center" wrapText="1"/>
    </xf>
    <xf numFmtId="178" fontId="5" fillId="0" borderId="7" xfId="3" applyNumberFormat="1" applyFont="1" applyBorder="1" applyAlignment="1">
      <alignment horizontal="right" vertical="center"/>
    </xf>
    <xf numFmtId="178" fontId="5" fillId="0" borderId="6" xfId="3" applyNumberFormat="1" applyFont="1" applyBorder="1" applyAlignment="1">
      <alignment horizontal="right" vertical="center"/>
    </xf>
    <xf numFmtId="178" fontId="5" fillId="0" borderId="12" xfId="3" applyNumberFormat="1" applyFont="1" applyBorder="1" applyAlignment="1">
      <alignment horizontal="right" vertical="center"/>
    </xf>
    <xf numFmtId="178" fontId="5" fillId="0" borderId="11" xfId="3" applyNumberFormat="1" applyFont="1" applyBorder="1" applyAlignment="1">
      <alignment horizontal="right" vertical="center"/>
    </xf>
    <xf numFmtId="178" fontId="5" fillId="0" borderId="6" xfId="3" applyNumberFormat="1" applyFont="1" applyBorder="1" applyAlignment="1">
      <alignment horizontal="right" vertical="center" wrapText="1"/>
    </xf>
    <xf numFmtId="178" fontId="5" fillId="0" borderId="11" xfId="3" applyNumberFormat="1" applyFont="1" applyBorder="1" applyAlignment="1">
      <alignment horizontal="right" vertical="center" wrapText="1"/>
    </xf>
    <xf numFmtId="177" fontId="5" fillId="0" borderId="7" xfId="3" applyNumberFormat="1" applyFont="1" applyBorder="1" applyAlignment="1">
      <alignment horizontal="right" vertical="center"/>
    </xf>
    <xf numFmtId="177" fontId="5" fillId="0" borderId="6" xfId="3" applyNumberFormat="1" applyFont="1" applyBorder="1" applyAlignment="1">
      <alignment horizontal="right" vertical="center"/>
    </xf>
    <xf numFmtId="177" fontId="5" fillId="0" borderId="12" xfId="3" applyNumberFormat="1" applyFont="1" applyBorder="1" applyAlignment="1">
      <alignment horizontal="right" vertical="center"/>
    </xf>
    <xf numFmtId="177" fontId="5" fillId="0" borderId="11" xfId="3" applyNumberFormat="1" applyFont="1" applyBorder="1" applyAlignment="1">
      <alignment horizontal="right" vertical="center"/>
    </xf>
    <xf numFmtId="178" fontId="5" fillId="0" borderId="71" xfId="4" quotePrefix="1" applyNumberFormat="1" applyFont="1" applyBorder="1" applyAlignment="1">
      <alignment horizontal="center" vertical="center" shrinkToFit="1"/>
    </xf>
    <xf numFmtId="178" fontId="5" fillId="0" borderId="72" xfId="4" quotePrefix="1" applyNumberFormat="1" applyFont="1" applyBorder="1" applyAlignment="1">
      <alignment horizontal="center" vertical="center" shrinkToFit="1"/>
    </xf>
    <xf numFmtId="178" fontId="5" fillId="0" borderId="82" xfId="4" quotePrefix="1" applyNumberFormat="1" applyFont="1" applyBorder="1" applyAlignment="1">
      <alignment horizontal="center" vertical="center" shrinkToFit="1"/>
    </xf>
    <xf numFmtId="178" fontId="5" fillId="0" borderId="83" xfId="4" quotePrefix="1" applyNumberFormat="1" applyFont="1" applyBorder="1" applyAlignment="1">
      <alignment horizontal="center" vertical="center" shrinkToFit="1"/>
    </xf>
    <xf numFmtId="176" fontId="5" fillId="0" borderId="7" xfId="3" applyNumberFormat="1" applyFont="1" applyBorder="1" applyAlignment="1">
      <alignment horizontal="center" vertical="center"/>
    </xf>
    <xf numFmtId="176" fontId="5" fillId="0" borderId="6" xfId="3" applyNumberFormat="1" applyFont="1" applyBorder="1" applyAlignment="1">
      <alignment horizontal="center" vertical="center"/>
    </xf>
    <xf numFmtId="176" fontId="5" fillId="0" borderId="12" xfId="3" applyNumberFormat="1" applyFont="1" applyBorder="1" applyAlignment="1">
      <alignment horizontal="center" vertical="center"/>
    </xf>
    <xf numFmtId="176" fontId="5" fillId="0" borderId="11" xfId="3" applyNumberFormat="1" applyFont="1" applyBorder="1" applyAlignment="1">
      <alignment horizontal="center" vertical="center"/>
    </xf>
    <xf numFmtId="176" fontId="5" fillId="0" borderId="54" xfId="3" applyNumberFormat="1" applyFont="1" applyBorder="1" applyAlignment="1">
      <alignment horizontal="distributed" vertical="top"/>
    </xf>
    <xf numFmtId="176" fontId="5" fillId="0" borderId="26" xfId="3" applyNumberFormat="1" applyFont="1" applyBorder="1" applyAlignment="1">
      <alignment horizontal="distributed" vertical="center" wrapText="1"/>
    </xf>
    <xf numFmtId="176" fontId="5" fillId="0" borderId="54" xfId="3" applyNumberFormat="1" applyFont="1" applyBorder="1" applyAlignment="1">
      <alignment horizontal="distributed" vertical="center" wrapText="1"/>
    </xf>
    <xf numFmtId="176" fontId="5" fillId="0" borderId="28" xfId="3" applyNumberFormat="1" applyFont="1" applyBorder="1" applyAlignment="1">
      <alignment horizontal="distributed" vertical="center"/>
    </xf>
    <xf numFmtId="176" fontId="5" fillId="0" borderId="46" xfId="3" applyNumberFormat="1" applyFont="1" applyBorder="1" applyAlignment="1">
      <alignment horizontal="distributed" vertical="center"/>
    </xf>
    <xf numFmtId="176" fontId="9" fillId="0" borderId="84" xfId="3" applyNumberFormat="1" applyFont="1" applyBorder="1" applyAlignment="1">
      <alignment horizontal="distributed" vertical="center" wrapText="1"/>
    </xf>
    <xf numFmtId="176" fontId="9" fillId="0" borderId="58" xfId="3" applyNumberFormat="1" applyFont="1" applyBorder="1" applyAlignment="1">
      <alignment horizontal="distributed" vertical="center" wrapText="1"/>
    </xf>
    <xf numFmtId="176" fontId="9" fillId="0" borderId="85" xfId="3" applyNumberFormat="1" applyFont="1" applyBorder="1" applyAlignment="1">
      <alignment horizontal="distributed" vertical="center" wrapText="1"/>
    </xf>
    <xf numFmtId="176" fontId="15" fillId="0" borderId="6" xfId="3" applyNumberFormat="1" applyFont="1" applyBorder="1" applyAlignment="1">
      <alignment horizontal="right"/>
    </xf>
    <xf numFmtId="176" fontId="15" fillId="0" borderId="15" xfId="3" applyNumberFormat="1" applyFont="1" applyBorder="1" applyAlignment="1">
      <alignment horizontal="right"/>
    </xf>
    <xf numFmtId="176" fontId="5" fillId="0" borderId="9" xfId="3" applyNumberFormat="1" applyFont="1" applyBorder="1" applyAlignment="1">
      <alignment horizontal="distributed" vertical="center"/>
    </xf>
    <xf numFmtId="176" fontId="9" fillId="0" borderId="57" xfId="3" applyNumberFormat="1" applyFont="1" applyBorder="1" applyAlignment="1">
      <alignment horizontal="distributed" vertical="center"/>
    </xf>
    <xf numFmtId="176" fontId="9" fillId="0" borderId="58" xfId="3" applyNumberFormat="1" applyFont="1" applyBorder="1" applyAlignment="1">
      <alignment horizontal="distributed" vertical="center"/>
    </xf>
    <xf numFmtId="176" fontId="9" fillId="0" borderId="85" xfId="3" applyNumberFormat="1" applyFont="1" applyBorder="1" applyAlignment="1">
      <alignment horizontal="distributed" vertical="center"/>
    </xf>
    <xf numFmtId="176" fontId="9" fillId="0" borderId="84" xfId="3" applyNumberFormat="1" applyFont="1" applyBorder="1" applyAlignment="1">
      <alignment horizontal="distributed" vertical="center"/>
    </xf>
    <xf numFmtId="176" fontId="9" fillId="0" borderId="59" xfId="3" applyNumberFormat="1" applyFont="1" applyBorder="1" applyAlignment="1">
      <alignment horizontal="distributed" vertical="center" wrapText="1"/>
    </xf>
    <xf numFmtId="176" fontId="9" fillId="0" borderId="86" xfId="3" applyNumberFormat="1" applyFont="1" applyBorder="1" applyAlignment="1">
      <alignment horizontal="distributed" vertical="center"/>
    </xf>
    <xf numFmtId="176" fontId="3" fillId="0" borderId="42" xfId="3" applyNumberFormat="1" applyBorder="1" applyAlignment="1">
      <alignment horizontal="left" vertical="center"/>
    </xf>
    <xf numFmtId="176" fontId="3" fillId="0" borderId="70" xfId="3" applyNumberFormat="1" applyBorder="1" applyAlignment="1">
      <alignment horizontal="left" vertical="center"/>
    </xf>
    <xf numFmtId="177" fontId="5" fillId="0" borderId="52" xfId="3" applyNumberFormat="1" applyFont="1" applyBorder="1" applyAlignment="1">
      <alignment vertical="center"/>
    </xf>
    <xf numFmtId="177" fontId="5" fillId="0" borderId="44" xfId="3" applyNumberFormat="1" applyFont="1" applyBorder="1" applyAlignment="1">
      <alignment vertical="center"/>
    </xf>
    <xf numFmtId="176" fontId="5" fillId="0" borderId="52" xfId="3" applyNumberFormat="1" applyFont="1" applyBorder="1" applyAlignment="1">
      <alignment vertical="center"/>
    </xf>
    <xf numFmtId="176" fontId="5" fillId="0" borderId="44" xfId="3" applyNumberFormat="1" applyFont="1" applyBorder="1" applyAlignment="1">
      <alignment vertical="center"/>
    </xf>
    <xf numFmtId="176" fontId="10" fillId="0" borderId="35" xfId="3" quotePrefix="1" applyNumberFormat="1" applyFont="1" applyBorder="1" applyAlignment="1">
      <alignment vertical="center"/>
    </xf>
    <xf numFmtId="176" fontId="10" fillId="0" borderId="42" xfId="3" quotePrefix="1" applyNumberFormat="1" applyFont="1" applyBorder="1" applyAlignment="1">
      <alignment vertical="center"/>
    </xf>
    <xf numFmtId="176" fontId="5" fillId="0" borderId="42" xfId="3" applyNumberFormat="1" applyFont="1" applyBorder="1" applyAlignment="1">
      <alignment vertical="center"/>
    </xf>
    <xf numFmtId="176" fontId="3" fillId="0" borderId="44" xfId="3" applyNumberFormat="1" applyBorder="1" applyAlignment="1">
      <alignment horizontal="left" vertical="center"/>
    </xf>
    <xf numFmtId="176" fontId="3" fillId="0" borderId="87" xfId="3" applyNumberFormat="1" applyBorder="1" applyAlignment="1">
      <alignment horizontal="left" vertical="center"/>
    </xf>
    <xf numFmtId="177" fontId="5" fillId="0" borderId="35" xfId="3" applyNumberFormat="1" applyFont="1" applyBorder="1" applyAlignment="1">
      <alignment vertical="center"/>
    </xf>
    <xf numFmtId="177" fontId="5" fillId="0" borderId="42" xfId="3" applyNumberFormat="1" applyFont="1" applyBorder="1" applyAlignment="1">
      <alignment vertical="center"/>
    </xf>
    <xf numFmtId="176" fontId="5" fillId="0" borderId="35" xfId="3" applyNumberFormat="1" applyFont="1" applyBorder="1" applyAlignment="1">
      <alignment vertical="center"/>
    </xf>
    <xf numFmtId="176" fontId="10" fillId="0" borderId="35" xfId="3" quotePrefix="1" applyNumberFormat="1" applyFont="1" applyBorder="1" applyAlignment="1">
      <alignment horizontal="left" vertical="center"/>
    </xf>
    <xf numFmtId="176" fontId="10" fillId="0" borderId="42" xfId="3" quotePrefix="1" applyNumberFormat="1" applyFont="1" applyBorder="1" applyAlignment="1">
      <alignment horizontal="left" vertical="center"/>
    </xf>
    <xf numFmtId="176" fontId="5" fillId="0" borderId="0" xfId="3" applyNumberFormat="1" applyFont="1" applyAlignment="1">
      <alignment horizontal="distributed"/>
    </xf>
    <xf numFmtId="176" fontId="9" fillId="0" borderId="88" xfId="3" applyNumberFormat="1" applyFont="1" applyBorder="1" applyAlignment="1">
      <alignment horizontal="distributed" vertical="center"/>
    </xf>
    <xf numFmtId="0" fontId="3" fillId="0" borderId="66" xfId="4" applyFont="1" applyBorder="1" applyAlignment="1">
      <alignment horizontal="distributed" vertical="center"/>
    </xf>
    <xf numFmtId="0" fontId="3" fillId="0" borderId="21" xfId="4" applyFont="1" applyBorder="1" applyAlignment="1">
      <alignment horizontal="distributed" vertical="center"/>
    </xf>
    <xf numFmtId="176" fontId="3" fillId="0" borderId="89" xfId="4" quotePrefix="1" applyNumberFormat="1" applyFont="1" applyBorder="1" applyAlignment="1">
      <alignment horizontal="right" vertical="center"/>
    </xf>
    <xf numFmtId="176" fontId="3" fillId="0" borderId="90" xfId="4" quotePrefix="1" applyNumberFormat="1" applyFont="1" applyBorder="1" applyAlignment="1">
      <alignment horizontal="right" vertical="center"/>
    </xf>
    <xf numFmtId="176" fontId="3" fillId="0" borderId="20" xfId="4" applyNumberFormat="1" applyFont="1" applyBorder="1" applyAlignment="1">
      <alignment horizontal="right" vertical="center"/>
    </xf>
    <xf numFmtId="176" fontId="3" fillId="0" borderId="23" xfId="4" applyNumberFormat="1" applyFont="1" applyBorder="1" applyAlignment="1">
      <alignment horizontal="right" vertical="center"/>
    </xf>
    <xf numFmtId="0" fontId="22" fillId="0" borderId="54" xfId="4" applyFont="1" applyBorder="1" applyAlignment="1">
      <alignment horizontal="distributed" vertical="center"/>
    </xf>
    <xf numFmtId="0" fontId="22" fillId="0" borderId="13" xfId="4" applyFont="1" applyBorder="1" applyAlignment="1">
      <alignment horizontal="distributed" vertical="center"/>
    </xf>
    <xf numFmtId="176" fontId="3" fillId="0" borderId="12" xfId="4" quotePrefix="1" applyNumberFormat="1" applyFont="1" applyBorder="1" applyAlignment="1">
      <alignment horizontal="right" vertical="center"/>
    </xf>
    <xf numFmtId="176" fontId="3" fillId="0" borderId="13" xfId="4" applyNumberFormat="1" applyFont="1" applyBorder="1" applyAlignment="1">
      <alignment horizontal="right" vertical="center"/>
    </xf>
    <xf numFmtId="176" fontId="3" fillId="0" borderId="14" xfId="4" applyNumberFormat="1" applyFont="1" applyBorder="1" applyAlignment="1">
      <alignment horizontal="right" vertical="center"/>
    </xf>
    <xf numFmtId="0" fontId="3" fillId="0" borderId="26" xfId="4" applyFont="1" applyBorder="1" applyAlignment="1">
      <alignment horizontal="distributed" vertical="center"/>
    </xf>
    <xf numFmtId="0" fontId="3" fillId="0" borderId="8" xfId="4" applyFont="1" applyBorder="1" applyAlignment="1">
      <alignment horizontal="distributed" vertical="center"/>
    </xf>
    <xf numFmtId="176" fontId="3" fillId="0" borderId="91" xfId="4" quotePrefix="1" applyNumberFormat="1" applyFont="1" applyBorder="1" applyAlignment="1">
      <alignment horizontal="right" vertical="center"/>
    </xf>
    <xf numFmtId="176" fontId="3" fillId="0" borderId="92" xfId="4" quotePrefix="1" applyNumberFormat="1" applyFont="1" applyBorder="1" applyAlignment="1">
      <alignment horizontal="right" vertical="center"/>
    </xf>
    <xf numFmtId="176" fontId="3" fillId="0" borderId="91" xfId="4" applyNumberFormat="1" applyFont="1" applyBorder="1" applyAlignment="1">
      <alignment horizontal="right" vertical="center"/>
    </xf>
    <xf numFmtId="176" fontId="3" fillId="0" borderId="93" xfId="4" applyNumberFormat="1" applyFont="1" applyBorder="1" applyAlignment="1">
      <alignment horizontal="right" vertical="center"/>
    </xf>
    <xf numFmtId="176" fontId="3" fillId="0" borderId="92" xfId="4" applyNumberFormat="1" applyFont="1" applyBorder="1" applyAlignment="1">
      <alignment horizontal="right" vertical="center"/>
    </xf>
    <xf numFmtId="0" fontId="3" fillId="0" borderId="54" xfId="4" applyFont="1" applyBorder="1" applyAlignment="1">
      <alignment horizontal="distributed" vertical="center"/>
    </xf>
    <xf numFmtId="0" fontId="3" fillId="0" borderId="13" xfId="4" applyFont="1" applyBorder="1" applyAlignment="1">
      <alignment horizontal="distributed" vertical="center"/>
    </xf>
    <xf numFmtId="0" fontId="3" fillId="0" borderId="46" xfId="4" applyFont="1" applyBorder="1" applyAlignment="1">
      <alignment horizontal="distributed" vertical="center"/>
    </xf>
    <xf numFmtId="176" fontId="3" fillId="0" borderId="94" xfId="4" quotePrefix="1" applyNumberFormat="1" applyFont="1" applyBorder="1" applyAlignment="1">
      <alignment horizontal="right" vertical="center"/>
    </xf>
    <xf numFmtId="176" fontId="3" fillId="0" borderId="95" xfId="4" applyNumberFormat="1" applyFont="1" applyBorder="1" applyAlignment="1">
      <alignment horizontal="right" vertical="center"/>
    </xf>
    <xf numFmtId="176" fontId="3" fillId="0" borderId="96" xfId="4" applyNumberFormat="1" applyFont="1" applyBorder="1" applyAlignment="1">
      <alignment horizontal="right" vertical="center"/>
    </xf>
    <xf numFmtId="0" fontId="3" fillId="0" borderId="28" xfId="4" applyFont="1" applyBorder="1" applyAlignment="1">
      <alignment horizontal="distributed" vertical="center"/>
    </xf>
    <xf numFmtId="0" fontId="15" fillId="0" borderId="26" xfId="4" applyFont="1" applyBorder="1" applyAlignment="1">
      <alignment horizontal="distributed" vertical="center"/>
    </xf>
    <xf numFmtId="0" fontId="15" fillId="0" borderId="8" xfId="4" applyFont="1" applyBorder="1" applyAlignment="1">
      <alignment horizontal="distributed" vertical="center"/>
    </xf>
    <xf numFmtId="0" fontId="15" fillId="0" borderId="66" xfId="4" applyFont="1" applyBorder="1" applyAlignment="1">
      <alignment horizontal="distributed" vertical="center"/>
    </xf>
    <xf numFmtId="0" fontId="15" fillId="0" borderId="21" xfId="4" applyFont="1" applyBorder="1" applyAlignment="1">
      <alignment horizontal="distributed" vertical="center"/>
    </xf>
    <xf numFmtId="176" fontId="3" fillId="0" borderId="27" xfId="4" applyNumberFormat="1" applyFont="1" applyBorder="1">
      <alignment vertical="center"/>
    </xf>
    <xf numFmtId="176" fontId="3" fillId="0" borderId="31" xfId="4" applyNumberFormat="1" applyFont="1" applyBorder="1">
      <alignment vertical="center"/>
    </xf>
    <xf numFmtId="178" fontId="3" fillId="0" borderId="27" xfId="4" applyNumberFormat="1" applyFont="1" applyBorder="1" applyAlignment="1">
      <alignment horizontal="right" vertical="center"/>
    </xf>
    <xf numFmtId="178" fontId="3" fillId="0" borderId="31" xfId="4" applyNumberFormat="1" applyFont="1" applyBorder="1" applyAlignment="1">
      <alignment horizontal="right" vertical="center"/>
    </xf>
    <xf numFmtId="176" fontId="3" fillId="0" borderId="7" xfId="4" applyNumberFormat="1" applyFont="1" applyBorder="1">
      <alignment vertical="center"/>
    </xf>
    <xf numFmtId="176" fontId="3" fillId="0" borderId="6" xfId="4" applyNumberFormat="1" applyFont="1" applyBorder="1">
      <alignment vertical="center"/>
    </xf>
    <xf numFmtId="176" fontId="3" fillId="0" borderId="8" xfId="4" applyNumberFormat="1" applyFont="1" applyBorder="1">
      <alignment vertical="center"/>
    </xf>
    <xf numFmtId="176" fontId="3" fillId="0" borderId="20" xfId="4" applyNumberFormat="1" applyFont="1" applyBorder="1">
      <alignment vertical="center"/>
    </xf>
    <xf numFmtId="176" fontId="3" fillId="0" borderId="16" xfId="4" applyNumberFormat="1" applyFont="1" applyBorder="1">
      <alignment vertical="center"/>
    </xf>
    <xf numFmtId="176" fontId="3" fillId="0" borderId="21" xfId="4" applyNumberFormat="1" applyFont="1" applyBorder="1">
      <alignment vertical="center"/>
    </xf>
    <xf numFmtId="178" fontId="3" fillId="0" borderId="97" xfId="4" applyNumberFormat="1" applyFont="1" applyBorder="1" applyAlignment="1">
      <alignment horizontal="right" vertical="center"/>
    </xf>
    <xf numFmtId="178" fontId="3" fillId="0" borderId="98" xfId="4" applyNumberFormat="1" applyFont="1" applyBorder="1" applyAlignment="1">
      <alignment horizontal="right" vertical="center"/>
    </xf>
    <xf numFmtId="176" fontId="3" fillId="0" borderId="35" xfId="4" applyNumberFormat="1" applyFont="1" applyBorder="1">
      <alignment vertical="center"/>
    </xf>
    <xf numFmtId="176" fontId="3" fillId="0" borderId="42" xfId="4" applyNumberFormat="1" applyFont="1" applyBorder="1">
      <alignment vertical="center"/>
    </xf>
    <xf numFmtId="176" fontId="3" fillId="0" borderId="43" xfId="4" applyNumberFormat="1" applyFont="1" applyBorder="1">
      <alignment vertical="center"/>
    </xf>
    <xf numFmtId="0" fontId="21" fillId="0" borderId="12" xfId="4" applyFont="1" applyBorder="1" applyAlignment="1">
      <alignment horizontal="distributed" vertical="center"/>
    </xf>
    <xf numFmtId="0" fontId="21" fillId="0" borderId="14" xfId="4" applyFont="1" applyBorder="1" applyAlignment="1">
      <alignment horizontal="distributed" vertical="center"/>
    </xf>
    <xf numFmtId="0" fontId="3" fillId="0" borderId="2" xfId="4" applyFont="1" applyBorder="1" applyAlignment="1">
      <alignment horizontal="distributed" vertical="center"/>
    </xf>
    <xf numFmtId="0" fontId="3" fillId="0" borderId="43" xfId="4" applyFont="1" applyBorder="1" applyAlignment="1">
      <alignment horizontal="distributed" vertical="center"/>
    </xf>
    <xf numFmtId="0" fontId="10" fillId="0" borderId="99" xfId="4" applyFont="1" applyBorder="1" applyAlignment="1">
      <alignment horizontal="distributed" vertical="center" wrapText="1" justifyLastLine="1"/>
    </xf>
    <xf numFmtId="0" fontId="10" fillId="0" borderId="100" xfId="4" applyFont="1" applyBorder="1" applyAlignment="1">
      <alignment horizontal="distributed" vertical="center" wrapText="1" justifyLastLine="1"/>
    </xf>
    <xf numFmtId="0" fontId="10" fillId="0" borderId="101" xfId="4" applyFont="1" applyBorder="1" applyAlignment="1">
      <alignment horizontal="distributed" vertical="center" wrapText="1" justifyLastLine="1"/>
    </xf>
    <xf numFmtId="0" fontId="3" fillId="0" borderId="6" xfId="4" applyFont="1" applyBorder="1" applyAlignment="1">
      <alignment horizontal="distributed" vertical="center"/>
    </xf>
    <xf numFmtId="0" fontId="3" fillId="0" borderId="11" xfId="4" applyFont="1" applyBorder="1" applyAlignment="1">
      <alignment horizontal="distributed" vertical="center"/>
    </xf>
    <xf numFmtId="0" fontId="3" fillId="0" borderId="7" xfId="4" applyFont="1" applyBorder="1" applyAlignment="1">
      <alignment horizontal="center" vertical="center"/>
    </xf>
    <xf numFmtId="0" fontId="3" fillId="0" borderId="8" xfId="4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23" fillId="0" borderId="27" xfId="4" applyFont="1" applyBorder="1" applyAlignment="1">
      <alignment horizontal="distributed" vertical="center"/>
    </xf>
    <xf numFmtId="0" fontId="3" fillId="0" borderId="30" xfId="4" applyFont="1" applyBorder="1" applyAlignment="1">
      <alignment horizontal="distributed" vertical="center"/>
    </xf>
    <xf numFmtId="0" fontId="21" fillId="0" borderId="7" xfId="4" applyFont="1" applyBorder="1" applyAlignment="1">
      <alignment horizontal="distributed" vertical="center"/>
    </xf>
    <xf numFmtId="0" fontId="21" fillId="0" borderId="15" xfId="4" applyFont="1" applyBorder="1" applyAlignment="1">
      <alignment horizontal="distributed" vertical="center"/>
    </xf>
    <xf numFmtId="0" fontId="3" fillId="0" borderId="69" xfId="4" applyFont="1" applyBorder="1" applyAlignment="1">
      <alignment horizontal="distributed" vertical="center"/>
    </xf>
    <xf numFmtId="0" fontId="3" fillId="0" borderId="42" xfId="4" applyFont="1" applyBorder="1" applyAlignment="1">
      <alignment horizontal="distributed" vertical="center"/>
    </xf>
    <xf numFmtId="0" fontId="3" fillId="0" borderId="35" xfId="4" applyFont="1" applyBorder="1" applyAlignment="1">
      <alignment horizontal="distributed" vertical="center"/>
    </xf>
    <xf numFmtId="0" fontId="3" fillId="0" borderId="35" xfId="4" applyFont="1" applyBorder="1" applyAlignment="1">
      <alignment horizontal="center" vertical="center"/>
    </xf>
    <xf numFmtId="0" fontId="3" fillId="0" borderId="42" xfId="4" applyFont="1" applyBorder="1" applyAlignment="1">
      <alignment horizontal="center" vertical="center"/>
    </xf>
    <xf numFmtId="0" fontId="3" fillId="0" borderId="70" xfId="4" applyFont="1" applyBorder="1" applyAlignment="1">
      <alignment horizontal="center" vertical="center"/>
    </xf>
    <xf numFmtId="178" fontId="3" fillId="0" borderId="102" xfId="4" applyNumberFormat="1" applyFont="1" applyBorder="1">
      <alignment vertical="center"/>
    </xf>
    <xf numFmtId="178" fontId="3" fillId="0" borderId="103" xfId="4" applyNumberFormat="1" applyFont="1" applyBorder="1">
      <alignment vertical="center"/>
    </xf>
    <xf numFmtId="178" fontId="3" fillId="0" borderId="104" xfId="4" applyNumberFormat="1" applyFont="1" applyBorder="1">
      <alignment vertical="center"/>
    </xf>
    <xf numFmtId="178" fontId="3" fillId="0" borderId="105" xfId="4" applyNumberFormat="1" applyFont="1" applyBorder="1">
      <alignment vertical="center"/>
    </xf>
    <xf numFmtId="178" fontId="3" fillId="0" borderId="106" xfId="4" applyNumberFormat="1" applyFont="1" applyBorder="1">
      <alignment vertical="center"/>
    </xf>
    <xf numFmtId="178" fontId="3" fillId="0" borderId="35" xfId="4" applyNumberFormat="1" applyFont="1" applyBorder="1" applyAlignment="1">
      <alignment horizontal="right" vertical="center"/>
    </xf>
    <xf numFmtId="178" fontId="3" fillId="0" borderId="70" xfId="4" applyNumberFormat="1" applyFont="1" applyBorder="1" applyAlignment="1">
      <alignment horizontal="right" vertical="center"/>
    </xf>
    <xf numFmtId="0" fontId="10" fillId="0" borderId="69" xfId="4" applyFont="1" applyBorder="1" applyAlignment="1">
      <alignment horizontal="distributed" vertical="center" justifyLastLine="1"/>
    </xf>
    <xf numFmtId="0" fontId="10" fillId="0" borderId="42" xfId="4" applyFont="1" applyBorder="1" applyAlignment="1">
      <alignment horizontal="distributed" vertical="center" justifyLastLine="1"/>
    </xf>
    <xf numFmtId="0" fontId="10" fillId="0" borderId="70" xfId="4" applyFont="1" applyBorder="1" applyAlignment="1">
      <alignment horizontal="distributed" vertical="center" justifyLastLine="1"/>
    </xf>
    <xf numFmtId="176" fontId="3" fillId="0" borderId="12" xfId="4" applyNumberFormat="1" applyFont="1" applyBorder="1">
      <alignment vertical="center"/>
    </xf>
    <xf numFmtId="176" fontId="3" fillId="0" borderId="11" xfId="4" applyNumberFormat="1" applyFont="1" applyBorder="1">
      <alignment vertical="center"/>
    </xf>
    <xf numFmtId="176" fontId="3" fillId="0" borderId="13" xfId="4" applyNumberFormat="1" applyFont="1" applyBorder="1">
      <alignment vertical="center"/>
    </xf>
    <xf numFmtId="0" fontId="20" fillId="0" borderId="57" xfId="4" applyFont="1" applyBorder="1" applyAlignment="1">
      <alignment horizontal="center" vertical="center"/>
    </xf>
    <xf numFmtId="0" fontId="3" fillId="0" borderId="58" xfId="4" applyFont="1" applyBorder="1" applyAlignment="1">
      <alignment horizontal="center" vertical="center"/>
    </xf>
    <xf numFmtId="0" fontId="3" fillId="0" borderId="59" xfId="4" applyFont="1" applyBorder="1" applyAlignment="1">
      <alignment horizontal="center" vertical="center"/>
    </xf>
    <xf numFmtId="0" fontId="20" fillId="0" borderId="46" xfId="4" applyFont="1" applyBorder="1" applyAlignment="1">
      <alignment horizontal="center" vertical="center"/>
    </xf>
    <xf numFmtId="0" fontId="20" fillId="0" borderId="11" xfId="4" applyFont="1" applyBorder="1" applyAlignment="1">
      <alignment horizontal="center" vertical="center"/>
    </xf>
    <xf numFmtId="0" fontId="20" fillId="0" borderId="14" xfId="4" applyFont="1" applyBorder="1" applyAlignment="1">
      <alignment horizontal="center" vertical="center"/>
    </xf>
    <xf numFmtId="0" fontId="23" fillId="0" borderId="35" xfId="4" applyFont="1" applyBorder="1" applyAlignment="1">
      <alignment horizontal="distributed" vertical="center"/>
    </xf>
    <xf numFmtId="0" fontId="3" fillId="0" borderId="70" xfId="4" applyFont="1" applyBorder="1" applyAlignment="1">
      <alignment horizontal="distributed" vertical="center"/>
    </xf>
    <xf numFmtId="0" fontId="3" fillId="0" borderId="2" xfId="3" applyBorder="1" applyAlignment="1">
      <alignment horizontal="distributed" vertical="center" wrapText="1" shrinkToFit="1"/>
    </xf>
    <xf numFmtId="0" fontId="3" fillId="0" borderId="43" xfId="3" applyBorder="1" applyAlignment="1">
      <alignment horizontal="distributed" vertical="center" wrapText="1" shrinkToFit="1"/>
    </xf>
    <xf numFmtId="0" fontId="15" fillId="0" borderId="28" xfId="4" applyFont="1" applyBorder="1" applyAlignment="1">
      <alignment horizontal="distributed" vertical="center"/>
    </xf>
    <xf numFmtId="178" fontId="3" fillId="0" borderId="7" xfId="4" applyNumberFormat="1" applyFont="1" applyBorder="1" applyAlignment="1">
      <alignment horizontal="right" vertical="center"/>
    </xf>
    <xf numFmtId="178" fontId="3" fillId="0" borderId="8" xfId="4" applyNumberFormat="1" applyFont="1" applyBorder="1" applyAlignment="1">
      <alignment horizontal="right" vertical="center"/>
    </xf>
    <xf numFmtId="0" fontId="3" fillId="0" borderId="75" xfId="3" applyBorder="1" applyAlignment="1">
      <alignment horizontal="center"/>
    </xf>
    <xf numFmtId="0" fontId="3" fillId="0" borderId="76" xfId="3" applyBorder="1" applyAlignment="1">
      <alignment horizontal="center"/>
    </xf>
    <xf numFmtId="0" fontId="3" fillId="0" borderId="77" xfId="3" applyBorder="1" applyAlignment="1">
      <alignment horizontal="center"/>
    </xf>
    <xf numFmtId="0" fontId="3" fillId="0" borderId="107" xfId="3" applyBorder="1" applyAlignment="1">
      <alignment horizontal="center"/>
    </xf>
    <xf numFmtId="0" fontId="3" fillId="0" borderId="108" xfId="3" applyBorder="1" applyAlignment="1">
      <alignment horizontal="center"/>
    </xf>
    <xf numFmtId="0" fontId="3" fillId="0" borderId="109" xfId="3" applyBorder="1" applyAlignment="1">
      <alignment horizontal="center"/>
    </xf>
    <xf numFmtId="0" fontId="3" fillId="0" borderId="78" xfId="3" applyBorder="1" applyAlignment="1">
      <alignment horizontal="center"/>
    </xf>
    <xf numFmtId="0" fontId="3" fillId="0" borderId="79" xfId="3" applyBorder="1" applyAlignment="1">
      <alignment horizontal="center"/>
    </xf>
    <xf numFmtId="0" fontId="3" fillId="0" borderId="80" xfId="3" applyBorder="1" applyAlignment="1">
      <alignment horizontal="center"/>
    </xf>
    <xf numFmtId="0" fontId="15" fillId="0" borderId="50" xfId="3" applyFont="1" applyBorder="1" applyAlignment="1">
      <alignment horizontal="distributed" vertical="center" wrapText="1" shrinkToFit="1"/>
    </xf>
    <xf numFmtId="0" fontId="15" fillId="0" borderId="51" xfId="3" applyFont="1" applyBorder="1" applyAlignment="1">
      <alignment horizontal="distributed" vertical="center" wrapText="1" shrinkToFit="1"/>
    </xf>
    <xf numFmtId="0" fontId="3" fillId="0" borderId="12" xfId="3" applyBorder="1" applyAlignment="1">
      <alignment horizontal="distributed" vertical="center"/>
    </xf>
    <xf numFmtId="0" fontId="3" fillId="0" borderId="13" xfId="3" applyBorder="1" applyAlignment="1">
      <alignment horizontal="distributed" vertical="center"/>
    </xf>
    <xf numFmtId="178" fontId="3" fillId="0" borderId="35" xfId="4" quotePrefix="1" applyNumberFormat="1" applyFont="1" applyBorder="1" applyAlignment="1">
      <alignment horizontal="right" vertical="center"/>
    </xf>
    <xf numFmtId="178" fontId="3" fillId="0" borderId="43" xfId="4" applyNumberFormat="1" applyFont="1" applyBorder="1" applyAlignment="1">
      <alignment horizontal="right" vertical="center"/>
    </xf>
    <xf numFmtId="176" fontId="3" fillId="0" borderId="5" xfId="4" applyNumberFormat="1" applyFont="1" applyBorder="1" applyAlignment="1">
      <alignment horizontal="right"/>
    </xf>
    <xf numFmtId="176" fontId="3" fillId="0" borderId="0" xfId="4" applyNumberFormat="1" applyFont="1" applyAlignment="1">
      <alignment horizontal="right"/>
    </xf>
    <xf numFmtId="0" fontId="3" fillId="0" borderId="35" xfId="3" applyBorder="1" applyAlignment="1">
      <alignment horizontal="distributed" vertical="center"/>
    </xf>
    <xf numFmtId="0" fontId="3" fillId="0" borderId="43" xfId="3" applyBorder="1" applyAlignment="1">
      <alignment horizontal="distributed" vertical="center"/>
    </xf>
    <xf numFmtId="0" fontId="22" fillId="0" borderId="5" xfId="4" quotePrefix="1" applyFont="1" applyBorder="1" applyAlignment="1">
      <alignment horizontal="left" vertical="top" wrapText="1"/>
    </xf>
    <xf numFmtId="0" fontId="22" fillId="0" borderId="0" xfId="4" quotePrefix="1" applyFont="1" applyAlignment="1">
      <alignment horizontal="left" vertical="top" wrapText="1"/>
    </xf>
    <xf numFmtId="0" fontId="22" fillId="0" borderId="1" xfId="4" quotePrefix="1" applyFont="1" applyBorder="1" applyAlignment="1">
      <alignment horizontal="left" vertical="top" wrapText="1"/>
    </xf>
    <xf numFmtId="0" fontId="3" fillId="0" borderId="27" xfId="3" applyBorder="1" applyAlignment="1">
      <alignment horizontal="left" vertical="center" wrapText="1"/>
    </xf>
    <xf numFmtId="0" fontId="3" fillId="0" borderId="30" xfId="3" applyBorder="1" applyAlignment="1">
      <alignment horizontal="left" vertical="center"/>
    </xf>
    <xf numFmtId="0" fontId="3" fillId="0" borderId="7" xfId="3" applyBorder="1" applyAlignment="1">
      <alignment horizontal="distributed" vertical="center"/>
    </xf>
    <xf numFmtId="0" fontId="3" fillId="0" borderId="8" xfId="3" applyBorder="1" applyAlignment="1">
      <alignment horizontal="distributed" vertical="center"/>
    </xf>
    <xf numFmtId="0" fontId="3" fillId="0" borderId="9" xfId="3" applyBorder="1" applyAlignment="1">
      <alignment horizontal="left" vertical="center" wrapText="1"/>
    </xf>
    <xf numFmtId="0" fontId="3" fillId="0" borderId="61" xfId="3" applyBorder="1" applyAlignment="1">
      <alignment horizontal="left" vertical="center" wrapText="1"/>
    </xf>
    <xf numFmtId="0" fontId="3" fillId="0" borderId="110" xfId="3" applyBorder="1" applyAlignment="1">
      <alignment horizontal="left" vertical="center" wrapText="1"/>
    </xf>
    <xf numFmtId="0" fontId="23" fillId="0" borderId="28" xfId="3" applyFont="1" applyBorder="1" applyAlignment="1">
      <alignment horizontal="distributed" vertical="center"/>
    </xf>
    <xf numFmtId="0" fontId="23" fillId="0" borderId="6" xfId="3" applyFont="1" applyBorder="1" applyAlignment="1">
      <alignment horizontal="distributed" vertical="center"/>
    </xf>
    <xf numFmtId="0" fontId="23" fillId="0" borderId="8" xfId="3" applyFont="1" applyBorder="1" applyAlignment="1">
      <alignment horizontal="distributed" vertical="center"/>
    </xf>
    <xf numFmtId="0" fontId="3" fillId="0" borderId="28" xfId="3" applyBorder="1" applyAlignment="1">
      <alignment horizontal="distributed" vertical="center"/>
    </xf>
    <xf numFmtId="0" fontId="3" fillId="0" borderId="6" xfId="3" applyBorder="1" applyAlignment="1">
      <alignment horizontal="distributed" vertical="center"/>
    </xf>
    <xf numFmtId="0" fontId="3" fillId="0" borderId="69" xfId="3" applyBorder="1" applyAlignment="1">
      <alignment horizontal="distributed" vertical="center"/>
    </xf>
    <xf numFmtId="0" fontId="3" fillId="0" borderId="42" xfId="3" applyBorder="1" applyAlignment="1">
      <alignment horizontal="distributed" vertical="center"/>
    </xf>
    <xf numFmtId="0" fontId="3" fillId="0" borderId="43" xfId="3" applyBorder="1" applyAlignment="1">
      <alignment horizontal="distributed" vertical="center" shrinkToFit="1"/>
    </xf>
    <xf numFmtId="0" fontId="23" fillId="0" borderId="111" xfId="3" quotePrefix="1" applyFont="1" applyBorder="1" applyAlignment="1">
      <alignment horizontal="left" vertical="center" wrapText="1"/>
    </xf>
    <xf numFmtId="0" fontId="23" fillId="0" borderId="65" xfId="3" quotePrefix="1" applyFont="1" applyBorder="1" applyAlignment="1">
      <alignment horizontal="left" vertical="center"/>
    </xf>
    <xf numFmtId="176" fontId="3" fillId="0" borderId="71" xfId="4" applyNumberFormat="1" applyFont="1" applyBorder="1" applyAlignment="1">
      <alignment horizontal="center" vertical="center"/>
    </xf>
    <xf numFmtId="176" fontId="3" fillId="0" borderId="76" xfId="4" applyNumberFormat="1" applyFont="1" applyBorder="1" applyAlignment="1">
      <alignment horizontal="center" vertical="center"/>
    </xf>
    <xf numFmtId="176" fontId="3" fillId="0" borderId="77" xfId="4" applyNumberFormat="1" applyFont="1" applyBorder="1" applyAlignment="1">
      <alignment horizontal="center" vertical="center"/>
    </xf>
    <xf numFmtId="176" fontId="3" fillId="0" borderId="82" xfId="4" applyNumberFormat="1" applyFont="1" applyBorder="1" applyAlignment="1">
      <alignment horizontal="center" vertical="center"/>
    </xf>
    <xf numFmtId="176" fontId="3" fillId="0" borderId="112" xfId="4" applyNumberFormat="1" applyFont="1" applyBorder="1" applyAlignment="1">
      <alignment horizontal="center" vertical="center"/>
    </xf>
    <xf numFmtId="176" fontId="3" fillId="0" borderId="113" xfId="4" applyNumberFormat="1" applyFont="1" applyBorder="1" applyAlignment="1">
      <alignment horizontal="center" vertical="center"/>
    </xf>
    <xf numFmtId="0" fontId="3" fillId="0" borderId="2" xfId="3" applyBorder="1" applyAlignment="1">
      <alignment horizontal="distributed" vertical="center" shrinkToFit="1"/>
    </xf>
    <xf numFmtId="178" fontId="3" fillId="0" borderId="12" xfId="4" applyNumberFormat="1" applyFont="1" applyBorder="1" applyAlignment="1">
      <alignment horizontal="right" vertical="center"/>
    </xf>
    <xf numFmtId="178" fontId="3" fillId="0" borderId="13" xfId="4" applyNumberFormat="1" applyFont="1" applyBorder="1" applyAlignment="1">
      <alignment horizontal="right" vertical="center"/>
    </xf>
    <xf numFmtId="0" fontId="23" fillId="0" borderId="114" xfId="3" quotePrefix="1" applyFont="1" applyBorder="1" applyAlignment="1">
      <alignment horizontal="left" vertical="center" wrapText="1"/>
    </xf>
    <xf numFmtId="0" fontId="23" fillId="0" borderId="110" xfId="3" quotePrefix="1" applyFont="1" applyBorder="1" applyAlignment="1">
      <alignment horizontal="left" vertical="center"/>
    </xf>
    <xf numFmtId="0" fontId="23" fillId="0" borderId="35" xfId="3" applyFont="1" applyBorder="1" applyAlignment="1">
      <alignment horizontal="distributed" vertical="center"/>
    </xf>
    <xf numFmtId="178" fontId="3" fillId="0" borderId="12" xfId="4" quotePrefix="1" applyNumberFormat="1" applyFont="1" applyBorder="1" applyAlignment="1">
      <alignment horizontal="right" vertical="center"/>
    </xf>
    <xf numFmtId="0" fontId="3" fillId="0" borderId="24" xfId="3" applyBorder="1" applyAlignment="1">
      <alignment horizontal="distributed" vertical="center"/>
    </xf>
    <xf numFmtId="0" fontId="23" fillId="0" borderId="6" xfId="3" applyFont="1" applyBorder="1" applyAlignment="1">
      <alignment horizontal="right"/>
    </xf>
    <xf numFmtId="0" fontId="3" fillId="0" borderId="8" xfId="3" applyBorder="1" applyAlignment="1">
      <alignment horizontal="right"/>
    </xf>
    <xf numFmtId="0" fontId="23" fillId="0" borderId="7" xfId="3" applyFont="1" applyBorder="1" applyAlignment="1">
      <alignment horizontal="right"/>
    </xf>
    <xf numFmtId="0" fontId="23" fillId="0" borderId="8" xfId="3" applyFont="1" applyBorder="1" applyAlignment="1">
      <alignment horizontal="right"/>
    </xf>
    <xf numFmtId="0" fontId="3" fillId="0" borderId="54" xfId="3" applyBorder="1" applyAlignment="1">
      <alignment horizontal="distributed" vertical="center" wrapText="1" shrinkToFit="1"/>
    </xf>
    <xf numFmtId="0" fontId="3" fillId="0" borderId="13" xfId="3" applyBorder="1" applyAlignment="1">
      <alignment horizontal="distributed" vertical="center" wrapText="1" shrinkToFit="1"/>
    </xf>
    <xf numFmtId="0" fontId="3" fillId="0" borderId="9" xfId="3" applyBorder="1" applyAlignment="1">
      <alignment horizontal="distributed" vertical="center"/>
    </xf>
    <xf numFmtId="0" fontId="3" fillId="0" borderId="0" xfId="3" applyAlignment="1">
      <alignment horizontal="distributed" vertical="center"/>
    </xf>
    <xf numFmtId="0" fontId="3" fillId="0" borderId="10" xfId="3" applyBorder="1" applyAlignment="1">
      <alignment horizontal="distributed" vertical="center"/>
    </xf>
    <xf numFmtId="0" fontId="18" fillId="0" borderId="16" xfId="3" applyFont="1" applyBorder="1" applyAlignment="1">
      <alignment horizontal="center" shrinkToFit="1"/>
    </xf>
    <xf numFmtId="0" fontId="3" fillId="0" borderId="16" xfId="3" applyBorder="1" applyAlignment="1">
      <alignment horizontal="center" shrinkToFit="1"/>
    </xf>
    <xf numFmtId="0" fontId="20" fillId="0" borderId="57" xfId="3" applyFont="1" applyBorder="1" applyAlignment="1">
      <alignment horizontal="center" vertical="center"/>
    </xf>
    <xf numFmtId="0" fontId="20" fillId="0" borderId="58" xfId="3" applyFont="1" applyBorder="1" applyAlignment="1">
      <alignment horizontal="center" vertical="center"/>
    </xf>
    <xf numFmtId="0" fontId="20" fillId="0" borderId="59" xfId="3" applyFont="1" applyBorder="1" applyAlignment="1">
      <alignment horizontal="center" vertical="center"/>
    </xf>
    <xf numFmtId="0" fontId="20" fillId="0" borderId="86" xfId="3" applyFont="1" applyBorder="1" applyAlignment="1">
      <alignment horizontal="center" vertical="center"/>
    </xf>
    <xf numFmtId="0" fontId="3" fillId="0" borderId="58" xfId="3" applyBorder="1" applyAlignment="1">
      <alignment horizontal="center" vertical="center"/>
    </xf>
    <xf numFmtId="0" fontId="3" fillId="0" borderId="88" xfId="3" applyBorder="1" applyAlignment="1">
      <alignment horizontal="center" vertical="center"/>
    </xf>
    <xf numFmtId="0" fontId="3" fillId="0" borderId="2" xfId="3" applyBorder="1" applyAlignment="1">
      <alignment horizontal="distributed" vertical="center"/>
    </xf>
    <xf numFmtId="178" fontId="3" fillId="0" borderId="94" xfId="4" applyNumberFormat="1" applyFont="1" applyBorder="1" applyAlignment="1">
      <alignment horizontal="right" vertical="center"/>
    </xf>
    <xf numFmtId="178" fontId="3" fillId="0" borderId="95" xfId="4" applyNumberFormat="1" applyFont="1" applyBorder="1" applyAlignment="1">
      <alignment horizontal="right" vertical="center"/>
    </xf>
    <xf numFmtId="176" fontId="5" fillId="0" borderId="35" xfId="3" applyNumberFormat="1" applyFont="1" applyBorder="1" applyAlignment="1">
      <alignment horizontal="center" vertical="center"/>
    </xf>
    <xf numFmtId="176" fontId="5" fillId="0" borderId="42" xfId="3" applyNumberFormat="1" applyFont="1" applyBorder="1" applyAlignment="1">
      <alignment horizontal="center" vertical="center"/>
    </xf>
    <xf numFmtId="176" fontId="5" fillId="0" borderId="43" xfId="3" applyNumberFormat="1" applyFont="1" applyBorder="1" applyAlignment="1">
      <alignment horizontal="center" vertical="center"/>
    </xf>
    <xf numFmtId="176" fontId="5" fillId="0" borderId="55" xfId="3" applyNumberFormat="1" applyFont="1" applyBorder="1" applyAlignment="1">
      <alignment horizontal="center" vertical="center"/>
    </xf>
    <xf numFmtId="178" fontId="3" fillId="0" borderId="27" xfId="4" applyNumberFormat="1" applyFont="1" applyBorder="1" applyAlignment="1">
      <alignment horizontal="right" vertical="center" shrinkToFit="1"/>
    </xf>
    <xf numFmtId="178" fontId="3" fillId="0" borderId="31" xfId="4" applyNumberFormat="1" applyFont="1" applyBorder="1" applyAlignment="1">
      <alignment horizontal="right" vertical="center" shrinkToFit="1"/>
    </xf>
    <xf numFmtId="176" fontId="3" fillId="0" borderId="20" xfId="4" quotePrefix="1" applyNumberFormat="1" applyFont="1" applyBorder="1" applyAlignment="1">
      <alignment horizontal="right" vertical="center"/>
    </xf>
    <xf numFmtId="176" fontId="3" fillId="0" borderId="21" xfId="4" applyNumberFormat="1" applyFont="1" applyBorder="1" applyAlignment="1">
      <alignment horizontal="right" vertical="center"/>
    </xf>
    <xf numFmtId="176" fontId="3" fillId="0" borderId="115" xfId="4" applyNumberFormat="1" applyFont="1" applyBorder="1" applyAlignment="1">
      <alignment horizontal="right" vertical="center"/>
    </xf>
    <xf numFmtId="176" fontId="3" fillId="0" borderId="11" xfId="4" applyNumberFormat="1" applyFont="1" applyBorder="1" applyAlignment="1">
      <alignment horizontal="right" vertical="center"/>
    </xf>
    <xf numFmtId="176" fontId="3" fillId="0" borderId="96" xfId="4" quotePrefix="1" applyNumberFormat="1" applyFont="1" applyBorder="1" applyAlignment="1">
      <alignment horizontal="right" vertical="center"/>
    </xf>
    <xf numFmtId="176" fontId="3" fillId="0" borderId="7" xfId="4" quotePrefix="1" applyNumberFormat="1" applyFont="1" applyBorder="1" applyAlignment="1">
      <alignment horizontal="right" vertical="center"/>
    </xf>
    <xf numFmtId="176" fontId="3" fillId="0" borderId="8" xfId="4" applyNumberFormat="1" applyFont="1" applyBorder="1" applyAlignment="1">
      <alignment horizontal="right" vertical="center"/>
    </xf>
    <xf numFmtId="176" fontId="3" fillId="0" borderId="93" xfId="4" quotePrefix="1" applyNumberFormat="1" applyFont="1" applyBorder="1" applyAlignment="1">
      <alignment horizontal="right" vertical="center"/>
    </xf>
    <xf numFmtId="176" fontId="3" fillId="0" borderId="116" xfId="4" applyNumberFormat="1" applyFont="1" applyBorder="1" applyAlignment="1">
      <alignment horizontal="right" vertical="center"/>
    </xf>
    <xf numFmtId="176" fontId="3" fillId="0" borderId="95" xfId="4" quotePrefix="1" applyNumberFormat="1" applyFont="1" applyBorder="1" applyAlignment="1">
      <alignment horizontal="right" vertical="center"/>
    </xf>
    <xf numFmtId="176" fontId="5" fillId="0" borderId="52" xfId="3" applyNumberFormat="1" applyFont="1" applyBorder="1" applyAlignment="1">
      <alignment horizontal="center" vertical="center"/>
    </xf>
    <xf numFmtId="176" fontId="5" fillId="0" borderId="44" xfId="3" applyNumberFormat="1" applyFont="1" applyBorder="1" applyAlignment="1">
      <alignment horizontal="center" vertical="center"/>
    </xf>
    <xf numFmtId="176" fontId="5" fillId="0" borderId="53" xfId="3" applyNumberFormat="1" applyFont="1" applyBorder="1" applyAlignment="1">
      <alignment horizontal="center" vertical="center"/>
    </xf>
    <xf numFmtId="176" fontId="5" fillId="0" borderId="18" xfId="3" applyNumberFormat="1" applyFont="1" applyBorder="1" applyAlignment="1">
      <alignment horizontal="center" vertical="center"/>
    </xf>
    <xf numFmtId="176" fontId="5" fillId="0" borderId="19" xfId="3" applyNumberFormat="1" applyFont="1" applyBorder="1" applyAlignment="1">
      <alignment horizontal="center" vertical="center"/>
    </xf>
    <xf numFmtId="183" fontId="5" fillId="0" borderId="6" xfId="3" applyNumberFormat="1" applyFont="1" applyBorder="1" applyAlignment="1">
      <alignment horizontal="right" vertical="center"/>
    </xf>
    <xf numFmtId="183" fontId="5" fillId="0" borderId="11" xfId="3" applyNumberFormat="1" applyFont="1" applyBorder="1" applyAlignment="1">
      <alignment horizontal="right" vertical="center"/>
    </xf>
    <xf numFmtId="179" fontId="3" fillId="0" borderId="27" xfId="4" applyNumberFormat="1" applyFont="1" applyBorder="1" applyAlignment="1">
      <alignment horizontal="center" vertical="center"/>
    </xf>
    <xf numFmtId="179" fontId="3" fillId="0" borderId="31" xfId="4" applyNumberFormat="1" applyFont="1" applyBorder="1" applyAlignment="1">
      <alignment horizontal="center" vertical="center"/>
    </xf>
    <xf numFmtId="184" fontId="3" fillId="0" borderId="35" xfId="4" applyNumberFormat="1" applyFont="1" applyBorder="1" applyAlignment="1">
      <alignment horizontal="right" vertical="center"/>
    </xf>
    <xf numFmtId="184" fontId="3" fillId="0" borderId="70" xfId="4" applyNumberFormat="1" applyFont="1" applyBorder="1" applyAlignment="1">
      <alignment horizontal="right" vertical="center"/>
    </xf>
    <xf numFmtId="184" fontId="3" fillId="0" borderId="0" xfId="4" applyNumberFormat="1" applyFont="1" applyAlignment="1">
      <alignment horizontal="right" vertical="center"/>
    </xf>
    <xf numFmtId="181" fontId="3" fillId="0" borderId="0" xfId="4" applyNumberFormat="1" applyFont="1" applyAlignment="1">
      <alignment horizontal="right" vertical="center"/>
    </xf>
    <xf numFmtId="179" fontId="3" fillId="0" borderId="12" xfId="4" applyNumberFormat="1" applyFont="1" applyBorder="1" applyAlignment="1">
      <alignment horizontal="right" vertical="center"/>
    </xf>
    <xf numFmtId="179" fontId="3" fillId="0" borderId="13" xfId="4" applyNumberFormat="1" applyFont="1" applyBorder="1" applyAlignment="1">
      <alignment horizontal="right" vertical="center"/>
    </xf>
    <xf numFmtId="178" fontId="3" fillId="0" borderId="27" xfId="4" applyNumberFormat="1" applyFont="1" applyBorder="1" applyAlignment="1">
      <alignment vertical="center" shrinkToFit="1"/>
    </xf>
    <xf numFmtId="178" fontId="3" fillId="0" borderId="31" xfId="4" applyNumberFormat="1" applyFont="1" applyBorder="1" applyAlignment="1">
      <alignment vertical="center" shrinkToFit="1"/>
    </xf>
    <xf numFmtId="176" fontId="26" fillId="0" borderId="7" xfId="3" applyNumberFormat="1" applyFont="1" applyBorder="1" applyAlignment="1">
      <alignment horizontal="right" vertical="center"/>
    </xf>
    <xf numFmtId="176" fontId="26" fillId="0" borderId="6" xfId="3" applyNumberFormat="1" applyFont="1" applyBorder="1" applyAlignment="1">
      <alignment horizontal="right" vertical="center"/>
    </xf>
    <xf numFmtId="176" fontId="26" fillId="0" borderId="8" xfId="3" applyNumberFormat="1" applyFont="1" applyBorder="1" applyAlignment="1">
      <alignment horizontal="right" vertical="center"/>
    </xf>
    <xf numFmtId="176" fontId="26" fillId="0" borderId="20" xfId="3" applyNumberFormat="1" applyFont="1" applyBorder="1" applyAlignment="1">
      <alignment horizontal="right" vertical="center"/>
    </xf>
    <xf numFmtId="176" fontId="26" fillId="0" borderId="16" xfId="3" applyNumberFormat="1" applyFont="1" applyBorder="1" applyAlignment="1">
      <alignment horizontal="right" vertical="center"/>
    </xf>
    <xf numFmtId="176" fontId="26" fillId="0" borderId="21" xfId="3" applyNumberFormat="1" applyFont="1" applyBorder="1" applyAlignment="1">
      <alignment horizontal="right" vertical="center"/>
    </xf>
    <xf numFmtId="176" fontId="26" fillId="0" borderId="7" xfId="3" quotePrefix="1" applyNumberFormat="1" applyFont="1" applyBorder="1" applyAlignment="1">
      <alignment horizontal="right" vertical="center"/>
    </xf>
    <xf numFmtId="176" fontId="26" fillId="0" borderId="6" xfId="3" quotePrefix="1" applyNumberFormat="1" applyFont="1" applyBorder="1" applyAlignment="1">
      <alignment horizontal="right" vertical="center"/>
    </xf>
    <xf numFmtId="176" fontId="26" fillId="0" borderId="8" xfId="3" quotePrefix="1" applyNumberFormat="1" applyFont="1" applyBorder="1" applyAlignment="1">
      <alignment horizontal="right" vertical="center"/>
    </xf>
    <xf numFmtId="176" fontId="26" fillId="0" borderId="20" xfId="3" quotePrefix="1" applyNumberFormat="1" applyFont="1" applyBorder="1" applyAlignment="1">
      <alignment horizontal="right" vertical="center"/>
    </xf>
    <xf numFmtId="176" fontId="26" fillId="0" borderId="16" xfId="3" quotePrefix="1" applyNumberFormat="1" applyFont="1" applyBorder="1" applyAlignment="1">
      <alignment horizontal="right" vertical="center"/>
    </xf>
    <xf numFmtId="176" fontId="26" fillId="0" borderId="21" xfId="3" quotePrefix="1" applyNumberFormat="1" applyFont="1" applyBorder="1" applyAlignment="1">
      <alignment horizontal="right" vertical="center"/>
    </xf>
    <xf numFmtId="176" fontId="26" fillId="0" borderId="15" xfId="3" applyNumberFormat="1" applyFont="1" applyBorder="1" applyAlignment="1">
      <alignment horizontal="right" vertical="center"/>
    </xf>
    <xf numFmtId="176" fontId="26" fillId="0" borderId="23" xfId="3" applyNumberFormat="1" applyFont="1" applyBorder="1" applyAlignment="1">
      <alignment horizontal="right" vertical="center"/>
    </xf>
    <xf numFmtId="176" fontId="26" fillId="0" borderId="50" xfId="3" applyNumberFormat="1" applyFont="1" applyBorder="1" applyAlignment="1">
      <alignment horizontal="distributed" vertical="center"/>
    </xf>
    <xf numFmtId="176" fontId="26" fillId="0" borderId="44" xfId="3" applyNumberFormat="1" applyFont="1" applyBorder="1" applyAlignment="1">
      <alignment horizontal="distributed" vertical="center"/>
    </xf>
    <xf numFmtId="176" fontId="26" fillId="0" borderId="51" xfId="3" applyNumberFormat="1" applyFont="1" applyBorder="1" applyAlignment="1">
      <alignment horizontal="distributed" vertical="center"/>
    </xf>
    <xf numFmtId="176" fontId="26" fillId="0" borderId="52" xfId="3" applyNumberFormat="1" applyFont="1" applyBorder="1" applyAlignment="1">
      <alignment horizontal="right" vertical="center"/>
    </xf>
    <xf numFmtId="176" fontId="26" fillId="0" borderId="44" xfId="3" applyNumberFormat="1" applyFont="1" applyBorder="1" applyAlignment="1">
      <alignment horizontal="right" vertical="center"/>
    </xf>
    <xf numFmtId="176" fontId="26" fillId="0" borderId="51" xfId="3" applyNumberFormat="1" applyFont="1" applyBorder="1" applyAlignment="1">
      <alignment horizontal="right" vertical="center"/>
    </xf>
    <xf numFmtId="176" fontId="26" fillId="0" borderId="53" xfId="3" applyNumberFormat="1" applyFont="1" applyBorder="1" applyAlignment="1">
      <alignment horizontal="right" vertical="center"/>
    </xf>
    <xf numFmtId="176" fontId="26" fillId="0" borderId="7" xfId="3" applyNumberFormat="1" applyFont="1" applyBorder="1" applyAlignment="1">
      <alignment horizontal="center" vertical="center" textRotation="255" wrapText="1"/>
    </xf>
    <xf numFmtId="176" fontId="26" fillId="0" borderId="8" xfId="3" applyNumberFormat="1" applyFont="1" applyBorder="1" applyAlignment="1">
      <alignment horizontal="center" vertical="center" textRotation="255" wrapText="1"/>
    </xf>
    <xf numFmtId="176" fontId="26" fillId="0" borderId="12" xfId="3" applyNumberFormat="1" applyFont="1" applyBorder="1" applyAlignment="1">
      <alignment horizontal="center" vertical="center" textRotation="255" wrapText="1"/>
    </xf>
    <xf numFmtId="176" fontId="26" fillId="0" borderId="13" xfId="3" applyNumberFormat="1" applyFont="1" applyBorder="1" applyAlignment="1">
      <alignment horizontal="center" vertical="center" textRotation="255" wrapText="1"/>
    </xf>
    <xf numFmtId="176" fontId="26" fillId="0" borderId="12" xfId="3" applyNumberFormat="1" applyFont="1" applyBorder="1" applyAlignment="1">
      <alignment horizontal="right" vertical="center"/>
    </xf>
    <xf numFmtId="176" fontId="26" fillId="0" borderId="11" xfId="3" applyNumberFormat="1" applyFont="1" applyBorder="1" applyAlignment="1">
      <alignment horizontal="right" vertical="center"/>
    </xf>
    <xf numFmtId="176" fontId="26" fillId="0" borderId="13" xfId="3" applyNumberFormat="1" applyFont="1" applyBorder="1" applyAlignment="1">
      <alignment horizontal="right" vertical="center"/>
    </xf>
    <xf numFmtId="176" fontId="26" fillId="0" borderId="14" xfId="3" applyNumberFormat="1" applyFont="1" applyBorder="1" applyAlignment="1">
      <alignment horizontal="right" vertical="center"/>
    </xf>
    <xf numFmtId="176" fontId="26" fillId="0" borderId="26" xfId="3" applyNumberFormat="1" applyFont="1" applyBorder="1" applyAlignment="1">
      <alignment horizontal="distributed" vertical="center"/>
    </xf>
    <xf numFmtId="176" fontId="26" fillId="0" borderId="6" xfId="3" applyNumberFormat="1" applyFont="1" applyBorder="1" applyAlignment="1">
      <alignment horizontal="distributed" vertical="center"/>
    </xf>
    <xf numFmtId="176" fontId="26" fillId="0" borderId="8" xfId="3" applyNumberFormat="1" applyFont="1" applyBorder="1" applyAlignment="1">
      <alignment horizontal="distributed" vertical="center"/>
    </xf>
    <xf numFmtId="176" fontId="26" fillId="0" borderId="54" xfId="3" applyNumberFormat="1" applyFont="1" applyBorder="1" applyAlignment="1">
      <alignment horizontal="distributed" vertical="center"/>
    </xf>
    <xf numFmtId="176" fontId="26" fillId="0" borderId="11" xfId="3" applyNumberFormat="1" applyFont="1" applyBorder="1" applyAlignment="1">
      <alignment horizontal="distributed" vertical="center"/>
    </xf>
    <xf numFmtId="176" fontId="26" fillId="0" borderId="13" xfId="3" applyNumberFormat="1" applyFont="1" applyBorder="1" applyAlignment="1">
      <alignment horizontal="distributed" vertical="center"/>
    </xf>
    <xf numFmtId="176" fontId="26" fillId="0" borderId="35" xfId="3" applyNumberFormat="1" applyFont="1" applyBorder="1" applyAlignment="1">
      <alignment horizontal="distributed" vertical="center"/>
    </xf>
    <xf numFmtId="176" fontId="26" fillId="0" borderId="43" xfId="3" applyNumberFormat="1" applyFont="1" applyBorder="1" applyAlignment="1">
      <alignment horizontal="distributed" vertical="center"/>
    </xf>
    <xf numFmtId="176" fontId="26" fillId="0" borderId="35" xfId="3" applyNumberFormat="1" applyFont="1" applyBorder="1" applyAlignment="1">
      <alignment horizontal="right" vertical="center"/>
    </xf>
    <xf numFmtId="176" fontId="26" fillId="0" borderId="42" xfId="3" applyNumberFormat="1" applyFont="1" applyBorder="1" applyAlignment="1">
      <alignment horizontal="right" vertical="center"/>
    </xf>
    <xf numFmtId="176" fontId="26" fillId="0" borderId="43" xfId="3" applyNumberFormat="1" applyFont="1" applyBorder="1" applyAlignment="1">
      <alignment horizontal="right" vertical="center"/>
    </xf>
    <xf numFmtId="176" fontId="26" fillId="0" borderId="55" xfId="3" applyNumberFormat="1" applyFont="1" applyBorder="1" applyAlignment="1">
      <alignment horizontal="right" vertical="center"/>
    </xf>
    <xf numFmtId="176" fontId="26" fillId="0" borderId="7" xfId="3" applyNumberFormat="1" applyFont="1" applyBorder="1" applyAlignment="1">
      <alignment horizontal="center" vertical="center" textRotation="255"/>
    </xf>
    <xf numFmtId="176" fontId="26" fillId="0" borderId="8" xfId="3" applyNumberFormat="1" applyFont="1" applyBorder="1" applyAlignment="1">
      <alignment horizontal="center" vertical="center" textRotation="255"/>
    </xf>
    <xf numFmtId="176" fontId="26" fillId="0" borderId="12" xfId="3" applyNumberFormat="1" applyFont="1" applyBorder="1" applyAlignment="1">
      <alignment horizontal="center" vertical="center" textRotation="255"/>
    </xf>
    <xf numFmtId="176" fontId="26" fillId="0" borderId="13" xfId="3" applyNumberFormat="1" applyFont="1" applyBorder="1" applyAlignment="1">
      <alignment horizontal="center" vertical="center" textRotation="255"/>
    </xf>
    <xf numFmtId="49" fontId="26" fillId="0" borderId="35" xfId="3" applyNumberFormat="1" applyFont="1" applyBorder="1" applyAlignment="1">
      <alignment horizontal="right" vertical="center"/>
    </xf>
    <xf numFmtId="49" fontId="26" fillId="0" borderId="42" xfId="3" applyNumberFormat="1" applyFont="1" applyBorder="1" applyAlignment="1">
      <alignment horizontal="right" vertical="center"/>
    </xf>
    <xf numFmtId="49" fontId="26" fillId="0" borderId="43" xfId="3" applyNumberFormat="1" applyFont="1" applyBorder="1" applyAlignment="1">
      <alignment horizontal="right" vertical="center"/>
    </xf>
    <xf numFmtId="176" fontId="26" fillId="0" borderId="5" xfId="3" applyNumberFormat="1" applyFont="1" applyBorder="1" applyAlignment="1">
      <alignment horizontal="right" vertical="center"/>
    </xf>
    <xf numFmtId="176" fontId="26" fillId="0" borderId="0" xfId="3" applyNumberFormat="1" applyFont="1" applyAlignment="1">
      <alignment horizontal="right" vertical="center"/>
    </xf>
    <xf numFmtId="176" fontId="26" fillId="0" borderId="10" xfId="3" applyNumberFormat="1" applyFont="1" applyBorder="1" applyAlignment="1">
      <alignment horizontal="right" vertical="center"/>
    </xf>
    <xf numFmtId="176" fontId="26" fillId="0" borderId="1" xfId="3" applyNumberFormat="1" applyFont="1" applyBorder="1" applyAlignment="1">
      <alignment horizontal="right" vertical="center"/>
    </xf>
    <xf numFmtId="176" fontId="26" fillId="0" borderId="5" xfId="3" applyNumberFormat="1" applyFont="1" applyBorder="1" applyAlignment="1">
      <alignment horizontal="distributed" vertical="center"/>
    </xf>
    <xf numFmtId="176" fontId="26" fillId="0" borderId="10" xfId="3" applyNumberFormat="1" applyFont="1" applyBorder="1" applyAlignment="1">
      <alignment horizontal="distributed" vertical="center"/>
    </xf>
    <xf numFmtId="176" fontId="26" fillId="0" borderId="12" xfId="3" applyNumberFormat="1" applyFont="1" applyBorder="1" applyAlignment="1">
      <alignment horizontal="distributed" vertical="center"/>
    </xf>
    <xf numFmtId="176" fontId="26" fillId="0" borderId="27" xfId="3" applyNumberFormat="1" applyFont="1" applyBorder="1" applyAlignment="1">
      <alignment horizontal="center" vertical="center" wrapText="1"/>
    </xf>
    <xf numFmtId="176" fontId="26" fillId="0" borderId="33" xfId="3" applyNumberFormat="1" applyFont="1" applyBorder="1" applyAlignment="1">
      <alignment horizontal="center" vertical="center" wrapText="1"/>
    </xf>
    <xf numFmtId="176" fontId="26" fillId="0" borderId="30" xfId="3" applyNumberFormat="1" applyFont="1" applyBorder="1" applyAlignment="1">
      <alignment horizontal="center" vertical="center" wrapText="1"/>
    </xf>
    <xf numFmtId="176" fontId="26" fillId="0" borderId="18" xfId="3" applyNumberFormat="1" applyFont="1" applyBorder="1" applyAlignment="1">
      <alignment horizontal="right" vertical="center"/>
    </xf>
    <xf numFmtId="176" fontId="26" fillId="0" borderId="19" xfId="3" applyNumberFormat="1" applyFont="1" applyBorder="1" applyAlignment="1">
      <alignment horizontal="right" vertical="center"/>
    </xf>
    <xf numFmtId="176" fontId="37" fillId="0" borderId="7" xfId="3" applyNumberFormat="1" applyFont="1" applyBorder="1" applyAlignment="1">
      <alignment vertical="center" wrapText="1"/>
    </xf>
    <xf numFmtId="176" fontId="37" fillId="0" borderId="6" xfId="3" applyNumberFormat="1" applyFont="1" applyBorder="1" applyAlignment="1">
      <alignment vertical="center" wrapText="1"/>
    </xf>
    <xf numFmtId="176" fontId="37" fillId="0" borderId="8" xfId="3" applyNumberFormat="1" applyFont="1" applyBorder="1" applyAlignment="1">
      <alignment vertical="center" wrapText="1"/>
    </xf>
    <xf numFmtId="176" fontId="37" fillId="0" borderId="20" xfId="3" applyNumberFormat="1" applyFont="1" applyBorder="1" applyAlignment="1">
      <alignment vertical="center" wrapText="1"/>
    </xf>
    <xf numFmtId="176" fontId="37" fillId="0" borderId="16" xfId="3" applyNumberFormat="1" applyFont="1" applyBorder="1" applyAlignment="1">
      <alignment vertical="center" wrapText="1"/>
    </xf>
    <xf numFmtId="176" fontId="37" fillId="0" borderId="21" xfId="3" applyNumberFormat="1" applyFont="1" applyBorder="1" applyAlignment="1">
      <alignment vertical="center" wrapText="1"/>
    </xf>
    <xf numFmtId="176" fontId="26" fillId="0" borderId="5" xfId="3" quotePrefix="1" applyNumberFormat="1" applyFont="1" applyBorder="1" applyAlignment="1">
      <alignment horizontal="right" vertical="center"/>
    </xf>
    <xf numFmtId="176" fontId="26" fillId="0" borderId="0" xfId="3" quotePrefix="1" applyNumberFormat="1" applyFont="1" applyAlignment="1">
      <alignment horizontal="right" vertical="center"/>
    </xf>
    <xf numFmtId="176" fontId="26" fillId="0" borderId="10" xfId="3" quotePrefix="1" applyNumberFormat="1" applyFont="1" applyBorder="1" applyAlignment="1">
      <alignment horizontal="right" vertical="center"/>
    </xf>
    <xf numFmtId="176" fontId="26" fillId="0" borderId="12" xfId="3" quotePrefix="1" applyNumberFormat="1" applyFont="1" applyBorder="1" applyAlignment="1">
      <alignment horizontal="right" vertical="center"/>
    </xf>
    <xf numFmtId="176" fontId="26" fillId="0" borderId="11" xfId="3" quotePrefix="1" applyNumberFormat="1" applyFont="1" applyBorder="1" applyAlignment="1">
      <alignment horizontal="right" vertical="center"/>
    </xf>
    <xf numFmtId="176" fontId="26" fillId="0" borderId="13" xfId="3" quotePrefix="1" applyNumberFormat="1" applyFont="1" applyBorder="1" applyAlignment="1">
      <alignment horizontal="right" vertical="center"/>
    </xf>
    <xf numFmtId="176" fontId="36" fillId="0" borderId="56" xfId="3" applyNumberFormat="1" applyFont="1" applyBorder="1" applyAlignment="1">
      <alignment horizontal="distributed" vertical="center"/>
    </xf>
    <xf numFmtId="176" fontId="36" fillId="0" borderId="17" xfId="3" applyNumberFormat="1" applyFont="1" applyBorder="1" applyAlignment="1">
      <alignment horizontal="distributed" vertical="center"/>
    </xf>
    <xf numFmtId="176" fontId="36" fillId="0" borderId="38" xfId="3" applyNumberFormat="1" applyFont="1" applyBorder="1" applyAlignment="1">
      <alignment horizontal="distributed" vertical="center"/>
    </xf>
    <xf numFmtId="176" fontId="36" fillId="0" borderId="5" xfId="3" applyNumberFormat="1" applyFont="1" applyBorder="1" applyAlignment="1">
      <alignment horizontal="distributed" vertical="center"/>
    </xf>
    <xf numFmtId="176" fontId="36" fillId="0" borderId="0" xfId="3" applyNumberFormat="1" applyFont="1" applyAlignment="1">
      <alignment horizontal="distributed" vertical="center"/>
    </xf>
    <xf numFmtId="176" fontId="36" fillId="0" borderId="1" xfId="3" applyNumberFormat="1" applyFont="1" applyBorder="1" applyAlignment="1">
      <alignment horizontal="distributed" vertical="center"/>
    </xf>
    <xf numFmtId="176" fontId="36" fillId="0" borderId="12" xfId="3" applyNumberFormat="1" applyFont="1" applyBorder="1" applyAlignment="1">
      <alignment horizontal="distributed" vertical="center"/>
    </xf>
    <xf numFmtId="176" fontId="36" fillId="0" borderId="11" xfId="3" applyNumberFormat="1" applyFont="1" applyBorder="1" applyAlignment="1">
      <alignment horizontal="distributed" vertical="center"/>
    </xf>
    <xf numFmtId="176" fontId="36" fillId="0" borderId="14" xfId="3" applyNumberFormat="1" applyFont="1" applyBorder="1" applyAlignment="1">
      <alignment horizontal="distributed" vertical="center"/>
    </xf>
    <xf numFmtId="176" fontId="26" fillId="0" borderId="4" xfId="3" applyNumberFormat="1" applyFont="1" applyBorder="1" applyAlignment="1">
      <alignment horizontal="distributed" vertical="center"/>
    </xf>
    <xf numFmtId="176" fontId="26" fillId="0" borderId="0" xfId="3" applyNumberFormat="1" applyFont="1" applyAlignment="1">
      <alignment horizontal="distributed" vertical="center"/>
    </xf>
    <xf numFmtId="176" fontId="27" fillId="0" borderId="35" xfId="3" quotePrefix="1" applyNumberFormat="1" applyFont="1" applyBorder="1" applyAlignment="1">
      <alignment horizontal="center" vertical="center"/>
    </xf>
    <xf numFmtId="176" fontId="27" fillId="0" borderId="42" xfId="3" quotePrefix="1" applyNumberFormat="1" applyFont="1" applyBorder="1" applyAlignment="1">
      <alignment horizontal="center" vertical="center"/>
    </xf>
    <xf numFmtId="176" fontId="27" fillId="0" borderId="43" xfId="3" quotePrefix="1" applyNumberFormat="1" applyFont="1" applyBorder="1" applyAlignment="1">
      <alignment horizontal="center" vertical="center"/>
    </xf>
    <xf numFmtId="176" fontId="27" fillId="0" borderId="55" xfId="3" quotePrefix="1" applyNumberFormat="1" applyFont="1" applyBorder="1" applyAlignment="1">
      <alignment horizontal="center" vertical="center"/>
    </xf>
    <xf numFmtId="176" fontId="26" fillId="0" borderId="7" xfId="3" applyNumberFormat="1" applyFont="1" applyBorder="1" applyAlignment="1">
      <alignment horizontal="distributed" vertical="center"/>
    </xf>
    <xf numFmtId="176" fontId="37" fillId="0" borderId="7" xfId="3" applyNumberFormat="1" applyFont="1" applyBorder="1" applyAlignment="1">
      <alignment horizontal="distributed" vertical="center"/>
    </xf>
    <xf numFmtId="176" fontId="37" fillId="0" borderId="6" xfId="3" applyNumberFormat="1" applyFont="1" applyBorder="1" applyAlignment="1">
      <alignment horizontal="distributed" vertical="center"/>
    </xf>
    <xf numFmtId="176" fontId="37" fillId="0" borderId="8" xfId="3" applyNumberFormat="1" applyFont="1" applyBorder="1" applyAlignment="1">
      <alignment horizontal="distributed" vertical="center"/>
    </xf>
    <xf numFmtId="176" fontId="26" fillId="0" borderId="18" xfId="3" applyNumberFormat="1" applyFont="1" applyBorder="1" applyAlignment="1">
      <alignment horizontal="distributed" vertical="center"/>
    </xf>
    <xf numFmtId="176" fontId="26" fillId="0" borderId="12" xfId="3" applyNumberFormat="1" applyFont="1" applyBorder="1" applyAlignment="1">
      <alignment horizontal="distributed" vertical="top"/>
    </xf>
    <xf numFmtId="176" fontId="26" fillId="0" borderId="11" xfId="3" applyNumberFormat="1" applyFont="1" applyBorder="1" applyAlignment="1">
      <alignment horizontal="distributed" vertical="top"/>
    </xf>
    <xf numFmtId="176" fontId="26" fillId="0" borderId="13" xfId="3" applyNumberFormat="1" applyFont="1" applyBorder="1" applyAlignment="1">
      <alignment horizontal="distributed" vertical="top"/>
    </xf>
    <xf numFmtId="176" fontId="27" fillId="0" borderId="57" xfId="3" applyNumberFormat="1" applyFont="1" applyBorder="1" applyAlignment="1">
      <alignment horizontal="distributed" vertical="center" justifyLastLine="1"/>
    </xf>
    <xf numFmtId="176" fontId="27" fillId="0" borderId="58" xfId="3" applyNumberFormat="1" applyFont="1" applyBorder="1" applyAlignment="1">
      <alignment horizontal="distributed" vertical="center" justifyLastLine="1"/>
    </xf>
    <xf numFmtId="176" fontId="27" fillId="0" borderId="59" xfId="3" applyNumberFormat="1" applyFont="1" applyBorder="1" applyAlignment="1">
      <alignment horizontal="distributed" vertical="center" justifyLastLine="1"/>
    </xf>
    <xf numFmtId="176" fontId="26" fillId="0" borderId="60" xfId="3" applyNumberFormat="1" applyFont="1" applyBorder="1" applyAlignment="1">
      <alignment horizontal="center" vertical="center" textRotation="255"/>
    </xf>
    <xf numFmtId="176" fontId="26" fillId="0" borderId="61" xfId="3" applyNumberFormat="1" applyFont="1" applyBorder="1" applyAlignment="1">
      <alignment horizontal="center" vertical="center" textRotation="255"/>
    </xf>
    <xf numFmtId="176" fontId="26" fillId="0" borderId="62" xfId="3" applyNumberFormat="1" applyFont="1" applyBorder="1" applyAlignment="1">
      <alignment horizontal="center" vertical="center" textRotation="255"/>
    </xf>
    <xf numFmtId="176" fontId="27" fillId="0" borderId="56" xfId="3" applyNumberFormat="1" applyFont="1" applyBorder="1" applyAlignment="1">
      <alignment horizontal="distributed" vertical="center"/>
    </xf>
    <xf numFmtId="176" fontId="27" fillId="0" borderId="17" xfId="3" applyNumberFormat="1" applyFont="1" applyBorder="1" applyAlignment="1">
      <alignment horizontal="distributed" vertical="center"/>
    </xf>
    <xf numFmtId="176" fontId="27" fillId="0" borderId="63" xfId="3" applyNumberFormat="1" applyFont="1" applyBorder="1" applyAlignment="1">
      <alignment horizontal="distributed" vertical="center"/>
    </xf>
    <xf numFmtId="176" fontId="27" fillId="0" borderId="5" xfId="3" applyNumberFormat="1" applyFont="1" applyBorder="1" applyAlignment="1">
      <alignment horizontal="distributed" vertical="center"/>
    </xf>
    <xf numFmtId="176" fontId="27" fillId="0" borderId="0" xfId="3" applyNumberFormat="1" applyFont="1" applyAlignment="1">
      <alignment horizontal="distributed" vertical="center"/>
    </xf>
    <xf numFmtId="176" fontId="27" fillId="0" borderId="10" xfId="3" applyNumberFormat="1" applyFont="1" applyBorder="1" applyAlignment="1">
      <alignment horizontal="distributed" vertical="center"/>
    </xf>
    <xf numFmtId="176" fontId="27" fillId="0" borderId="12" xfId="3" applyNumberFormat="1" applyFont="1" applyBorder="1" applyAlignment="1">
      <alignment horizontal="distributed" vertical="center"/>
    </xf>
    <xf numFmtId="176" fontId="27" fillId="0" borderId="11" xfId="3" applyNumberFormat="1" applyFont="1" applyBorder="1" applyAlignment="1">
      <alignment horizontal="distributed" vertical="center"/>
    </xf>
    <xf numFmtId="176" fontId="27" fillId="0" borderId="13" xfId="3" applyNumberFormat="1" applyFont="1" applyBorder="1" applyAlignment="1">
      <alignment horizontal="distributed" vertical="center"/>
    </xf>
    <xf numFmtId="176" fontId="36" fillId="0" borderId="56" xfId="3" applyNumberFormat="1" applyFont="1" applyBorder="1" applyAlignment="1">
      <alignment horizontal="distributed" vertical="center" wrapText="1"/>
    </xf>
    <xf numFmtId="176" fontId="36" fillId="0" borderId="17" xfId="3" applyNumberFormat="1" applyFont="1" applyBorder="1" applyAlignment="1">
      <alignment horizontal="distributed" vertical="center" wrapText="1"/>
    </xf>
    <xf numFmtId="176" fontId="36" fillId="0" borderId="63" xfId="3" applyNumberFormat="1" applyFont="1" applyBorder="1" applyAlignment="1">
      <alignment horizontal="distributed" vertical="center" wrapText="1"/>
    </xf>
    <xf numFmtId="176" fontId="36" fillId="0" borderId="5" xfId="3" applyNumberFormat="1" applyFont="1" applyBorder="1" applyAlignment="1">
      <alignment horizontal="distributed" vertical="center" wrapText="1"/>
    </xf>
    <xf numFmtId="176" fontId="36" fillId="0" borderId="0" xfId="3" applyNumberFormat="1" applyFont="1" applyAlignment="1">
      <alignment horizontal="distributed" vertical="center" wrapText="1"/>
    </xf>
    <xf numFmtId="176" fontId="36" fillId="0" borderId="10" xfId="3" applyNumberFormat="1" applyFont="1" applyBorder="1" applyAlignment="1">
      <alignment horizontal="distributed" vertical="center" wrapText="1"/>
    </xf>
    <xf numFmtId="176" fontId="36" fillId="0" borderId="12" xfId="3" applyNumberFormat="1" applyFont="1" applyBorder="1" applyAlignment="1">
      <alignment horizontal="distributed" vertical="center" wrapText="1"/>
    </xf>
    <xf numFmtId="176" fontId="36" fillId="0" borderId="11" xfId="3" applyNumberFormat="1" applyFont="1" applyBorder="1" applyAlignment="1">
      <alignment horizontal="distributed" vertical="center" wrapText="1"/>
    </xf>
    <xf numFmtId="176" fontId="36" fillId="0" borderId="13" xfId="3" applyNumberFormat="1" applyFont="1" applyBorder="1" applyAlignment="1">
      <alignment horizontal="distributed" vertical="center" wrapText="1"/>
    </xf>
    <xf numFmtId="176" fontId="36" fillId="0" borderId="63" xfId="3" applyNumberFormat="1" applyFont="1" applyBorder="1" applyAlignment="1">
      <alignment horizontal="distributed" vertical="center"/>
    </xf>
    <xf numFmtId="176" fontId="36" fillId="0" borderId="10" xfId="3" applyNumberFormat="1" applyFont="1" applyBorder="1" applyAlignment="1">
      <alignment horizontal="distributed" vertical="center"/>
    </xf>
    <xf numFmtId="176" fontId="36" fillId="0" borderId="13" xfId="3" applyNumberFormat="1" applyFont="1" applyBorder="1" applyAlignment="1">
      <alignment horizontal="distributed" vertical="center"/>
    </xf>
    <xf numFmtId="176" fontId="37" fillId="0" borderId="12" xfId="3" applyNumberFormat="1" applyFont="1" applyBorder="1" applyAlignment="1">
      <alignment horizontal="distributed" vertical="top"/>
    </xf>
    <xf numFmtId="176" fontId="37" fillId="0" borderId="11" xfId="3" applyNumberFormat="1" applyFont="1" applyBorder="1" applyAlignment="1">
      <alignment horizontal="distributed" vertical="top"/>
    </xf>
    <xf numFmtId="176" fontId="37" fillId="0" borderId="13" xfId="3" applyNumberFormat="1" applyFont="1" applyBorder="1" applyAlignment="1">
      <alignment horizontal="distributed" vertical="top"/>
    </xf>
    <xf numFmtId="176" fontId="26" fillId="0" borderId="19" xfId="3" applyNumberFormat="1" applyFont="1" applyBorder="1" applyAlignment="1">
      <alignment horizontal="distributed" vertical="top"/>
    </xf>
    <xf numFmtId="176" fontId="37" fillId="0" borderId="5" xfId="3" applyNumberFormat="1" applyFont="1" applyBorder="1" applyAlignment="1">
      <alignment vertical="center" wrapText="1"/>
    </xf>
    <xf numFmtId="176" fontId="37" fillId="0" borderId="0" xfId="3" applyNumberFormat="1" applyFont="1" applyAlignment="1">
      <alignment vertical="center" wrapText="1"/>
    </xf>
    <xf numFmtId="176" fontId="37" fillId="0" borderId="12" xfId="3" applyNumberFormat="1" applyFont="1" applyBorder="1" applyAlignment="1">
      <alignment vertical="center" wrapText="1"/>
    </xf>
    <xf numFmtId="176" fontId="37" fillId="0" borderId="11" xfId="3" applyNumberFormat="1" applyFont="1" applyBorder="1" applyAlignment="1">
      <alignment vertical="center" wrapText="1"/>
    </xf>
    <xf numFmtId="176" fontId="26" fillId="0" borderId="26" xfId="3" applyNumberFormat="1" applyFont="1" applyBorder="1" applyAlignment="1">
      <alignment horizontal="center" vertical="center" textRotation="255"/>
    </xf>
    <xf numFmtId="176" fontId="26" fillId="0" borderId="4" xfId="3" applyNumberFormat="1" applyFont="1" applyBorder="1" applyAlignment="1">
      <alignment horizontal="center" vertical="center" textRotation="255"/>
    </xf>
    <xf numFmtId="176" fontId="26" fillId="0" borderId="64" xfId="3" applyNumberFormat="1" applyFont="1" applyBorder="1" applyAlignment="1">
      <alignment horizontal="center" vertical="center" textRotation="255"/>
    </xf>
    <xf numFmtId="176" fontId="26" fillId="0" borderId="65" xfId="3" applyNumberFormat="1" applyFont="1" applyBorder="1" applyAlignment="1">
      <alignment horizontal="center" vertical="center" textRotation="255"/>
    </xf>
    <xf numFmtId="178" fontId="26" fillId="0" borderId="6" xfId="3" applyNumberFormat="1" applyFont="1" applyBorder="1" applyAlignment="1">
      <alignment horizontal="center" vertical="center"/>
    </xf>
    <xf numFmtId="177" fontId="26" fillId="0" borderId="16" xfId="3" applyNumberFormat="1" applyFont="1" applyBorder="1" applyAlignment="1">
      <alignment horizontal="center" vertical="center"/>
    </xf>
    <xf numFmtId="178" fontId="26" fillId="0" borderId="16" xfId="3" applyNumberFormat="1" applyFont="1" applyBorder="1" applyAlignment="1">
      <alignment horizontal="center" vertical="center"/>
    </xf>
    <xf numFmtId="176" fontId="37" fillId="0" borderId="16" xfId="3" applyNumberFormat="1" applyFont="1" applyBorder="1" applyAlignment="1">
      <alignment horizontal="left" vertical="center"/>
    </xf>
    <xf numFmtId="176" fontId="37" fillId="0" borderId="21" xfId="3" applyNumberFormat="1" applyFont="1" applyBorder="1" applyAlignment="1">
      <alignment horizontal="left" vertical="center"/>
    </xf>
    <xf numFmtId="176" fontId="26" fillId="0" borderId="66" xfId="3" applyNumberFormat="1" applyFont="1" applyBorder="1" applyAlignment="1">
      <alignment horizontal="distributed" vertical="center"/>
    </xf>
    <xf numFmtId="176" fontId="26" fillId="0" borderId="16" xfId="3" applyNumberFormat="1" applyFont="1" applyBorder="1" applyAlignment="1">
      <alignment horizontal="distributed" vertical="center"/>
    </xf>
    <xf numFmtId="176" fontId="26" fillId="0" borderId="21" xfId="3" applyNumberFormat="1" applyFont="1" applyBorder="1" applyAlignment="1">
      <alignment horizontal="distributed" vertical="center"/>
    </xf>
    <xf numFmtId="177" fontId="26" fillId="0" borderId="6" xfId="3" applyNumberFormat="1" applyFont="1" applyBorder="1" applyAlignment="1">
      <alignment horizontal="center" vertical="center"/>
    </xf>
    <xf numFmtId="176" fontId="26" fillId="0" borderId="28" xfId="3" applyNumberFormat="1" applyFont="1" applyBorder="1" applyAlignment="1">
      <alignment horizontal="distributed" vertical="center" shrinkToFit="1"/>
    </xf>
    <xf numFmtId="176" fontId="26" fillId="0" borderId="6" xfId="3" applyNumberFormat="1" applyFont="1" applyBorder="1" applyAlignment="1">
      <alignment horizontal="distributed" vertical="center" shrinkToFit="1"/>
    </xf>
    <xf numFmtId="176" fontId="26" fillId="0" borderId="8" xfId="3" applyNumberFormat="1" applyFont="1" applyBorder="1" applyAlignment="1">
      <alignment horizontal="distributed" vertical="center" shrinkToFit="1"/>
    </xf>
    <xf numFmtId="176" fontId="26" fillId="0" borderId="67" xfId="3" applyNumberFormat="1" applyFont="1" applyBorder="1" applyAlignment="1">
      <alignment horizontal="distributed" vertical="center" shrinkToFit="1"/>
    </xf>
    <xf numFmtId="176" fontId="26" fillId="0" borderId="16" xfId="3" applyNumberFormat="1" applyFont="1" applyBorder="1" applyAlignment="1">
      <alignment horizontal="distributed" vertical="center" shrinkToFit="1"/>
    </xf>
    <xf numFmtId="176" fontId="26" fillId="0" borderId="21" xfId="3" applyNumberFormat="1" applyFont="1" applyBorder="1" applyAlignment="1">
      <alignment horizontal="distributed" vertical="center" shrinkToFit="1"/>
    </xf>
    <xf numFmtId="178" fontId="26" fillId="0" borderId="6" xfId="6" applyNumberFormat="1" applyFont="1" applyBorder="1" applyAlignment="1">
      <alignment horizontal="center" vertical="center"/>
    </xf>
    <xf numFmtId="176" fontId="37" fillId="0" borderId="6" xfId="3" applyNumberFormat="1" applyFont="1" applyBorder="1" applyAlignment="1">
      <alignment horizontal="left" vertical="center"/>
    </xf>
    <xf numFmtId="176" fontId="37" fillId="0" borderId="8" xfId="3" applyNumberFormat="1" applyFont="1" applyBorder="1" applyAlignment="1">
      <alignment horizontal="left" vertical="center"/>
    </xf>
    <xf numFmtId="177" fontId="26" fillId="0" borderId="11" xfId="3" applyNumberFormat="1" applyFont="1" applyBorder="1" applyAlignment="1">
      <alignment horizontal="center" vertical="center"/>
    </xf>
    <xf numFmtId="177" fontId="26" fillId="0" borderId="0" xfId="3" applyNumberFormat="1" applyFont="1" applyAlignment="1">
      <alignment horizontal="center" vertical="center"/>
    </xf>
    <xf numFmtId="178" fontId="26" fillId="0" borderId="11" xfId="3" applyNumberFormat="1" applyFont="1" applyBorder="1" applyAlignment="1">
      <alignment horizontal="center" vertical="center"/>
    </xf>
    <xf numFmtId="176" fontId="37" fillId="0" borderId="11" xfId="3" applyNumberFormat="1" applyFont="1" applyBorder="1" applyAlignment="1">
      <alignment horizontal="left" vertical="center"/>
    </xf>
    <xf numFmtId="176" fontId="37" fillId="0" borderId="13" xfId="3" applyNumberFormat="1" applyFont="1" applyBorder="1" applyAlignment="1">
      <alignment horizontal="left" vertical="center"/>
    </xf>
    <xf numFmtId="176" fontId="26" fillId="0" borderId="46" xfId="3" applyNumberFormat="1" applyFont="1" applyBorder="1" applyAlignment="1">
      <alignment horizontal="distributed" vertical="center" shrinkToFit="1"/>
    </xf>
    <xf numFmtId="176" fontId="26" fillId="0" borderId="11" xfId="3" applyNumberFormat="1" applyFont="1" applyBorder="1" applyAlignment="1">
      <alignment horizontal="distributed" vertical="center" shrinkToFit="1"/>
    </xf>
    <xf numFmtId="176" fontId="26" fillId="0" borderId="13" xfId="3" applyNumberFormat="1" applyFont="1" applyBorder="1" applyAlignment="1">
      <alignment horizontal="distributed" vertical="center" shrinkToFit="1"/>
    </xf>
    <xf numFmtId="176" fontId="26" fillId="0" borderId="3" xfId="3" applyNumberFormat="1" applyFont="1" applyBorder="1" applyAlignment="1">
      <alignment horizontal="right" vertical="center"/>
    </xf>
    <xf numFmtId="176" fontId="27" fillId="0" borderId="68" xfId="3" applyNumberFormat="1" applyFont="1" applyBorder="1" applyAlignment="1">
      <alignment horizontal="left" vertical="center"/>
    </xf>
    <xf numFmtId="176" fontId="27" fillId="0" borderId="17" xfId="3" applyNumberFormat="1" applyFont="1" applyBorder="1" applyAlignment="1">
      <alignment horizontal="left" vertical="center"/>
    </xf>
    <xf numFmtId="176" fontId="27" fillId="0" borderId="54" xfId="3" applyNumberFormat="1" applyFont="1" applyBorder="1" applyAlignment="1">
      <alignment horizontal="left" vertical="center"/>
    </xf>
    <xf numFmtId="176" fontId="27" fillId="0" borderId="11" xfId="3" applyNumberFormat="1" applyFont="1" applyBorder="1" applyAlignment="1">
      <alignment horizontal="left" vertical="center"/>
    </xf>
    <xf numFmtId="176" fontId="26" fillId="0" borderId="17" xfId="3" applyNumberFormat="1" applyFont="1" applyBorder="1" applyAlignment="1">
      <alignment horizontal="right"/>
    </xf>
    <xf numFmtId="176" fontId="26" fillId="0" borderId="38" xfId="3" applyNumberFormat="1" applyFont="1" applyBorder="1" applyAlignment="1">
      <alignment horizontal="right"/>
    </xf>
    <xf numFmtId="176" fontId="26" fillId="0" borderId="0" xfId="3" applyNumberFormat="1" applyFont="1" applyAlignment="1">
      <alignment horizontal="right"/>
    </xf>
    <xf numFmtId="176" fontId="26" fillId="0" borderId="1" xfId="3" applyNumberFormat="1" applyFont="1" applyBorder="1" applyAlignment="1">
      <alignment horizontal="right"/>
    </xf>
    <xf numFmtId="176" fontId="27" fillId="0" borderId="2" xfId="3" applyNumberFormat="1" applyFont="1" applyBorder="1" applyAlignment="1">
      <alignment horizontal="distributed" vertical="center"/>
    </xf>
    <xf numFmtId="176" fontId="27" fillId="0" borderId="42" xfId="3" applyNumberFormat="1" applyFont="1" applyBorder="1" applyAlignment="1">
      <alignment horizontal="distributed" vertical="center"/>
    </xf>
    <xf numFmtId="176" fontId="27" fillId="0" borderId="43" xfId="3" applyNumberFormat="1" applyFont="1" applyBorder="1" applyAlignment="1">
      <alignment horizontal="distributed" vertical="center"/>
    </xf>
    <xf numFmtId="176" fontId="27" fillId="0" borderId="35" xfId="3" applyNumberFormat="1" applyFont="1" applyBorder="1" applyAlignment="1">
      <alignment horizontal="distributed" vertical="center"/>
    </xf>
    <xf numFmtId="176" fontId="27" fillId="0" borderId="35" xfId="3" applyNumberFormat="1" applyFont="1" applyBorder="1" applyAlignment="1">
      <alignment horizontal="distributed" vertical="center" wrapText="1"/>
    </xf>
    <xf numFmtId="176" fontId="27" fillId="0" borderId="42" xfId="3" applyNumberFormat="1" applyFont="1" applyBorder="1" applyAlignment="1">
      <alignment horizontal="distributed" vertical="center" wrapText="1"/>
    </xf>
    <xf numFmtId="176" fontId="27" fillId="0" borderId="55" xfId="3" applyNumberFormat="1" applyFont="1" applyBorder="1" applyAlignment="1">
      <alignment horizontal="distributed" vertical="center" wrapText="1"/>
    </xf>
    <xf numFmtId="176" fontId="27" fillId="0" borderId="69" xfId="3" applyNumberFormat="1" applyFont="1" applyBorder="1" applyAlignment="1">
      <alignment horizontal="distributed" vertical="center"/>
    </xf>
    <xf numFmtId="176" fontId="27" fillId="0" borderId="70" xfId="3" applyNumberFormat="1" applyFont="1" applyBorder="1" applyAlignment="1">
      <alignment horizontal="distributed" vertical="center" wrapText="1"/>
    </xf>
    <xf numFmtId="176" fontId="26" fillId="0" borderId="7" xfId="3" applyNumberFormat="1" applyFont="1" applyBorder="1" applyAlignment="1">
      <alignment horizontal="right" vertical="center" wrapText="1"/>
    </xf>
    <xf numFmtId="176" fontId="26" fillId="0" borderId="6" xfId="3" applyNumberFormat="1" applyFont="1" applyBorder="1" applyAlignment="1">
      <alignment horizontal="right" vertical="center" wrapText="1"/>
    </xf>
    <xf numFmtId="176" fontId="26" fillId="0" borderId="12" xfId="3" applyNumberFormat="1" applyFont="1" applyBorder="1" applyAlignment="1">
      <alignment horizontal="right" vertical="center" wrapText="1"/>
    </xf>
    <xf numFmtId="176" fontId="26" fillId="0" borderId="11" xfId="3" applyNumberFormat="1" applyFont="1" applyBorder="1" applyAlignment="1">
      <alignment horizontal="right" vertical="center" wrapText="1"/>
    </xf>
    <xf numFmtId="176" fontId="26" fillId="0" borderId="26" xfId="3" applyNumberFormat="1" applyFont="1" applyBorder="1" applyAlignment="1">
      <alignment horizontal="distributed"/>
    </xf>
    <xf numFmtId="176" fontId="26" fillId="0" borderId="6" xfId="3" applyNumberFormat="1" applyFont="1" applyBorder="1" applyAlignment="1">
      <alignment horizontal="distributed"/>
    </xf>
    <xf numFmtId="178" fontId="26" fillId="0" borderId="71" xfId="4" quotePrefix="1" applyNumberFormat="1" applyFont="1" applyBorder="1" applyAlignment="1">
      <alignment horizontal="center" vertical="center"/>
    </xf>
    <xf numFmtId="178" fontId="26" fillId="0" borderId="72" xfId="4" quotePrefix="1" applyNumberFormat="1" applyFont="1" applyBorder="1" applyAlignment="1">
      <alignment horizontal="center" vertical="center"/>
    </xf>
    <xf numFmtId="178" fontId="26" fillId="0" borderId="73" xfId="4" quotePrefix="1" applyNumberFormat="1" applyFont="1" applyBorder="1" applyAlignment="1">
      <alignment horizontal="center" vertical="center"/>
    </xf>
    <xf numFmtId="178" fontId="26" fillId="0" borderId="74" xfId="4" quotePrefix="1" applyNumberFormat="1" applyFont="1" applyBorder="1" applyAlignment="1">
      <alignment horizontal="center" vertical="center"/>
    </xf>
    <xf numFmtId="176" fontId="26" fillId="0" borderId="75" xfId="3" applyNumberFormat="1" applyFont="1" applyBorder="1" applyAlignment="1">
      <alignment horizontal="center" vertical="center" wrapText="1"/>
    </xf>
    <xf numFmtId="176" fontId="26" fillId="0" borderId="76" xfId="3" applyNumberFormat="1" applyFont="1" applyBorder="1" applyAlignment="1">
      <alignment horizontal="center" vertical="center" wrapText="1"/>
    </xf>
    <xf numFmtId="176" fontId="26" fillId="0" borderId="77" xfId="3" applyNumberFormat="1" applyFont="1" applyBorder="1" applyAlignment="1">
      <alignment horizontal="center" vertical="center" wrapText="1"/>
    </xf>
    <xf numFmtId="176" fontId="26" fillId="0" borderId="78" xfId="3" applyNumberFormat="1" applyFont="1" applyBorder="1" applyAlignment="1">
      <alignment horizontal="center" vertical="center" wrapText="1"/>
    </xf>
    <xf numFmtId="176" fontId="26" fillId="0" borderId="79" xfId="3" applyNumberFormat="1" applyFont="1" applyBorder="1" applyAlignment="1">
      <alignment horizontal="center" vertical="center" wrapText="1"/>
    </xf>
    <xf numFmtId="176" fontId="26" fillId="0" borderId="80" xfId="3" applyNumberFormat="1" applyFont="1" applyBorder="1" applyAlignment="1">
      <alignment horizontal="center" vertical="center" wrapText="1"/>
    </xf>
    <xf numFmtId="176" fontId="26" fillId="0" borderId="66" xfId="3" applyNumberFormat="1" applyFont="1" applyBorder="1" applyAlignment="1">
      <alignment horizontal="center" vertical="center"/>
    </xf>
    <xf numFmtId="176" fontId="26" fillId="0" borderId="16" xfId="3" applyNumberFormat="1" applyFont="1" applyBorder="1" applyAlignment="1">
      <alignment horizontal="center" vertical="center"/>
    </xf>
    <xf numFmtId="178" fontId="26" fillId="0" borderId="5" xfId="3" quotePrefix="1" applyNumberFormat="1" applyFont="1" applyBorder="1" applyAlignment="1">
      <alignment horizontal="center" vertical="center" shrinkToFit="1"/>
    </xf>
    <xf numFmtId="178" fontId="26" fillId="0" borderId="81" xfId="3" quotePrefix="1" applyNumberFormat="1" applyFont="1" applyBorder="1" applyAlignment="1">
      <alignment horizontal="center" vertical="center" shrinkToFit="1"/>
    </xf>
    <xf numFmtId="178" fontId="26" fillId="0" borderId="12" xfId="3" quotePrefix="1" applyNumberFormat="1" applyFont="1" applyBorder="1" applyAlignment="1">
      <alignment horizontal="center" vertical="center" shrinkToFit="1"/>
    </xf>
    <xf numFmtId="178" fontId="26" fillId="0" borderId="19" xfId="3" quotePrefix="1" applyNumberFormat="1" applyFont="1" applyBorder="1" applyAlignment="1">
      <alignment horizontal="center" vertical="center" shrinkToFit="1"/>
    </xf>
    <xf numFmtId="176" fontId="26" fillId="0" borderId="28" xfId="3" applyNumberFormat="1" applyFont="1" applyBorder="1" applyAlignment="1">
      <alignment horizontal="distributed" vertical="center" wrapText="1"/>
    </xf>
    <xf numFmtId="176" fontId="26" fillId="0" borderId="6" xfId="3" applyNumberFormat="1" applyFont="1" applyBorder="1" applyAlignment="1">
      <alignment horizontal="distributed" vertical="center" wrapText="1"/>
    </xf>
    <xf numFmtId="176" fontId="26" fillId="0" borderId="8" xfId="3" applyNumberFormat="1" applyFont="1" applyBorder="1" applyAlignment="1">
      <alignment horizontal="distributed" vertical="center" wrapText="1"/>
    </xf>
    <xf numFmtId="176" fontId="26" fillId="0" borderId="46" xfId="3" applyNumberFormat="1" applyFont="1" applyBorder="1" applyAlignment="1">
      <alignment horizontal="distributed" vertical="center" wrapText="1"/>
    </xf>
    <xf numFmtId="176" fontId="26" fillId="0" borderId="11" xfId="3" applyNumberFormat="1" applyFont="1" applyBorder="1" applyAlignment="1">
      <alignment horizontal="distributed" vertical="center" wrapText="1"/>
    </xf>
    <xf numFmtId="176" fontId="26" fillId="0" borderId="13" xfId="3" applyNumberFormat="1" applyFont="1" applyBorder="1" applyAlignment="1">
      <alignment horizontal="distributed" vertical="center" wrapText="1"/>
    </xf>
    <xf numFmtId="178" fontId="26" fillId="0" borderId="7" xfId="3" applyNumberFormat="1" applyFont="1" applyBorder="1" applyAlignment="1">
      <alignment horizontal="right" vertical="center"/>
    </xf>
    <xf numFmtId="178" fontId="26" fillId="0" borderId="6" xfId="3" applyNumberFormat="1" applyFont="1" applyBorder="1" applyAlignment="1">
      <alignment horizontal="right" vertical="center"/>
    </xf>
    <xf numFmtId="178" fontId="26" fillId="0" borderId="12" xfId="3" applyNumberFormat="1" applyFont="1" applyBorder="1" applyAlignment="1">
      <alignment horizontal="right" vertical="center"/>
    </xf>
    <xf numFmtId="178" fontId="26" fillId="0" borderId="11" xfId="3" applyNumberFormat="1" applyFont="1" applyBorder="1" applyAlignment="1">
      <alignment horizontal="right" vertical="center"/>
    </xf>
    <xf numFmtId="178" fontId="26" fillId="0" borderId="6" xfId="3" applyNumberFormat="1" applyFont="1" applyBorder="1" applyAlignment="1">
      <alignment horizontal="right" vertical="center" wrapText="1"/>
    </xf>
    <xf numFmtId="178" fontId="26" fillId="0" borderId="11" xfId="3" applyNumberFormat="1" applyFont="1" applyBorder="1" applyAlignment="1">
      <alignment horizontal="right" vertical="center" wrapText="1"/>
    </xf>
    <xf numFmtId="177" fontId="26" fillId="0" borderId="7" xfId="3" applyNumberFormat="1" applyFont="1" applyBorder="1" applyAlignment="1">
      <alignment horizontal="right" vertical="center"/>
    </xf>
    <xf numFmtId="177" fontId="26" fillId="0" borderId="6" xfId="3" applyNumberFormat="1" applyFont="1" applyBorder="1" applyAlignment="1">
      <alignment horizontal="right" vertical="center"/>
    </xf>
    <xf numFmtId="177" fontId="26" fillId="0" borderId="12" xfId="3" applyNumberFormat="1" applyFont="1" applyBorder="1" applyAlignment="1">
      <alignment horizontal="right" vertical="center"/>
    </xf>
    <xf numFmtId="177" fontId="26" fillId="0" borderId="11" xfId="3" applyNumberFormat="1" applyFont="1" applyBorder="1" applyAlignment="1">
      <alignment horizontal="right" vertical="center"/>
    </xf>
    <xf numFmtId="178" fontId="26" fillId="0" borderId="71" xfId="4" quotePrefix="1" applyNumberFormat="1" applyFont="1" applyBorder="1" applyAlignment="1">
      <alignment horizontal="center" vertical="center" shrinkToFit="1"/>
    </xf>
    <xf numFmtId="178" fontId="26" fillId="0" borderId="72" xfId="4" quotePrefix="1" applyNumberFormat="1" applyFont="1" applyBorder="1" applyAlignment="1">
      <alignment horizontal="center" vertical="center" shrinkToFit="1"/>
    </xf>
    <xf numFmtId="178" fontId="26" fillId="0" borderId="82" xfId="4" quotePrefix="1" applyNumberFormat="1" applyFont="1" applyBorder="1" applyAlignment="1">
      <alignment horizontal="center" vertical="center" shrinkToFit="1"/>
    </xf>
    <xf numFmtId="178" fontId="26" fillId="0" borderId="83" xfId="4" quotePrefix="1" applyNumberFormat="1" applyFont="1" applyBorder="1" applyAlignment="1">
      <alignment horizontal="center" vertical="center" shrinkToFit="1"/>
    </xf>
    <xf numFmtId="176" fontId="26" fillId="0" borderId="7" xfId="3" applyNumberFormat="1" applyFont="1" applyBorder="1" applyAlignment="1">
      <alignment horizontal="center" vertical="center"/>
    </xf>
    <xf numFmtId="176" fontId="26" fillId="0" borderId="6" xfId="3" applyNumberFormat="1" applyFont="1" applyBorder="1" applyAlignment="1">
      <alignment horizontal="center" vertical="center"/>
    </xf>
    <xf numFmtId="176" fontId="26" fillId="0" borderId="12" xfId="3" applyNumberFormat="1" applyFont="1" applyBorder="1" applyAlignment="1">
      <alignment horizontal="center" vertical="center"/>
    </xf>
    <xf numFmtId="176" fontId="26" fillId="0" borderId="11" xfId="3" applyNumberFormat="1" applyFont="1" applyBorder="1" applyAlignment="1">
      <alignment horizontal="center" vertical="center"/>
    </xf>
    <xf numFmtId="176" fontId="26" fillId="0" borderId="54" xfId="3" applyNumberFormat="1" applyFont="1" applyBorder="1" applyAlignment="1">
      <alignment horizontal="distributed" vertical="top"/>
    </xf>
    <xf numFmtId="176" fontId="26" fillId="0" borderId="26" xfId="3" applyNumberFormat="1" applyFont="1" applyBorder="1" applyAlignment="1">
      <alignment horizontal="distributed" vertical="center" wrapText="1"/>
    </xf>
    <xf numFmtId="176" fontId="26" fillId="0" borderId="54" xfId="3" applyNumberFormat="1" applyFont="1" applyBorder="1" applyAlignment="1">
      <alignment horizontal="distributed" vertical="center" wrapText="1"/>
    </xf>
    <xf numFmtId="176" fontId="26" fillId="0" borderId="28" xfId="3" applyNumberFormat="1" applyFont="1" applyBorder="1" applyAlignment="1">
      <alignment horizontal="distributed" vertical="center"/>
    </xf>
    <xf numFmtId="176" fontId="26" fillId="0" borderId="46" xfId="3" applyNumberFormat="1" applyFont="1" applyBorder="1" applyAlignment="1">
      <alignment horizontal="distributed" vertical="center"/>
    </xf>
    <xf numFmtId="176" fontId="27" fillId="0" borderId="84" xfId="3" applyNumberFormat="1" applyFont="1" applyBorder="1" applyAlignment="1">
      <alignment horizontal="distributed" vertical="center" wrapText="1"/>
    </xf>
    <xf numFmtId="176" fontId="27" fillId="0" borderId="58" xfId="3" applyNumberFormat="1" applyFont="1" applyBorder="1" applyAlignment="1">
      <alignment horizontal="distributed" vertical="center" wrapText="1"/>
    </xf>
    <xf numFmtId="176" fontId="27" fillId="0" borderId="85" xfId="3" applyNumberFormat="1" applyFont="1" applyBorder="1" applyAlignment="1">
      <alignment horizontal="distributed" vertical="center" wrapText="1"/>
    </xf>
    <xf numFmtId="176" fontId="37" fillId="0" borderId="6" xfId="3" applyNumberFormat="1" applyFont="1" applyBorder="1" applyAlignment="1">
      <alignment horizontal="right"/>
    </xf>
    <xf numFmtId="176" fontId="37" fillId="0" borderId="15" xfId="3" applyNumberFormat="1" applyFont="1" applyBorder="1" applyAlignment="1">
      <alignment horizontal="right"/>
    </xf>
    <xf numFmtId="176" fontId="26" fillId="0" borderId="9" xfId="3" applyNumberFormat="1" applyFont="1" applyBorder="1" applyAlignment="1">
      <alignment horizontal="distributed" vertical="center"/>
    </xf>
    <xf numFmtId="176" fontId="27" fillId="0" borderId="57" xfId="3" applyNumberFormat="1" applyFont="1" applyBorder="1" applyAlignment="1">
      <alignment horizontal="distributed" vertical="center"/>
    </xf>
    <xf numFmtId="176" fontId="27" fillId="0" borderId="58" xfId="3" applyNumberFormat="1" applyFont="1" applyBorder="1" applyAlignment="1">
      <alignment horizontal="distributed" vertical="center"/>
    </xf>
    <xf numFmtId="176" fontId="27" fillId="0" borderId="85" xfId="3" applyNumberFormat="1" applyFont="1" applyBorder="1" applyAlignment="1">
      <alignment horizontal="distributed" vertical="center"/>
    </xf>
    <xf numFmtId="176" fontId="27" fillId="0" borderId="84" xfId="3" applyNumberFormat="1" applyFont="1" applyBorder="1" applyAlignment="1">
      <alignment horizontal="distributed" vertical="center"/>
    </xf>
    <xf numFmtId="176" fontId="27" fillId="0" borderId="59" xfId="3" applyNumberFormat="1" applyFont="1" applyBorder="1" applyAlignment="1">
      <alignment horizontal="distributed" vertical="center" wrapText="1"/>
    </xf>
    <xf numFmtId="176" fontId="27" fillId="0" borderId="86" xfId="3" applyNumberFormat="1" applyFont="1" applyBorder="1" applyAlignment="1">
      <alignment horizontal="distributed" vertical="center"/>
    </xf>
    <xf numFmtId="176" fontId="30" fillId="0" borderId="42" xfId="3" applyNumberFormat="1" applyFont="1" applyBorder="1" applyAlignment="1">
      <alignment horizontal="left" vertical="center"/>
    </xf>
    <xf numFmtId="176" fontId="30" fillId="0" borderId="70" xfId="3" applyNumberFormat="1" applyFont="1" applyBorder="1" applyAlignment="1">
      <alignment horizontal="left" vertical="center"/>
    </xf>
    <xf numFmtId="177" fontId="26" fillId="0" borderId="52" xfId="3" applyNumberFormat="1" applyFont="1" applyBorder="1" applyAlignment="1">
      <alignment vertical="center"/>
    </xf>
    <xf numFmtId="177" fontId="26" fillId="0" borderId="44" xfId="3" applyNumberFormat="1" applyFont="1" applyBorder="1" applyAlignment="1">
      <alignment vertical="center"/>
    </xf>
    <xf numFmtId="176" fontId="26" fillId="0" borderId="52" xfId="3" applyNumberFormat="1" applyFont="1" applyBorder="1" applyAlignment="1">
      <alignment vertical="center"/>
    </xf>
    <xf numFmtId="176" fontId="26" fillId="0" borderId="44" xfId="3" applyNumberFormat="1" applyFont="1" applyBorder="1" applyAlignment="1">
      <alignment vertical="center"/>
    </xf>
    <xf numFmtId="176" fontId="34" fillId="0" borderId="35" xfId="3" quotePrefix="1" applyNumberFormat="1" applyFont="1" applyBorder="1" applyAlignment="1">
      <alignment vertical="center"/>
    </xf>
    <xf numFmtId="176" fontId="34" fillId="0" borderId="42" xfId="3" quotePrefix="1" applyNumberFormat="1" applyFont="1" applyBorder="1" applyAlignment="1">
      <alignment vertical="center"/>
    </xf>
    <xf numFmtId="176" fontId="26" fillId="0" borderId="42" xfId="3" applyNumberFormat="1" applyFont="1" applyBorder="1" applyAlignment="1">
      <alignment vertical="center"/>
    </xf>
    <xf numFmtId="176" fontId="30" fillId="0" borderId="44" xfId="3" applyNumberFormat="1" applyFont="1" applyBorder="1" applyAlignment="1">
      <alignment horizontal="left" vertical="center"/>
    </xf>
    <xf numFmtId="176" fontId="30" fillId="0" borderId="87" xfId="3" applyNumberFormat="1" applyFont="1" applyBorder="1" applyAlignment="1">
      <alignment horizontal="left" vertical="center"/>
    </xf>
    <xf numFmtId="177" fontId="26" fillId="0" borderId="35" xfId="3" applyNumberFormat="1" applyFont="1" applyBorder="1" applyAlignment="1">
      <alignment vertical="center"/>
    </xf>
    <xf numFmtId="177" fontId="26" fillId="0" borderId="42" xfId="3" applyNumberFormat="1" applyFont="1" applyBorder="1" applyAlignment="1">
      <alignment vertical="center"/>
    </xf>
    <xf numFmtId="176" fontId="26" fillId="0" borderId="35" xfId="3" applyNumberFormat="1" applyFont="1" applyBorder="1" applyAlignment="1">
      <alignment vertical="center"/>
    </xf>
    <xf numFmtId="176" fontId="34" fillId="0" borderId="35" xfId="3" quotePrefix="1" applyNumberFormat="1" applyFont="1" applyBorder="1" applyAlignment="1">
      <alignment horizontal="left" vertical="center"/>
    </xf>
    <xf numFmtId="176" fontId="34" fillId="0" borderId="42" xfId="3" quotePrefix="1" applyNumberFormat="1" applyFont="1" applyBorder="1" applyAlignment="1">
      <alignment horizontal="left" vertical="center"/>
    </xf>
    <xf numFmtId="176" fontId="26" fillId="0" borderId="0" xfId="3" applyNumberFormat="1" applyFont="1" applyAlignment="1">
      <alignment horizontal="distributed"/>
    </xf>
    <xf numFmtId="176" fontId="27" fillId="0" borderId="88" xfId="3" applyNumberFormat="1" applyFont="1" applyBorder="1" applyAlignment="1">
      <alignment horizontal="distributed" vertical="center"/>
    </xf>
    <xf numFmtId="176" fontId="3" fillId="0" borderId="89" xfId="6" quotePrefix="1" applyNumberFormat="1" applyFont="1" applyBorder="1" applyAlignment="1">
      <alignment horizontal="right" vertical="center"/>
    </xf>
    <xf numFmtId="176" fontId="3" fillId="0" borderId="90" xfId="6" quotePrefix="1" applyNumberFormat="1" applyFont="1" applyBorder="1" applyAlignment="1">
      <alignment horizontal="right" vertical="center"/>
    </xf>
    <xf numFmtId="176" fontId="3" fillId="0" borderId="20" xfId="6" applyNumberFormat="1" applyFont="1" applyBorder="1" applyAlignment="1">
      <alignment horizontal="right" vertical="center"/>
    </xf>
    <xf numFmtId="176" fontId="3" fillId="0" borderId="23" xfId="6" applyNumberFormat="1" applyFont="1" applyBorder="1" applyAlignment="1">
      <alignment horizontal="right" vertical="center"/>
    </xf>
    <xf numFmtId="176" fontId="3" fillId="0" borderId="12" xfId="6" quotePrefix="1" applyNumberFormat="1" applyFont="1" applyBorder="1" applyAlignment="1">
      <alignment horizontal="right" vertical="center"/>
    </xf>
    <xf numFmtId="176" fontId="3" fillId="0" borderId="13" xfId="6" applyNumberFormat="1" applyFont="1" applyBorder="1" applyAlignment="1">
      <alignment horizontal="right" vertical="center"/>
    </xf>
    <xf numFmtId="176" fontId="3" fillId="0" borderId="14" xfId="6" applyNumberFormat="1" applyFont="1" applyBorder="1" applyAlignment="1">
      <alignment horizontal="right" vertical="center"/>
    </xf>
    <xf numFmtId="176" fontId="3" fillId="0" borderId="91" xfId="6" quotePrefix="1" applyNumberFormat="1" applyFont="1" applyBorder="1" applyAlignment="1">
      <alignment horizontal="right" vertical="center"/>
    </xf>
    <xf numFmtId="176" fontId="3" fillId="0" borderId="92" xfId="6" quotePrefix="1" applyNumberFormat="1" applyFont="1" applyBorder="1" applyAlignment="1">
      <alignment horizontal="right" vertical="center"/>
    </xf>
    <xf numFmtId="176" fontId="3" fillId="0" borderId="91" xfId="6" applyNumberFormat="1" applyFont="1" applyBorder="1" applyAlignment="1">
      <alignment horizontal="right" vertical="center"/>
    </xf>
    <xf numFmtId="176" fontId="3" fillId="0" borderId="93" xfId="6" applyNumberFormat="1" applyFont="1" applyBorder="1" applyAlignment="1">
      <alignment horizontal="right" vertical="center"/>
    </xf>
    <xf numFmtId="176" fontId="3" fillId="0" borderId="92" xfId="6" applyNumberFormat="1" applyFont="1" applyBorder="1" applyAlignment="1">
      <alignment horizontal="right" vertical="center"/>
    </xf>
    <xf numFmtId="176" fontId="3" fillId="0" borderId="94" xfId="6" quotePrefix="1" applyNumberFormat="1" applyFont="1" applyBorder="1" applyAlignment="1">
      <alignment horizontal="right" vertical="center"/>
    </xf>
    <xf numFmtId="176" fontId="3" fillId="0" borderId="95" xfId="6" applyNumberFormat="1" applyFont="1" applyBorder="1" applyAlignment="1">
      <alignment horizontal="right" vertical="center"/>
    </xf>
    <xf numFmtId="176" fontId="3" fillId="0" borderId="96" xfId="6" applyNumberFormat="1" applyFont="1" applyBorder="1" applyAlignment="1">
      <alignment horizontal="right" vertical="center"/>
    </xf>
    <xf numFmtId="178" fontId="3" fillId="0" borderId="27" xfId="6" applyNumberFormat="1" applyFont="1" applyBorder="1" applyAlignment="1">
      <alignment horizontal="right" vertical="center" shrinkToFit="1"/>
    </xf>
    <xf numFmtId="178" fontId="3" fillId="0" borderId="31" xfId="6" applyNumberFormat="1" applyFont="1" applyBorder="1" applyAlignment="1">
      <alignment horizontal="right" vertical="center" shrinkToFit="1"/>
    </xf>
    <xf numFmtId="176" fontId="3" fillId="0" borderId="35" xfId="6" applyNumberFormat="1" applyFont="1" applyBorder="1">
      <alignment vertical="center"/>
    </xf>
    <xf numFmtId="176" fontId="3" fillId="0" borderId="42" xfId="6" applyNumberFormat="1" applyFont="1" applyBorder="1">
      <alignment vertical="center"/>
    </xf>
    <xf numFmtId="176" fontId="3" fillId="0" borderId="43" xfId="6" applyNumberFormat="1" applyFont="1" applyBorder="1">
      <alignment vertical="center"/>
    </xf>
    <xf numFmtId="178" fontId="3" fillId="0" borderId="102" xfId="6" applyNumberFormat="1" applyFont="1" applyBorder="1">
      <alignment vertical="center"/>
    </xf>
    <xf numFmtId="178" fontId="3" fillId="0" borderId="103" xfId="6" applyNumberFormat="1" applyFont="1" applyBorder="1">
      <alignment vertical="center"/>
    </xf>
    <xf numFmtId="178" fontId="3" fillId="0" borderId="104" xfId="6" applyNumberFormat="1" applyFont="1" applyBorder="1">
      <alignment vertical="center"/>
    </xf>
    <xf numFmtId="178" fontId="3" fillId="0" borderId="105" xfId="6" applyNumberFormat="1" applyFont="1" applyBorder="1">
      <alignment vertical="center"/>
    </xf>
    <xf numFmtId="178" fontId="3" fillId="0" borderId="106" xfId="6" applyNumberFormat="1" applyFont="1" applyBorder="1">
      <alignment vertical="center"/>
    </xf>
    <xf numFmtId="178" fontId="3" fillId="0" borderId="35" xfId="6" applyNumberFormat="1" applyFont="1" applyBorder="1" applyAlignment="1">
      <alignment horizontal="right" vertical="center"/>
    </xf>
    <xf numFmtId="178" fontId="3" fillId="0" borderId="70" xfId="6" applyNumberFormat="1" applyFont="1" applyBorder="1" applyAlignment="1">
      <alignment horizontal="right" vertical="center"/>
    </xf>
    <xf numFmtId="176" fontId="3" fillId="0" borderId="12" xfId="6" applyNumberFormat="1" applyFont="1" applyBorder="1">
      <alignment vertical="center"/>
    </xf>
    <xf numFmtId="176" fontId="3" fillId="0" borderId="11" xfId="6" applyNumberFormat="1" applyFont="1" applyBorder="1">
      <alignment vertical="center"/>
    </xf>
    <xf numFmtId="176" fontId="3" fillId="0" borderId="13" xfId="6" applyNumberFormat="1" applyFont="1" applyBorder="1">
      <alignment vertical="center"/>
    </xf>
    <xf numFmtId="178" fontId="3" fillId="0" borderId="7" xfId="6" applyNumberFormat="1" applyFont="1" applyBorder="1" applyAlignment="1">
      <alignment horizontal="right" vertical="center"/>
    </xf>
    <xf numFmtId="178" fontId="3" fillId="0" borderId="8" xfId="6" applyNumberFormat="1" applyFont="1" applyBorder="1" applyAlignment="1">
      <alignment horizontal="right" vertical="center"/>
    </xf>
    <xf numFmtId="178" fontId="3" fillId="0" borderId="43" xfId="6" applyNumberFormat="1" applyFont="1" applyBorder="1" applyAlignment="1">
      <alignment horizontal="right" vertical="center"/>
    </xf>
    <xf numFmtId="176" fontId="3" fillId="0" borderId="5" xfId="6" applyNumberFormat="1" applyFont="1" applyBorder="1" applyAlignment="1">
      <alignment horizontal="right"/>
    </xf>
    <xf numFmtId="176" fontId="3" fillId="0" borderId="0" xfId="6" applyNumberFormat="1" applyFont="1" applyAlignment="1">
      <alignment horizontal="right"/>
    </xf>
    <xf numFmtId="178" fontId="3" fillId="0" borderId="12" xfId="6" applyNumberFormat="1" applyFont="1" applyBorder="1" applyAlignment="1">
      <alignment horizontal="right" vertical="center"/>
    </xf>
    <xf numFmtId="178" fontId="3" fillId="0" borderId="13" xfId="6" applyNumberFormat="1" applyFont="1" applyBorder="1" applyAlignment="1">
      <alignment horizontal="right" vertical="center"/>
    </xf>
    <xf numFmtId="176" fontId="15" fillId="0" borderId="18" xfId="3" applyNumberFormat="1" applyFont="1" applyBorder="1" applyAlignment="1">
      <alignment horizontal="distributed" vertical="center"/>
    </xf>
    <xf numFmtId="178" fontId="5" fillId="0" borderId="6" xfId="6" applyNumberFormat="1" applyFont="1" applyBorder="1" applyAlignment="1">
      <alignment horizontal="center" vertical="center"/>
    </xf>
    <xf numFmtId="176" fontId="3" fillId="0" borderId="89" xfId="6" applyNumberFormat="1" applyFont="1" applyBorder="1" applyAlignment="1">
      <alignment horizontal="right" vertical="center"/>
    </xf>
    <xf numFmtId="176" fontId="3" fillId="0" borderId="116" xfId="6" applyNumberFormat="1" applyFont="1" applyBorder="1" applyAlignment="1">
      <alignment horizontal="right" vertical="center"/>
    </xf>
    <xf numFmtId="176" fontId="3" fillId="0" borderId="96" xfId="6" quotePrefix="1" applyNumberFormat="1" applyFont="1" applyBorder="1" applyAlignment="1">
      <alignment horizontal="right" vertical="center"/>
    </xf>
    <xf numFmtId="176" fontId="3" fillId="0" borderId="93" xfId="6" quotePrefix="1" applyNumberFormat="1" applyFont="1" applyBorder="1" applyAlignment="1">
      <alignment horizontal="right" vertical="center"/>
    </xf>
    <xf numFmtId="176" fontId="3" fillId="0" borderId="27" xfId="6" applyNumberFormat="1" applyFont="1" applyBorder="1">
      <alignment vertical="center"/>
    </xf>
    <xf numFmtId="176" fontId="3" fillId="0" borderId="31" xfId="6" applyNumberFormat="1" applyFont="1" applyBorder="1">
      <alignment vertical="center"/>
    </xf>
    <xf numFmtId="176" fontId="3" fillId="0" borderId="7" xfId="6" applyNumberFormat="1" applyFont="1" applyBorder="1">
      <alignment vertical="center"/>
    </xf>
    <xf numFmtId="176" fontId="3" fillId="0" borderId="6" xfId="6" applyNumberFormat="1" applyFont="1" applyBorder="1">
      <alignment vertical="center"/>
    </xf>
    <xf numFmtId="176" fontId="3" fillId="0" borderId="8" xfId="6" applyNumberFormat="1" applyFont="1" applyBorder="1">
      <alignment vertical="center"/>
    </xf>
    <xf numFmtId="176" fontId="3" fillId="0" borderId="20" xfId="6" applyNumberFormat="1" applyFont="1" applyBorder="1">
      <alignment vertical="center"/>
    </xf>
    <xf numFmtId="176" fontId="3" fillId="0" borderId="16" xfId="6" applyNumberFormat="1" applyFont="1" applyBorder="1">
      <alignment vertical="center"/>
    </xf>
    <xf numFmtId="176" fontId="3" fillId="0" borderId="21" xfId="6" applyNumberFormat="1" applyFont="1" applyBorder="1">
      <alignment vertical="center"/>
    </xf>
    <xf numFmtId="176" fontId="9" fillId="0" borderId="59" xfId="3" applyNumberFormat="1" applyFont="1" applyBorder="1" applyAlignment="1">
      <alignment horizontal="distributed" vertical="center"/>
    </xf>
    <xf numFmtId="178" fontId="5" fillId="0" borderId="6" xfId="8" applyNumberFormat="1" applyFont="1" applyBorder="1" applyAlignment="1">
      <alignment horizontal="center" vertical="center"/>
    </xf>
    <xf numFmtId="178" fontId="5" fillId="0" borderId="71" xfId="8" quotePrefix="1" applyNumberFormat="1" applyFont="1" applyBorder="1" applyAlignment="1">
      <alignment horizontal="center" vertical="center"/>
    </xf>
    <xf numFmtId="178" fontId="5" fillId="0" borderId="72" xfId="8" quotePrefix="1" applyNumberFormat="1" applyFont="1" applyBorder="1" applyAlignment="1">
      <alignment horizontal="center" vertical="center"/>
    </xf>
    <xf numFmtId="178" fontId="5" fillId="0" borderId="73" xfId="8" quotePrefix="1" applyNumberFormat="1" applyFont="1" applyBorder="1" applyAlignment="1">
      <alignment horizontal="center" vertical="center"/>
    </xf>
    <xf numFmtId="178" fontId="5" fillId="0" borderId="74" xfId="8" quotePrefix="1" applyNumberFormat="1" applyFont="1" applyBorder="1" applyAlignment="1">
      <alignment horizontal="center" vertical="center"/>
    </xf>
    <xf numFmtId="178" fontId="5" fillId="0" borderId="71" xfId="8" quotePrefix="1" applyNumberFormat="1" applyFont="1" applyBorder="1" applyAlignment="1">
      <alignment horizontal="center" vertical="center" shrinkToFit="1"/>
    </xf>
    <xf numFmtId="178" fontId="5" fillId="0" borderId="72" xfId="8" quotePrefix="1" applyNumberFormat="1" applyFont="1" applyBorder="1" applyAlignment="1">
      <alignment horizontal="center" vertical="center" shrinkToFit="1"/>
    </xf>
    <xf numFmtId="178" fontId="5" fillId="0" borderId="82" xfId="8" quotePrefix="1" applyNumberFormat="1" applyFont="1" applyBorder="1" applyAlignment="1">
      <alignment horizontal="center" vertical="center" shrinkToFit="1"/>
    </xf>
    <xf numFmtId="178" fontId="5" fillId="0" borderId="83" xfId="8" quotePrefix="1" applyNumberFormat="1" applyFont="1" applyBorder="1" applyAlignment="1">
      <alignment horizontal="center" vertical="center" shrinkToFit="1"/>
    </xf>
    <xf numFmtId="0" fontId="3" fillId="0" borderId="66" xfId="5" applyFont="1" applyBorder="1" applyAlignment="1">
      <alignment horizontal="distributed" vertical="center"/>
    </xf>
    <xf numFmtId="0" fontId="3" fillId="0" borderId="21" xfId="5" applyFont="1" applyBorder="1" applyAlignment="1">
      <alignment horizontal="distributed" vertical="center"/>
    </xf>
    <xf numFmtId="176" fontId="3" fillId="0" borderId="89" xfId="7" quotePrefix="1" applyNumberFormat="1" applyFont="1" applyBorder="1" applyAlignment="1">
      <alignment horizontal="right" vertical="center"/>
    </xf>
    <xf numFmtId="176" fontId="3" fillId="0" borderId="90" xfId="7" quotePrefix="1" applyNumberFormat="1" applyFont="1" applyBorder="1" applyAlignment="1">
      <alignment horizontal="right" vertical="center"/>
    </xf>
    <xf numFmtId="176" fontId="3" fillId="0" borderId="20" xfId="7" applyNumberFormat="1" applyFont="1" applyBorder="1" applyAlignment="1">
      <alignment horizontal="right" vertical="center"/>
    </xf>
    <xf numFmtId="176" fontId="3" fillId="0" borderId="23" xfId="7" applyNumberFormat="1" applyFont="1" applyBorder="1" applyAlignment="1">
      <alignment horizontal="right" vertical="center"/>
    </xf>
    <xf numFmtId="0" fontId="22" fillId="0" borderId="54" xfId="5" applyFont="1" applyBorder="1" applyAlignment="1">
      <alignment horizontal="distributed" vertical="center"/>
    </xf>
    <xf numFmtId="0" fontId="22" fillId="0" borderId="13" xfId="5" applyFont="1" applyBorder="1" applyAlignment="1">
      <alignment horizontal="distributed" vertical="center"/>
    </xf>
    <xf numFmtId="176" fontId="3" fillId="0" borderId="12" xfId="7" quotePrefix="1" applyNumberFormat="1" applyFont="1" applyBorder="1" applyAlignment="1">
      <alignment horizontal="right" vertical="center"/>
    </xf>
    <xf numFmtId="176" fontId="3" fillId="0" borderId="13" xfId="7" applyNumberFormat="1" applyFont="1" applyBorder="1" applyAlignment="1">
      <alignment horizontal="right" vertical="center"/>
    </xf>
    <xf numFmtId="176" fontId="3" fillId="0" borderId="14" xfId="7" applyNumberFormat="1" applyFont="1" applyBorder="1" applyAlignment="1">
      <alignment horizontal="right" vertical="center"/>
    </xf>
    <xf numFmtId="0" fontId="3" fillId="0" borderId="26" xfId="5" applyFont="1" applyBorder="1" applyAlignment="1">
      <alignment horizontal="distributed" vertical="center"/>
    </xf>
    <xf numFmtId="0" fontId="3" fillId="0" borderId="8" xfId="5" applyFont="1" applyBorder="1" applyAlignment="1">
      <alignment horizontal="distributed" vertical="center"/>
    </xf>
    <xf numFmtId="176" fontId="3" fillId="0" borderId="91" xfId="7" quotePrefix="1" applyNumberFormat="1" applyFont="1" applyBorder="1" applyAlignment="1">
      <alignment horizontal="right" vertical="center"/>
    </xf>
    <xf numFmtId="176" fontId="3" fillId="0" borderId="92" xfId="7" quotePrefix="1" applyNumberFormat="1" applyFont="1" applyBorder="1" applyAlignment="1">
      <alignment horizontal="right" vertical="center"/>
    </xf>
    <xf numFmtId="176" fontId="3" fillId="0" borderId="91" xfId="7" applyNumberFormat="1" applyFont="1" applyBorder="1" applyAlignment="1">
      <alignment horizontal="right" vertical="center"/>
    </xf>
    <xf numFmtId="176" fontId="3" fillId="0" borderId="93" xfId="7" applyNumberFormat="1" applyFont="1" applyBorder="1" applyAlignment="1">
      <alignment horizontal="right" vertical="center"/>
    </xf>
    <xf numFmtId="176" fontId="3" fillId="0" borderId="92" xfId="7" applyNumberFormat="1" applyFont="1" applyBorder="1" applyAlignment="1">
      <alignment horizontal="right" vertical="center"/>
    </xf>
    <xf numFmtId="0" fontId="3" fillId="0" borderId="54" xfId="5" applyFont="1" applyBorder="1" applyAlignment="1">
      <alignment horizontal="distributed" vertical="center"/>
    </xf>
    <xf numFmtId="0" fontId="3" fillId="0" borderId="13" xfId="5" applyFont="1" applyBorder="1" applyAlignment="1">
      <alignment horizontal="distributed" vertical="center"/>
    </xf>
    <xf numFmtId="0" fontId="3" fillId="0" borderId="46" xfId="5" applyFont="1" applyBorder="1" applyAlignment="1">
      <alignment horizontal="distributed" vertical="center"/>
    </xf>
    <xf numFmtId="176" fontId="3" fillId="0" borderId="94" xfId="7" quotePrefix="1" applyNumberFormat="1" applyFont="1" applyBorder="1" applyAlignment="1">
      <alignment horizontal="right" vertical="center"/>
    </xf>
    <xf numFmtId="176" fontId="3" fillId="0" borderId="95" xfId="7" applyNumberFormat="1" applyFont="1" applyBorder="1" applyAlignment="1">
      <alignment horizontal="right" vertical="center"/>
    </xf>
    <xf numFmtId="176" fontId="3" fillId="0" borderId="96" xfId="7" applyNumberFormat="1" applyFont="1" applyBorder="1" applyAlignment="1">
      <alignment horizontal="right" vertical="center"/>
    </xf>
    <xf numFmtId="0" fontId="3" fillId="0" borderId="28" xfId="5" applyFont="1" applyBorder="1" applyAlignment="1">
      <alignment horizontal="distributed" vertical="center"/>
    </xf>
    <xf numFmtId="0" fontId="15" fillId="0" borderId="26" xfId="5" applyFont="1" applyBorder="1" applyAlignment="1">
      <alignment horizontal="distributed" vertical="center"/>
    </xf>
    <xf numFmtId="0" fontId="15" fillId="0" borderId="8" xfId="5" applyFont="1" applyBorder="1" applyAlignment="1">
      <alignment horizontal="distributed" vertical="center"/>
    </xf>
    <xf numFmtId="0" fontId="15" fillId="0" borderId="66" xfId="5" applyFont="1" applyBorder="1" applyAlignment="1">
      <alignment horizontal="distributed" vertical="center"/>
    </xf>
    <xf numFmtId="0" fontId="15" fillId="0" borderId="21" xfId="5" applyFont="1" applyBorder="1" applyAlignment="1">
      <alignment horizontal="distributed" vertical="center"/>
    </xf>
    <xf numFmtId="176" fontId="3" fillId="0" borderId="27" xfId="5" applyNumberFormat="1" applyFont="1" applyBorder="1">
      <alignment vertical="center"/>
    </xf>
    <xf numFmtId="176" fontId="3" fillId="0" borderId="31" xfId="5" applyNumberFormat="1" applyFont="1" applyBorder="1">
      <alignment vertical="center"/>
    </xf>
    <xf numFmtId="178" fontId="3" fillId="0" borderId="27" xfId="5" applyNumberFormat="1" applyFont="1" applyBorder="1" applyAlignment="1">
      <alignment horizontal="right" vertical="center"/>
    </xf>
    <xf numFmtId="178" fontId="3" fillId="0" borderId="31" xfId="5" applyNumberFormat="1" applyFont="1" applyBorder="1" applyAlignment="1">
      <alignment horizontal="right" vertical="center"/>
    </xf>
    <xf numFmtId="176" fontId="3" fillId="0" borderId="7" xfId="5" applyNumberFormat="1" applyFont="1" applyBorder="1">
      <alignment vertical="center"/>
    </xf>
    <xf numFmtId="176" fontId="3" fillId="0" borderId="6" xfId="5" applyNumberFormat="1" applyFont="1" applyBorder="1">
      <alignment vertical="center"/>
    </xf>
    <xf numFmtId="176" fontId="3" fillId="0" borderId="8" xfId="5" applyNumberFormat="1" applyFont="1" applyBorder="1">
      <alignment vertical="center"/>
    </xf>
    <xf numFmtId="176" fontId="3" fillId="0" borderId="20" xfId="5" applyNumberFormat="1" applyFont="1" applyBorder="1">
      <alignment vertical="center"/>
    </xf>
    <xf numFmtId="176" fontId="3" fillId="0" borderId="16" xfId="5" applyNumberFormat="1" applyFont="1" applyBorder="1">
      <alignment vertical="center"/>
    </xf>
    <xf numFmtId="176" fontId="3" fillId="0" borderId="21" xfId="5" applyNumberFormat="1" applyFont="1" applyBorder="1">
      <alignment vertical="center"/>
    </xf>
    <xf numFmtId="178" fontId="3" fillId="0" borderId="97" xfId="5" applyNumberFormat="1" applyFont="1" applyBorder="1" applyAlignment="1">
      <alignment horizontal="right" vertical="center"/>
    </xf>
    <xf numFmtId="178" fontId="3" fillId="0" borderId="98" xfId="5" applyNumberFormat="1" applyFont="1" applyBorder="1" applyAlignment="1">
      <alignment horizontal="right" vertical="center"/>
    </xf>
    <xf numFmtId="176" fontId="3" fillId="0" borderId="35" xfId="5" applyNumberFormat="1" applyFont="1" applyBorder="1">
      <alignment vertical="center"/>
    </xf>
    <xf numFmtId="176" fontId="3" fillId="0" borderId="42" xfId="5" applyNumberFormat="1" applyFont="1" applyBorder="1">
      <alignment vertical="center"/>
    </xf>
    <xf numFmtId="176" fontId="3" fillId="0" borderId="43" xfId="5" applyNumberFormat="1" applyFont="1" applyBorder="1">
      <alignment vertical="center"/>
    </xf>
    <xf numFmtId="0" fontId="21" fillId="0" borderId="12" xfId="5" applyFont="1" applyBorder="1" applyAlignment="1">
      <alignment horizontal="distributed" vertical="center"/>
    </xf>
    <xf numFmtId="0" fontId="21" fillId="0" borderId="14" xfId="5" applyFont="1" applyBorder="1" applyAlignment="1">
      <alignment horizontal="distributed" vertical="center"/>
    </xf>
    <xf numFmtId="0" fontId="3" fillId="0" borderId="2" xfId="5" applyFont="1" applyBorder="1" applyAlignment="1">
      <alignment horizontal="distributed" vertical="center"/>
    </xf>
    <xf numFmtId="0" fontId="3" fillId="0" borderId="43" xfId="5" applyFont="1" applyBorder="1" applyAlignment="1">
      <alignment horizontal="distributed" vertical="center"/>
    </xf>
    <xf numFmtId="0" fontId="10" fillId="0" borderId="99" xfId="5" applyFont="1" applyBorder="1" applyAlignment="1">
      <alignment horizontal="distributed" vertical="center" wrapText="1"/>
    </xf>
    <xf numFmtId="0" fontId="10" fillId="0" borderId="100" xfId="5" applyFont="1" applyBorder="1" applyAlignment="1">
      <alignment horizontal="distributed" vertical="center" wrapText="1"/>
    </xf>
    <xf numFmtId="0" fontId="10" fillId="0" borderId="101" xfId="5" applyFont="1" applyBorder="1" applyAlignment="1">
      <alignment horizontal="distributed" vertical="center" wrapText="1"/>
    </xf>
    <xf numFmtId="0" fontId="3" fillId="0" borderId="6" xfId="5" applyFont="1" applyBorder="1" applyAlignment="1">
      <alignment horizontal="distributed" vertical="center"/>
    </xf>
    <xf numFmtId="0" fontId="3" fillId="0" borderId="11" xfId="5" applyFont="1" applyBorder="1" applyAlignment="1">
      <alignment horizontal="distributed" vertical="center"/>
    </xf>
    <xf numFmtId="0" fontId="3" fillId="0" borderId="7" xfId="5" applyFont="1" applyBorder="1" applyAlignment="1">
      <alignment horizontal="center" vertical="center"/>
    </xf>
    <xf numFmtId="0" fontId="3" fillId="0" borderId="8" xfId="5" applyFont="1" applyBorder="1" applyAlignment="1">
      <alignment horizontal="center" vertical="center"/>
    </xf>
    <xf numFmtId="0" fontId="3" fillId="0" borderId="12" xfId="5" applyFont="1" applyBorder="1" applyAlignment="1">
      <alignment horizontal="center" vertical="center"/>
    </xf>
    <xf numFmtId="0" fontId="3" fillId="0" borderId="13" xfId="5" applyFont="1" applyBorder="1" applyAlignment="1">
      <alignment horizontal="center" vertical="center"/>
    </xf>
    <xf numFmtId="0" fontId="23" fillId="0" borderId="27" xfId="5" applyFont="1" applyBorder="1" applyAlignment="1">
      <alignment horizontal="distributed" vertical="center"/>
    </xf>
    <xf numFmtId="0" fontId="3" fillId="0" borderId="30" xfId="5" applyFont="1" applyBorder="1" applyAlignment="1">
      <alignment horizontal="distributed" vertical="center"/>
    </xf>
    <xf numFmtId="0" fontId="21" fillId="0" borderId="7" xfId="5" applyFont="1" applyBorder="1" applyAlignment="1">
      <alignment horizontal="distributed" vertical="center"/>
    </xf>
    <xf numFmtId="0" fontId="21" fillId="0" borderId="15" xfId="5" applyFont="1" applyBorder="1" applyAlignment="1">
      <alignment horizontal="distributed" vertical="center"/>
    </xf>
    <xf numFmtId="0" fontId="3" fillId="0" borderId="69" xfId="5" applyFont="1" applyBorder="1" applyAlignment="1">
      <alignment horizontal="distributed" vertical="center"/>
    </xf>
    <xf numFmtId="0" fontId="3" fillId="0" borderId="42" xfId="5" applyFont="1" applyBorder="1" applyAlignment="1">
      <alignment horizontal="distributed" vertical="center"/>
    </xf>
    <xf numFmtId="0" fontId="3" fillId="0" borderId="35" xfId="5" applyFont="1" applyBorder="1" applyAlignment="1">
      <alignment horizontal="distributed" vertical="center"/>
    </xf>
    <xf numFmtId="0" fontId="3" fillId="0" borderId="35" xfId="5" applyFont="1" applyBorder="1" applyAlignment="1">
      <alignment horizontal="center" vertical="center"/>
    </xf>
    <xf numFmtId="0" fontId="3" fillId="0" borderId="42" xfId="5" applyFont="1" applyBorder="1" applyAlignment="1">
      <alignment horizontal="center" vertical="center"/>
    </xf>
    <xf numFmtId="0" fontId="3" fillId="0" borderId="70" xfId="5" applyFont="1" applyBorder="1" applyAlignment="1">
      <alignment horizontal="center" vertical="center"/>
    </xf>
    <xf numFmtId="178" fontId="3" fillId="0" borderId="102" xfId="7" applyNumberFormat="1" applyFont="1" applyBorder="1">
      <alignment vertical="center"/>
    </xf>
    <xf numFmtId="178" fontId="3" fillId="0" borderId="103" xfId="7" applyNumberFormat="1" applyFont="1" applyBorder="1">
      <alignment vertical="center"/>
    </xf>
    <xf numFmtId="178" fontId="3" fillId="0" borderId="104" xfId="7" applyNumberFormat="1" applyFont="1" applyBorder="1">
      <alignment vertical="center"/>
    </xf>
    <xf numFmtId="178" fontId="3" fillId="0" borderId="105" xfId="7" applyNumberFormat="1" applyFont="1" applyBorder="1">
      <alignment vertical="center"/>
    </xf>
    <xf numFmtId="178" fontId="3" fillId="0" borderId="106" xfId="7" applyNumberFormat="1" applyFont="1" applyBorder="1">
      <alignment vertical="center"/>
    </xf>
    <xf numFmtId="178" fontId="3" fillId="0" borderId="35" xfId="7" applyNumberFormat="1" applyFont="1" applyBorder="1" applyAlignment="1">
      <alignment horizontal="right" vertical="center"/>
    </xf>
    <xf numFmtId="178" fontId="3" fillId="0" borderId="70" xfId="7" applyNumberFormat="1" applyFont="1" applyBorder="1" applyAlignment="1">
      <alignment horizontal="right" vertical="center"/>
    </xf>
    <xf numFmtId="0" fontId="10" fillId="0" borderId="69" xfId="5" applyFont="1" applyBorder="1" applyAlignment="1">
      <alignment horizontal="distributed" vertical="center"/>
    </xf>
    <xf numFmtId="0" fontId="10" fillId="0" borderId="42" xfId="5" applyFont="1" applyBorder="1" applyAlignment="1">
      <alignment horizontal="distributed" vertical="center"/>
    </xf>
    <xf numFmtId="0" fontId="10" fillId="0" borderId="70" xfId="5" applyFont="1" applyBorder="1" applyAlignment="1">
      <alignment horizontal="distributed" vertical="center"/>
    </xf>
    <xf numFmtId="176" fontId="3" fillId="0" borderId="35" xfId="7" applyNumberFormat="1" applyFont="1" applyBorder="1">
      <alignment vertical="center"/>
    </xf>
    <xf numFmtId="176" fontId="3" fillId="0" borderId="43" xfId="7" applyNumberFormat="1" applyFont="1" applyBorder="1">
      <alignment vertical="center"/>
    </xf>
    <xf numFmtId="176" fontId="3" fillId="0" borderId="12" xfId="5" applyNumberFormat="1" applyFont="1" applyBorder="1">
      <alignment vertical="center"/>
    </xf>
    <xf numFmtId="176" fontId="3" fillId="0" borderId="11" xfId="5" applyNumberFormat="1" applyFont="1" applyBorder="1">
      <alignment vertical="center"/>
    </xf>
    <xf numFmtId="176" fontId="3" fillId="0" borderId="13" xfId="5" applyNumberFormat="1" applyFont="1" applyBorder="1">
      <alignment vertical="center"/>
    </xf>
    <xf numFmtId="0" fontId="20" fillId="0" borderId="57" xfId="5" applyFont="1" applyBorder="1" applyAlignment="1">
      <alignment horizontal="center" vertical="center"/>
    </xf>
    <xf numFmtId="0" fontId="3" fillId="0" borderId="58" xfId="5" applyFont="1" applyBorder="1" applyAlignment="1">
      <alignment horizontal="center" vertical="center"/>
    </xf>
    <xf numFmtId="0" fontId="3" fillId="0" borderId="59" xfId="5" applyFont="1" applyBorder="1" applyAlignment="1">
      <alignment horizontal="center" vertical="center"/>
    </xf>
    <xf numFmtId="0" fontId="20" fillId="0" borderId="46" xfId="5" applyFont="1" applyBorder="1" applyAlignment="1">
      <alignment horizontal="center" vertical="center"/>
    </xf>
    <xf numFmtId="0" fontId="20" fillId="0" borderId="11" xfId="5" applyFont="1" applyBorder="1" applyAlignment="1">
      <alignment horizontal="center" vertical="center"/>
    </xf>
    <xf numFmtId="0" fontId="20" fillId="0" borderId="14" xfId="5" applyFont="1" applyBorder="1" applyAlignment="1">
      <alignment horizontal="center" vertical="center"/>
    </xf>
    <xf numFmtId="0" fontId="23" fillId="0" borderId="35" xfId="5" applyFont="1" applyBorder="1" applyAlignment="1">
      <alignment horizontal="distributed" vertical="center"/>
    </xf>
    <xf numFmtId="0" fontId="3" fillId="0" borderId="70" xfId="5" applyFont="1" applyBorder="1" applyAlignment="1">
      <alignment horizontal="distributed" vertical="center"/>
    </xf>
    <xf numFmtId="0" fontId="15" fillId="0" borderId="28" xfId="5" applyFont="1" applyBorder="1" applyAlignment="1">
      <alignment horizontal="distributed" vertical="center"/>
    </xf>
    <xf numFmtId="178" fontId="3" fillId="0" borderId="7" xfId="5" applyNumberFormat="1" applyFont="1" applyBorder="1" applyAlignment="1">
      <alignment horizontal="right" vertical="center"/>
    </xf>
    <xf numFmtId="178" fontId="3" fillId="0" borderId="8" xfId="5" applyNumberFormat="1" applyFont="1" applyBorder="1" applyAlignment="1">
      <alignment horizontal="right" vertical="center"/>
    </xf>
    <xf numFmtId="178" fontId="3" fillId="0" borderId="35" xfId="5" applyNumberFormat="1" applyFont="1" applyBorder="1" applyAlignment="1">
      <alignment horizontal="right" vertical="center"/>
    </xf>
    <xf numFmtId="178" fontId="3" fillId="0" borderId="43" xfId="5" applyNumberFormat="1" applyFont="1" applyBorder="1" applyAlignment="1">
      <alignment horizontal="right" vertical="center"/>
    </xf>
    <xf numFmtId="176" fontId="3" fillId="0" borderId="5" xfId="5" applyNumberFormat="1" applyFont="1" applyBorder="1" applyAlignment="1">
      <alignment horizontal="right"/>
    </xf>
    <xf numFmtId="176" fontId="3" fillId="0" borderId="0" xfId="5" applyNumberFormat="1" applyFont="1" applyAlignment="1">
      <alignment horizontal="right"/>
    </xf>
    <xf numFmtId="0" fontId="22" fillId="0" borderId="5" xfId="5" quotePrefix="1" applyFont="1" applyBorder="1" applyAlignment="1">
      <alignment horizontal="left" vertical="top" wrapText="1"/>
    </xf>
    <xf numFmtId="0" fontId="22" fillId="0" borderId="0" xfId="5" quotePrefix="1" applyFont="1" applyAlignment="1">
      <alignment horizontal="left" vertical="top" wrapText="1"/>
    </xf>
    <xf numFmtId="0" fontId="22" fillId="0" borderId="1" xfId="5" quotePrefix="1" applyFont="1" applyBorder="1" applyAlignment="1">
      <alignment horizontal="left" vertical="top" wrapText="1"/>
    </xf>
    <xf numFmtId="176" fontId="3" fillId="0" borderId="71" xfId="5" applyNumberFormat="1" applyFont="1" applyBorder="1" applyAlignment="1">
      <alignment horizontal="center" vertical="center"/>
    </xf>
    <xf numFmtId="176" fontId="3" fillId="0" borderId="76" xfId="5" applyNumberFormat="1" applyFont="1" applyBorder="1" applyAlignment="1">
      <alignment horizontal="center" vertical="center"/>
    </xf>
    <xf numFmtId="176" fontId="3" fillId="0" borderId="77" xfId="5" applyNumberFormat="1" applyFont="1" applyBorder="1" applyAlignment="1">
      <alignment horizontal="center" vertical="center"/>
    </xf>
    <xf numFmtId="176" fontId="3" fillId="0" borderId="82" xfId="5" applyNumberFormat="1" applyFont="1" applyBorder="1" applyAlignment="1">
      <alignment horizontal="center" vertical="center"/>
    </xf>
    <xf numFmtId="176" fontId="3" fillId="0" borderId="112" xfId="5" applyNumberFormat="1" applyFont="1" applyBorder="1" applyAlignment="1">
      <alignment horizontal="center" vertical="center"/>
    </xf>
    <xf numFmtId="176" fontId="3" fillId="0" borderId="113" xfId="5" applyNumberFormat="1" applyFont="1" applyBorder="1" applyAlignment="1">
      <alignment horizontal="center" vertical="center"/>
    </xf>
    <xf numFmtId="178" fontId="3" fillId="0" borderId="12" xfId="5" applyNumberFormat="1" applyFont="1" applyBorder="1" applyAlignment="1">
      <alignment horizontal="right" vertical="center"/>
    </xf>
    <xf numFmtId="178" fontId="3" fillId="0" borderId="13" xfId="5" applyNumberFormat="1" applyFont="1" applyBorder="1" applyAlignment="1">
      <alignment horizontal="right" vertical="center"/>
    </xf>
    <xf numFmtId="176" fontId="5" fillId="0" borderId="5" xfId="3" quotePrefix="1" applyNumberFormat="1" applyFont="1" applyBorder="1" applyAlignment="1">
      <alignment horizontal="right" vertical="center" shrinkToFit="1"/>
    </xf>
    <xf numFmtId="176" fontId="5" fillId="0" borderId="0" xfId="3" quotePrefix="1" applyNumberFormat="1" applyFont="1" applyAlignment="1">
      <alignment horizontal="right" vertical="center" shrinkToFit="1"/>
    </xf>
    <xf numFmtId="176" fontId="5" fillId="0" borderId="10" xfId="3" quotePrefix="1" applyNumberFormat="1" applyFont="1" applyBorder="1" applyAlignment="1">
      <alignment horizontal="right" vertical="center" shrinkToFit="1"/>
    </xf>
    <xf numFmtId="176" fontId="5" fillId="0" borderId="12" xfId="3" quotePrefix="1" applyNumberFormat="1" applyFont="1" applyBorder="1" applyAlignment="1">
      <alignment horizontal="right" vertical="center" shrinkToFit="1"/>
    </xf>
    <xf numFmtId="176" fontId="5" fillId="0" borderId="11" xfId="3" quotePrefix="1" applyNumberFormat="1" applyFont="1" applyBorder="1" applyAlignment="1">
      <alignment horizontal="right" vertical="center" shrinkToFit="1"/>
    </xf>
    <xf numFmtId="176" fontId="5" fillId="0" borderId="13" xfId="3" quotePrefix="1" applyNumberFormat="1" applyFont="1" applyBorder="1" applyAlignment="1">
      <alignment horizontal="right" vertical="center" shrinkToFit="1"/>
    </xf>
    <xf numFmtId="176" fontId="5" fillId="0" borderId="5" xfId="3" applyNumberFormat="1" applyFont="1" applyBorder="1" applyAlignment="1">
      <alignment horizontal="right" vertical="center" shrinkToFit="1"/>
    </xf>
    <xf numFmtId="176" fontId="5" fillId="0" borderId="0" xfId="3" applyNumberFormat="1" applyFont="1" applyAlignment="1">
      <alignment horizontal="right" vertical="center" shrinkToFit="1"/>
    </xf>
    <xf numFmtId="176" fontId="5" fillId="0" borderId="10" xfId="3" applyNumberFormat="1" applyFont="1" applyBorder="1" applyAlignment="1">
      <alignment horizontal="right" vertical="center" shrinkToFit="1"/>
    </xf>
    <xf numFmtId="176" fontId="5" fillId="0" borderId="12" xfId="3" applyNumberFormat="1" applyFont="1" applyBorder="1" applyAlignment="1">
      <alignment horizontal="right" vertical="center" shrinkToFit="1"/>
    </xf>
    <xf numFmtId="176" fontId="5" fillId="0" borderId="11" xfId="3" applyNumberFormat="1" applyFont="1" applyBorder="1" applyAlignment="1">
      <alignment horizontal="right" vertical="center" shrinkToFit="1"/>
    </xf>
    <xf numFmtId="176" fontId="5" fillId="0" borderId="13" xfId="3" applyNumberFormat="1" applyFont="1" applyBorder="1" applyAlignment="1">
      <alignment horizontal="right" vertical="center" shrinkToFit="1"/>
    </xf>
    <xf numFmtId="176" fontId="5" fillId="0" borderId="1" xfId="3" applyNumberFormat="1" applyFont="1" applyBorder="1" applyAlignment="1">
      <alignment horizontal="right" vertical="center" shrinkToFit="1"/>
    </xf>
    <xf numFmtId="176" fontId="5" fillId="0" borderId="14" xfId="3" applyNumberFormat="1" applyFont="1" applyBorder="1" applyAlignment="1">
      <alignment horizontal="right" vertical="center" shrinkToFit="1"/>
    </xf>
    <xf numFmtId="0" fontId="3" fillId="0" borderId="23" xfId="6" applyFont="1" applyBorder="1" applyAlignment="1">
      <alignment horizontal="right" vertical="center"/>
    </xf>
    <xf numFmtId="0" fontId="3" fillId="0" borderId="13" xfId="6" applyFont="1" applyBorder="1" applyAlignment="1">
      <alignment horizontal="right" vertical="center"/>
    </xf>
    <xf numFmtId="0" fontId="3" fillId="0" borderId="14" xfId="6" applyFont="1" applyBorder="1" applyAlignment="1">
      <alignment horizontal="right" vertical="center"/>
    </xf>
    <xf numFmtId="0" fontId="3" fillId="0" borderId="93" xfId="6" applyFont="1" applyBorder="1" applyAlignment="1">
      <alignment horizontal="right" vertical="center"/>
    </xf>
    <xf numFmtId="0" fontId="3" fillId="0" borderId="92" xfId="6" applyFont="1" applyBorder="1" applyAlignment="1">
      <alignment horizontal="right" vertical="center"/>
    </xf>
    <xf numFmtId="176" fontId="3" fillId="0" borderId="95" xfId="6" quotePrefix="1" applyNumberFormat="1" applyFont="1" applyBorder="1" applyAlignment="1">
      <alignment horizontal="right" vertical="center"/>
    </xf>
    <xf numFmtId="178" fontId="3" fillId="0" borderId="27" xfId="6" applyNumberFormat="1" applyFont="1" applyBorder="1" applyAlignment="1">
      <alignment horizontal="right" vertical="center"/>
    </xf>
    <xf numFmtId="0" fontId="3" fillId="0" borderId="31" xfId="6" applyFont="1" applyBorder="1" applyAlignment="1">
      <alignment horizontal="right" vertical="center"/>
    </xf>
    <xf numFmtId="185" fontId="3" fillId="0" borderId="102" xfId="6" applyNumberFormat="1" applyFont="1" applyBorder="1">
      <alignment vertical="center"/>
    </xf>
    <xf numFmtId="185" fontId="3" fillId="0" borderId="103" xfId="6" applyNumberFormat="1" applyFont="1" applyBorder="1">
      <alignment vertical="center"/>
    </xf>
    <xf numFmtId="185" fontId="3" fillId="0" borderId="104" xfId="6" applyNumberFormat="1" applyFont="1" applyBorder="1">
      <alignment vertical="center"/>
    </xf>
    <xf numFmtId="185" fontId="3" fillId="0" borderId="105" xfId="6" applyNumberFormat="1" applyFont="1" applyBorder="1">
      <alignment vertical="center"/>
    </xf>
    <xf numFmtId="185" fontId="3" fillId="0" borderId="106" xfId="6" applyNumberFormat="1" applyFont="1" applyBorder="1">
      <alignment vertical="center"/>
    </xf>
  </cellXfs>
  <cellStyles count="9">
    <cellStyle name="パーセント 2" xfId="1" xr:uid="{F0F2D004-E439-4098-8B82-16FD63A4EE3C}"/>
    <cellStyle name="桁区切り 2" xfId="2" xr:uid="{C94154AE-C35A-419C-B18C-C70350F59F20}"/>
    <cellStyle name="標準" xfId="0" builtinId="0"/>
    <cellStyle name="標準 2" xfId="3" xr:uid="{63815FF5-1E79-4AE8-9CBB-CA683ECD928A}"/>
    <cellStyle name="標準 3" xfId="4" xr:uid="{9F23C71D-2954-4225-A589-EC8E146CFCA3}"/>
    <cellStyle name="標準 3 2" xfId="5" xr:uid="{ABF138D5-A7DB-4BF8-8941-1DA36CB276C3}"/>
    <cellStyle name="標準 3 2 2" xfId="6" xr:uid="{2EE10489-26EC-4E2C-A004-55F00307C69E}"/>
    <cellStyle name="標準 3 3 2" xfId="7" xr:uid="{1AEC1C95-1F59-497F-AC3A-3CB0B6EB5B96}"/>
    <cellStyle name="標準 4" xfId="8" xr:uid="{AFEE6E53-5D92-4485-9E25-2F5526D43D35}"/>
  </cellStyles>
  <dxfs count="50"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purl.oclc.org/ooxml/officeDocument/relationships/worksheet" Target="worksheets/sheet13.xml"/><Relationship Id="rId18" Type="http://purl.oclc.org/ooxml/officeDocument/relationships/worksheet" Target="worksheets/sheet18.xml"/><Relationship Id="rId26" Type="http://purl.oclc.org/ooxml/officeDocument/relationships/worksheet" Target="worksheets/sheet26.xml"/><Relationship Id="rId39" Type="http://purl.oclc.org/ooxml/officeDocument/relationships/worksheet" Target="worksheets/sheet39.xml"/><Relationship Id="rId21" Type="http://purl.oclc.org/ooxml/officeDocument/relationships/worksheet" Target="worksheets/sheet21.xml"/><Relationship Id="rId34" Type="http://purl.oclc.org/ooxml/officeDocument/relationships/worksheet" Target="worksheets/sheet34.xml"/><Relationship Id="rId42" Type="http://purl.oclc.org/ooxml/officeDocument/relationships/worksheet" Target="worksheets/sheet42.xml"/><Relationship Id="rId47" Type="http://purl.oclc.org/ooxml/officeDocument/relationships/externalLink" Target="externalLinks/externalLink1.xml"/><Relationship Id="rId50" Type="http://purl.oclc.org/ooxml/officeDocument/relationships/sharedStrings" Target="sharedStrings.xml"/><Relationship Id="rId7" Type="http://purl.oclc.org/ooxml/officeDocument/relationships/worksheet" Target="worksheets/sheet7.xml"/><Relationship Id="rId2" Type="http://purl.oclc.org/ooxml/officeDocument/relationships/worksheet" Target="worksheets/sheet2.xml"/><Relationship Id="rId16" Type="http://purl.oclc.org/ooxml/officeDocument/relationships/worksheet" Target="worksheets/sheet16.xml"/><Relationship Id="rId29" Type="http://purl.oclc.org/ooxml/officeDocument/relationships/worksheet" Target="worksheets/sheet29.xml"/><Relationship Id="rId11" Type="http://purl.oclc.org/ooxml/officeDocument/relationships/worksheet" Target="worksheets/sheet11.xml"/><Relationship Id="rId24" Type="http://purl.oclc.org/ooxml/officeDocument/relationships/worksheet" Target="worksheets/sheet24.xml"/><Relationship Id="rId32" Type="http://purl.oclc.org/ooxml/officeDocument/relationships/worksheet" Target="worksheets/sheet32.xml"/><Relationship Id="rId37" Type="http://purl.oclc.org/ooxml/officeDocument/relationships/worksheet" Target="worksheets/sheet37.xml"/><Relationship Id="rId40" Type="http://purl.oclc.org/ooxml/officeDocument/relationships/worksheet" Target="worksheets/sheet40.xml"/><Relationship Id="rId45" Type="http://purl.oclc.org/ooxml/officeDocument/relationships/worksheet" Target="worksheets/sheet45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23" Type="http://purl.oclc.org/ooxml/officeDocument/relationships/worksheet" Target="worksheets/sheet23.xml"/><Relationship Id="rId28" Type="http://purl.oclc.org/ooxml/officeDocument/relationships/worksheet" Target="worksheets/sheet28.xml"/><Relationship Id="rId36" Type="http://purl.oclc.org/ooxml/officeDocument/relationships/worksheet" Target="worksheets/sheet36.xml"/><Relationship Id="rId49" Type="http://purl.oclc.org/ooxml/officeDocument/relationships/styles" Target="styles.xml"/><Relationship Id="rId10" Type="http://purl.oclc.org/ooxml/officeDocument/relationships/worksheet" Target="worksheets/sheet10.xml"/><Relationship Id="rId19" Type="http://purl.oclc.org/ooxml/officeDocument/relationships/worksheet" Target="worksheets/sheet19.xml"/><Relationship Id="rId31" Type="http://purl.oclc.org/ooxml/officeDocument/relationships/worksheet" Target="worksheets/sheet31.xml"/><Relationship Id="rId44" Type="http://purl.oclc.org/ooxml/officeDocument/relationships/worksheet" Target="worksheets/sheet44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Relationship Id="rId22" Type="http://purl.oclc.org/ooxml/officeDocument/relationships/worksheet" Target="worksheets/sheet22.xml"/><Relationship Id="rId27" Type="http://purl.oclc.org/ooxml/officeDocument/relationships/worksheet" Target="worksheets/sheet27.xml"/><Relationship Id="rId30" Type="http://purl.oclc.org/ooxml/officeDocument/relationships/worksheet" Target="worksheets/sheet30.xml"/><Relationship Id="rId35" Type="http://purl.oclc.org/ooxml/officeDocument/relationships/worksheet" Target="worksheets/sheet35.xml"/><Relationship Id="rId43" Type="http://purl.oclc.org/ooxml/officeDocument/relationships/worksheet" Target="worksheets/sheet43.xml"/><Relationship Id="rId48" Type="http://purl.oclc.org/ooxml/officeDocument/relationships/theme" Target="theme/theme1.xml"/><Relationship Id="rId8" Type="http://purl.oclc.org/ooxml/officeDocument/relationships/worksheet" Target="worksheets/sheet8.xml"/><Relationship Id="rId51" Type="http://purl.oclc.org/ooxml/officeDocument/relationships/calcChain" Target="calcChain.xml"/><Relationship Id="rId3" Type="http://purl.oclc.org/ooxml/officeDocument/relationships/worksheet" Target="worksheets/sheet3.xml"/><Relationship Id="rId12" Type="http://purl.oclc.org/ooxml/officeDocument/relationships/worksheet" Target="worksheets/sheet12.xml"/><Relationship Id="rId17" Type="http://purl.oclc.org/ooxml/officeDocument/relationships/worksheet" Target="worksheets/sheet17.xml"/><Relationship Id="rId25" Type="http://purl.oclc.org/ooxml/officeDocument/relationships/worksheet" Target="worksheets/sheet25.xml"/><Relationship Id="rId33" Type="http://purl.oclc.org/ooxml/officeDocument/relationships/worksheet" Target="worksheets/sheet33.xml"/><Relationship Id="rId38" Type="http://purl.oclc.org/ooxml/officeDocument/relationships/worksheet" Target="worksheets/sheet38.xml"/><Relationship Id="rId46" Type="http://purl.oclc.org/ooxml/officeDocument/relationships/worksheet" Target="worksheets/sheet46.xml"/><Relationship Id="rId20" Type="http://purl.oclc.org/ooxml/officeDocument/relationships/worksheet" Target="worksheets/sheet20.xml"/><Relationship Id="rId41" Type="http://purl.oclc.org/ooxml/officeDocument/relationships/worksheet" Target="worksheets/sheet41.xml"/><Relationship Id="rId1" Type="http://purl.oclc.org/ooxml/officeDocument/relationships/worksheet" Target="worksheets/sheet1.xml"/><Relationship Id="rId6" Type="http://purl.oclc.org/ooxml/officeDocument/relationships/worksheet" Target="worksheets/sheet6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70485</xdr:rowOff>
    </xdr:from>
    <xdr:to>
      <xdr:col>28</xdr:col>
      <xdr:colOff>80049</xdr:colOff>
      <xdr:row>2</xdr:row>
      <xdr:rowOff>16191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20626521-1395-612A-E347-A31717531EC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97155"/>
          <a:ext cx="6330346" cy="446628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10.xml><?xml version="1.0" encoding="utf-8"?>
<xdr:wsDr xmlns:xdr="http://purl.oclc.org/ooxml/drawingml/spreadsheetDrawing" xmlns:a="http://purl.oclc.org/ooxml/drawingml/main">
  <xdr:twoCellAnchor>
    <xdr:from>
      <xdr:col>39</xdr:col>
      <xdr:colOff>22860</xdr:colOff>
      <xdr:row>171</xdr:row>
      <xdr:rowOff>45720</xdr:rowOff>
    </xdr:from>
    <xdr:to>
      <xdr:col>41</xdr:col>
      <xdr:colOff>182880</xdr:colOff>
      <xdr:row>174</xdr:row>
      <xdr:rowOff>83820</xdr:rowOff>
    </xdr:to>
    <xdr:sp macro="" textlink="">
      <xdr:nvSpPr>
        <xdr:cNvPr id="494627" name="Line 1">
          <a:extLst>
            <a:ext uri="{FF2B5EF4-FFF2-40B4-BE49-F238E27FC236}">
              <a16:creationId xmlns:a16="http://schemas.microsoft.com/office/drawing/2014/main" id="{F5D069B2-837A-FAC4-9414-F4B055EAEB36}"/>
            </a:ext>
          </a:extLst>
        </xdr:cNvPr>
        <xdr:cNvSpPr>
          <a:spLocks noChangeShapeType="1"/>
        </xdr:cNvSpPr>
      </xdr:nvSpPr>
      <xdr:spPr bwMode="auto">
        <a:xfrm flipV="1">
          <a:off x="22341840" y="35151060"/>
          <a:ext cx="1394460" cy="5410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100965</xdr:rowOff>
    </xdr:from>
    <xdr:to>
      <xdr:col>28</xdr:col>
      <xdr:colOff>102901</xdr:colOff>
      <xdr:row>2</xdr:row>
      <xdr:rowOff>46211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169D5EDC-F10F-AB29-2C85-36F6706E4BD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1920"/>
          <a:ext cx="6355114" cy="438776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12.xml><?xml version="1.0" encoding="utf-8"?>
<xdr:wsDr xmlns:xdr="http://purl.oclc.org/ooxml/drawingml/spreadsheetDrawing" xmlns:a="http://purl.oclc.org/ooxml/drawingml/main">
  <xdr:twoCellAnchor>
    <xdr:from>
      <xdr:col>39</xdr:col>
      <xdr:colOff>15240</xdr:colOff>
      <xdr:row>171</xdr:row>
      <xdr:rowOff>22860</xdr:rowOff>
    </xdr:from>
    <xdr:to>
      <xdr:col>41</xdr:col>
      <xdr:colOff>91440</xdr:colOff>
      <xdr:row>174</xdr:row>
      <xdr:rowOff>45720</xdr:rowOff>
    </xdr:to>
    <xdr:sp macro="" textlink="">
      <xdr:nvSpPr>
        <xdr:cNvPr id="496675" name="Line 1">
          <a:extLst>
            <a:ext uri="{FF2B5EF4-FFF2-40B4-BE49-F238E27FC236}">
              <a16:creationId xmlns:a16="http://schemas.microsoft.com/office/drawing/2014/main" id="{9A5A13EC-8A10-3FEE-CEDB-C11EFFCE3FB2}"/>
            </a:ext>
          </a:extLst>
        </xdr:cNvPr>
        <xdr:cNvSpPr>
          <a:spLocks noChangeShapeType="1"/>
        </xdr:cNvSpPr>
      </xdr:nvSpPr>
      <xdr:spPr bwMode="auto">
        <a:xfrm flipV="1">
          <a:off x="22334220" y="35128200"/>
          <a:ext cx="1310640" cy="5257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43815</xdr:rowOff>
    </xdr:from>
    <xdr:to>
      <xdr:col>28</xdr:col>
      <xdr:colOff>55301</xdr:colOff>
      <xdr:row>2</xdr:row>
      <xdr:rowOff>22531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7CB39582-BA23-5F21-18F4-1697F938D56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62865"/>
          <a:ext cx="6284651" cy="479668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14.xml><?xml version="1.0" encoding="utf-8"?>
<xdr:wsDr xmlns:xdr="http://purl.oclc.org/ooxml/drawingml/spreadsheetDrawing" xmlns:a="http://purl.oclc.org/ooxml/drawingml/main">
  <xdr:twoCellAnchor>
    <xdr:from>
      <xdr:col>39</xdr:col>
      <xdr:colOff>15240</xdr:colOff>
      <xdr:row>171</xdr:row>
      <xdr:rowOff>38100</xdr:rowOff>
    </xdr:from>
    <xdr:to>
      <xdr:col>41</xdr:col>
      <xdr:colOff>144780</xdr:colOff>
      <xdr:row>174</xdr:row>
      <xdr:rowOff>68580</xdr:rowOff>
    </xdr:to>
    <xdr:sp macro="" textlink="">
      <xdr:nvSpPr>
        <xdr:cNvPr id="498723" name="Line 1">
          <a:extLst>
            <a:ext uri="{FF2B5EF4-FFF2-40B4-BE49-F238E27FC236}">
              <a16:creationId xmlns:a16="http://schemas.microsoft.com/office/drawing/2014/main" id="{ECB33EBE-4F80-FE62-79CC-54D1265B754F}"/>
            </a:ext>
          </a:extLst>
        </xdr:cNvPr>
        <xdr:cNvSpPr>
          <a:spLocks noChangeShapeType="1"/>
        </xdr:cNvSpPr>
      </xdr:nvSpPr>
      <xdr:spPr bwMode="auto">
        <a:xfrm flipV="1">
          <a:off x="22425660" y="35143440"/>
          <a:ext cx="1363980" cy="533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139065</xdr:rowOff>
    </xdr:from>
    <xdr:to>
      <xdr:col>28</xdr:col>
      <xdr:colOff>156177</xdr:colOff>
      <xdr:row>2</xdr:row>
      <xdr:rowOff>55434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589E43DC-682E-31D4-0526-AFB8B30BC02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79070"/>
          <a:ext cx="6419839" cy="40962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16.xml><?xml version="1.0" encoding="utf-8"?>
<xdr:wsDr xmlns:xdr="http://purl.oclc.org/ooxml/drawingml/spreadsheetDrawing" xmlns:a="http://purl.oclc.org/ooxml/drawingml/main">
  <xdr:twoCellAnchor>
    <xdr:from>
      <xdr:col>39</xdr:col>
      <xdr:colOff>45720</xdr:colOff>
      <xdr:row>171</xdr:row>
      <xdr:rowOff>83820</xdr:rowOff>
    </xdr:from>
    <xdr:to>
      <xdr:col>41</xdr:col>
      <xdr:colOff>342900</xdr:colOff>
      <xdr:row>174</xdr:row>
      <xdr:rowOff>160020</xdr:rowOff>
    </xdr:to>
    <xdr:sp macro="" textlink="">
      <xdr:nvSpPr>
        <xdr:cNvPr id="500771" name="Line 1">
          <a:extLst>
            <a:ext uri="{FF2B5EF4-FFF2-40B4-BE49-F238E27FC236}">
              <a16:creationId xmlns:a16="http://schemas.microsoft.com/office/drawing/2014/main" id="{DBE22435-AB20-3501-E7E1-B03E0D07A84A}"/>
            </a:ext>
          </a:extLst>
        </xdr:cNvPr>
        <xdr:cNvSpPr>
          <a:spLocks noChangeShapeType="1"/>
        </xdr:cNvSpPr>
      </xdr:nvSpPr>
      <xdr:spPr bwMode="auto">
        <a:xfrm flipV="1">
          <a:off x="22364700" y="35189160"/>
          <a:ext cx="1531620" cy="5791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100965</xdr:rowOff>
    </xdr:from>
    <xdr:to>
      <xdr:col>28</xdr:col>
      <xdr:colOff>101004</xdr:colOff>
      <xdr:row>2</xdr:row>
      <xdr:rowOff>48686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9CC12792-8375-68AD-2EDC-3897624E135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7635"/>
          <a:ext cx="6353223" cy="435224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18.xml><?xml version="1.0" encoding="utf-8"?>
<xdr:wsDr xmlns:xdr="http://purl.oclc.org/ooxml/drawingml/spreadsheetDrawing" xmlns:a="http://purl.oclc.org/ooxml/drawingml/main">
  <xdr:twoCellAnchor>
    <xdr:from>
      <xdr:col>39</xdr:col>
      <xdr:colOff>22860</xdr:colOff>
      <xdr:row>171</xdr:row>
      <xdr:rowOff>45720</xdr:rowOff>
    </xdr:from>
    <xdr:to>
      <xdr:col>41</xdr:col>
      <xdr:colOff>182880</xdr:colOff>
      <xdr:row>174</xdr:row>
      <xdr:rowOff>83820</xdr:rowOff>
    </xdr:to>
    <xdr:sp macro="" textlink="">
      <xdr:nvSpPr>
        <xdr:cNvPr id="502819" name="Line 1">
          <a:extLst>
            <a:ext uri="{FF2B5EF4-FFF2-40B4-BE49-F238E27FC236}">
              <a16:creationId xmlns:a16="http://schemas.microsoft.com/office/drawing/2014/main" id="{A5C8E37B-7058-536E-A84E-299CB39EACAD}"/>
            </a:ext>
          </a:extLst>
        </xdr:cNvPr>
        <xdr:cNvSpPr>
          <a:spLocks noChangeShapeType="1"/>
        </xdr:cNvSpPr>
      </xdr:nvSpPr>
      <xdr:spPr bwMode="auto">
        <a:xfrm flipV="1">
          <a:off x="22341840" y="35151060"/>
          <a:ext cx="1394460" cy="5410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70485</xdr:rowOff>
    </xdr:from>
    <xdr:to>
      <xdr:col>28</xdr:col>
      <xdr:colOff>87655</xdr:colOff>
      <xdr:row>2</xdr:row>
      <xdr:rowOff>25024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11CBD0-3582-9247-0487-4C64F42B9A2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97155"/>
          <a:ext cx="6324630" cy="44759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>
    <xdr:from>
      <xdr:col>39</xdr:col>
      <xdr:colOff>22860</xdr:colOff>
      <xdr:row>171</xdr:row>
      <xdr:rowOff>45720</xdr:rowOff>
    </xdr:from>
    <xdr:to>
      <xdr:col>41</xdr:col>
      <xdr:colOff>182880</xdr:colOff>
      <xdr:row>174</xdr:row>
      <xdr:rowOff>83820</xdr:rowOff>
    </xdr:to>
    <xdr:sp macro="" textlink="">
      <xdr:nvSpPr>
        <xdr:cNvPr id="486435" name="Line 1">
          <a:extLst>
            <a:ext uri="{FF2B5EF4-FFF2-40B4-BE49-F238E27FC236}">
              <a16:creationId xmlns:a16="http://schemas.microsoft.com/office/drawing/2014/main" id="{864675A4-7D91-928C-66B9-D167735E13ED}"/>
            </a:ext>
          </a:extLst>
        </xdr:cNvPr>
        <xdr:cNvSpPr>
          <a:spLocks noChangeShapeType="1"/>
        </xdr:cNvSpPr>
      </xdr:nvSpPr>
      <xdr:spPr bwMode="auto">
        <a:xfrm flipV="1">
          <a:off x="22341840" y="35151060"/>
          <a:ext cx="1394460" cy="5410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purl.oclc.org/ooxml/drawingml/spreadsheetDrawing" xmlns:a="http://purl.oclc.org/ooxml/drawingml/main">
  <xdr:twoCellAnchor>
    <xdr:from>
      <xdr:col>39</xdr:col>
      <xdr:colOff>15240</xdr:colOff>
      <xdr:row>171</xdr:row>
      <xdr:rowOff>30480</xdr:rowOff>
    </xdr:from>
    <xdr:to>
      <xdr:col>41</xdr:col>
      <xdr:colOff>114300</xdr:colOff>
      <xdr:row>174</xdr:row>
      <xdr:rowOff>53340</xdr:rowOff>
    </xdr:to>
    <xdr:sp macro="" textlink="">
      <xdr:nvSpPr>
        <xdr:cNvPr id="504867" name="Line 1">
          <a:extLst>
            <a:ext uri="{FF2B5EF4-FFF2-40B4-BE49-F238E27FC236}">
              <a16:creationId xmlns:a16="http://schemas.microsoft.com/office/drawing/2014/main" id="{83E6CE0C-9519-1B7D-6A66-4C925583962A}"/>
            </a:ext>
          </a:extLst>
        </xdr:cNvPr>
        <xdr:cNvSpPr>
          <a:spLocks noChangeShapeType="1"/>
        </xdr:cNvSpPr>
      </xdr:nvSpPr>
      <xdr:spPr bwMode="auto">
        <a:xfrm flipV="1">
          <a:off x="22418040" y="35135820"/>
          <a:ext cx="1333500" cy="5257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74295</xdr:rowOff>
    </xdr:from>
    <xdr:to>
      <xdr:col>28</xdr:col>
      <xdr:colOff>91465</xdr:colOff>
      <xdr:row>2</xdr:row>
      <xdr:rowOff>43177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736E271-0A11-B12E-F7BB-6376DC7D324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00965"/>
          <a:ext cx="6334161" cy="45833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2.xml><?xml version="1.0" encoding="utf-8"?>
<xdr:wsDr xmlns:xdr="http://purl.oclc.org/ooxml/drawingml/spreadsheetDrawing" xmlns:a="http://purl.oclc.org/ooxml/drawingml/main">
  <xdr:twoCellAnchor>
    <xdr:from>
      <xdr:col>39</xdr:col>
      <xdr:colOff>22860</xdr:colOff>
      <xdr:row>171</xdr:row>
      <xdr:rowOff>45720</xdr:rowOff>
    </xdr:from>
    <xdr:to>
      <xdr:col>41</xdr:col>
      <xdr:colOff>182880</xdr:colOff>
      <xdr:row>174</xdr:row>
      <xdr:rowOff>83820</xdr:rowOff>
    </xdr:to>
    <xdr:sp macro="" textlink="">
      <xdr:nvSpPr>
        <xdr:cNvPr id="506915" name="Line 1">
          <a:extLst>
            <a:ext uri="{FF2B5EF4-FFF2-40B4-BE49-F238E27FC236}">
              <a16:creationId xmlns:a16="http://schemas.microsoft.com/office/drawing/2014/main" id="{DFC2E3A1-C359-A699-4684-DBB11ABCAB05}"/>
            </a:ext>
          </a:extLst>
        </xdr:cNvPr>
        <xdr:cNvSpPr>
          <a:spLocks noChangeShapeType="1"/>
        </xdr:cNvSpPr>
      </xdr:nvSpPr>
      <xdr:spPr bwMode="auto">
        <a:xfrm flipV="1">
          <a:off x="22341840" y="35151060"/>
          <a:ext cx="1394460" cy="5410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39370</xdr:rowOff>
    </xdr:from>
    <xdr:to>
      <xdr:col>28</xdr:col>
      <xdr:colOff>48305</xdr:colOff>
      <xdr:row>2</xdr:row>
      <xdr:rowOff>20351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3F3349C3-F61E-789C-FCE9-B9427279C36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50800"/>
          <a:ext cx="6277658" cy="48370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4.xml><?xml version="1.0" encoding="utf-8"?>
<xdr:wsDr xmlns:xdr="http://purl.oclc.org/ooxml/drawingml/spreadsheetDrawing" xmlns:a="http://purl.oclc.org/ooxml/drawingml/main">
  <xdr:twoCellAnchor>
    <xdr:from>
      <xdr:col>39</xdr:col>
      <xdr:colOff>22860</xdr:colOff>
      <xdr:row>171</xdr:row>
      <xdr:rowOff>45720</xdr:rowOff>
    </xdr:from>
    <xdr:to>
      <xdr:col>41</xdr:col>
      <xdr:colOff>182880</xdr:colOff>
      <xdr:row>174</xdr:row>
      <xdr:rowOff>83820</xdr:rowOff>
    </xdr:to>
    <xdr:sp macro="" textlink="">
      <xdr:nvSpPr>
        <xdr:cNvPr id="508963" name="Line 1">
          <a:extLst>
            <a:ext uri="{FF2B5EF4-FFF2-40B4-BE49-F238E27FC236}">
              <a16:creationId xmlns:a16="http://schemas.microsoft.com/office/drawing/2014/main" id="{89CAFA6F-CC6A-BEEC-2D85-B047C035A112}"/>
            </a:ext>
          </a:extLst>
        </xdr:cNvPr>
        <xdr:cNvSpPr>
          <a:spLocks noChangeShapeType="1"/>
        </xdr:cNvSpPr>
      </xdr:nvSpPr>
      <xdr:spPr bwMode="auto">
        <a:xfrm flipV="1">
          <a:off x="22341840" y="35151060"/>
          <a:ext cx="1394460" cy="5410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112395</xdr:rowOff>
    </xdr:from>
    <xdr:to>
      <xdr:col>28</xdr:col>
      <xdr:colOff>113662</xdr:colOff>
      <xdr:row>2</xdr:row>
      <xdr:rowOff>49717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27C7CE1F-DB00-9BB8-E8A0-C5721B54B54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99260" y="144780"/>
          <a:ext cx="6066781" cy="426733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6.xml><?xml version="1.0" encoding="utf-8"?>
<xdr:wsDr xmlns:xdr="http://purl.oclc.org/ooxml/drawingml/spreadsheetDrawing" xmlns:a="http://purl.oclc.org/ooxml/drawingml/main">
  <xdr:twoCellAnchor>
    <xdr:from>
      <xdr:col>39</xdr:col>
      <xdr:colOff>22860</xdr:colOff>
      <xdr:row>171</xdr:row>
      <xdr:rowOff>45720</xdr:rowOff>
    </xdr:from>
    <xdr:to>
      <xdr:col>41</xdr:col>
      <xdr:colOff>152400</xdr:colOff>
      <xdr:row>174</xdr:row>
      <xdr:rowOff>83820</xdr:rowOff>
    </xdr:to>
    <xdr:sp macro="" textlink="">
      <xdr:nvSpPr>
        <xdr:cNvPr id="511011" name="Line 1">
          <a:extLst>
            <a:ext uri="{FF2B5EF4-FFF2-40B4-BE49-F238E27FC236}">
              <a16:creationId xmlns:a16="http://schemas.microsoft.com/office/drawing/2014/main" id="{F4EACD1A-0960-ECB3-9DEB-062D5CF1FC4B}"/>
            </a:ext>
          </a:extLst>
        </xdr:cNvPr>
        <xdr:cNvSpPr>
          <a:spLocks noChangeShapeType="1"/>
        </xdr:cNvSpPr>
      </xdr:nvSpPr>
      <xdr:spPr bwMode="auto">
        <a:xfrm flipV="1">
          <a:off x="21518880" y="35151060"/>
          <a:ext cx="1242060" cy="5410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60325</xdr:rowOff>
    </xdr:from>
    <xdr:to>
      <xdr:col>28</xdr:col>
      <xdr:colOff>54666</xdr:colOff>
      <xdr:row>2</xdr:row>
      <xdr:rowOff>11442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BEBD7DB1-02CA-5BE5-1445-0FD6C5FAC5C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69850"/>
          <a:ext cx="6303053" cy="469214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8.xml><?xml version="1.0" encoding="utf-8"?>
<xdr:wsDr xmlns:xdr="http://purl.oclc.org/ooxml/drawingml/spreadsheetDrawing" xmlns:a="http://purl.oclc.org/ooxml/drawingml/main">
  <xdr:twoCellAnchor>
    <xdr:from>
      <xdr:col>21</xdr:col>
      <xdr:colOff>38100</xdr:colOff>
      <xdr:row>171</xdr:row>
      <xdr:rowOff>68580</xdr:rowOff>
    </xdr:from>
    <xdr:to>
      <xdr:col>23</xdr:col>
      <xdr:colOff>274320</xdr:colOff>
      <xdr:row>174</xdr:row>
      <xdr:rowOff>121920</xdr:rowOff>
    </xdr:to>
    <xdr:sp macro="" textlink="">
      <xdr:nvSpPr>
        <xdr:cNvPr id="513059" name="Line 1">
          <a:extLst>
            <a:ext uri="{FF2B5EF4-FFF2-40B4-BE49-F238E27FC236}">
              <a16:creationId xmlns:a16="http://schemas.microsoft.com/office/drawing/2014/main" id="{DF55DE76-1242-1FF9-3C19-DD4299ACA32A}"/>
            </a:ext>
          </a:extLst>
        </xdr:cNvPr>
        <xdr:cNvSpPr>
          <a:spLocks noChangeShapeType="1"/>
        </xdr:cNvSpPr>
      </xdr:nvSpPr>
      <xdr:spPr bwMode="auto">
        <a:xfrm flipV="1">
          <a:off x="11247120" y="35173920"/>
          <a:ext cx="1470660" cy="5562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59055</xdr:rowOff>
    </xdr:from>
    <xdr:to>
      <xdr:col>28</xdr:col>
      <xdr:colOff>68640</xdr:colOff>
      <xdr:row>2</xdr:row>
      <xdr:rowOff>37668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34E4FE59-0489-4F93-88F4-996A88FBF6B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74295"/>
          <a:ext cx="6307519" cy="47962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74295</xdr:rowOff>
    </xdr:from>
    <xdr:to>
      <xdr:col>28</xdr:col>
      <xdr:colOff>95298</xdr:colOff>
      <xdr:row>2</xdr:row>
      <xdr:rowOff>33511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BB0EA79-3B31-2D61-55A8-FC0B2877C1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00965"/>
          <a:ext cx="6336073" cy="45058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0.xml><?xml version="1.0" encoding="utf-8"?>
<xdr:wsDr xmlns:xdr="http://purl.oclc.org/ooxml/drawingml/spreadsheetDrawing" xmlns:a="http://purl.oclc.org/ooxml/drawingml/main">
  <xdr:twoCellAnchor>
    <xdr:from>
      <xdr:col>22</xdr:col>
      <xdr:colOff>15240</xdr:colOff>
      <xdr:row>171</xdr:row>
      <xdr:rowOff>30480</xdr:rowOff>
    </xdr:from>
    <xdr:to>
      <xdr:col>24</xdr:col>
      <xdr:colOff>114300</xdr:colOff>
      <xdr:row>174</xdr:row>
      <xdr:rowOff>53340</xdr:rowOff>
    </xdr:to>
    <xdr:sp macro="" textlink="">
      <xdr:nvSpPr>
        <xdr:cNvPr id="515107" name="Line 1">
          <a:extLst>
            <a:ext uri="{FF2B5EF4-FFF2-40B4-BE49-F238E27FC236}">
              <a16:creationId xmlns:a16="http://schemas.microsoft.com/office/drawing/2014/main" id="{0E88BCFB-9884-FE3D-9D8A-59FDD9F765EB}"/>
            </a:ext>
          </a:extLst>
        </xdr:cNvPr>
        <xdr:cNvSpPr>
          <a:spLocks noChangeShapeType="1"/>
        </xdr:cNvSpPr>
      </xdr:nvSpPr>
      <xdr:spPr bwMode="auto">
        <a:xfrm flipV="1">
          <a:off x="11841480" y="35135820"/>
          <a:ext cx="1333500" cy="5257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74295</xdr:rowOff>
    </xdr:from>
    <xdr:to>
      <xdr:col>28</xdr:col>
      <xdr:colOff>89583</xdr:colOff>
      <xdr:row>2</xdr:row>
      <xdr:rowOff>43238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3627540E-857C-F321-B118-218A1535868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00965"/>
          <a:ext cx="6326556" cy="45839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2.xml><?xml version="1.0" encoding="utf-8"?>
<xdr:wsDr xmlns:xdr="http://purl.oclc.org/ooxml/drawingml/spreadsheetDrawing" xmlns:a="http://purl.oclc.org/ooxml/drawingml/main">
  <xdr:twoCellAnchor>
    <xdr:from>
      <xdr:col>39</xdr:col>
      <xdr:colOff>15240</xdr:colOff>
      <xdr:row>171</xdr:row>
      <xdr:rowOff>38100</xdr:rowOff>
    </xdr:from>
    <xdr:to>
      <xdr:col>41</xdr:col>
      <xdr:colOff>144780</xdr:colOff>
      <xdr:row>174</xdr:row>
      <xdr:rowOff>68580</xdr:rowOff>
    </xdr:to>
    <xdr:sp macro="" textlink="">
      <xdr:nvSpPr>
        <xdr:cNvPr id="517155" name="Line 1">
          <a:extLst>
            <a:ext uri="{FF2B5EF4-FFF2-40B4-BE49-F238E27FC236}">
              <a16:creationId xmlns:a16="http://schemas.microsoft.com/office/drawing/2014/main" id="{07F5E7D1-954C-4F17-FAA1-77CDD136E70D}"/>
            </a:ext>
          </a:extLst>
        </xdr:cNvPr>
        <xdr:cNvSpPr>
          <a:spLocks noChangeShapeType="1"/>
        </xdr:cNvSpPr>
      </xdr:nvSpPr>
      <xdr:spPr bwMode="auto">
        <a:xfrm flipV="1">
          <a:off x="22334220" y="35143440"/>
          <a:ext cx="1363980" cy="533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100965</xdr:rowOff>
    </xdr:from>
    <xdr:to>
      <xdr:col>28</xdr:col>
      <xdr:colOff>103577</xdr:colOff>
      <xdr:row>2</xdr:row>
      <xdr:rowOff>42564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1AFC5D49-CE17-D6E3-1B65-13A81078415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7635"/>
          <a:ext cx="6355794" cy="430803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4.xml><?xml version="1.0" encoding="utf-8"?>
<xdr:wsDr xmlns:xdr="http://purl.oclc.org/ooxml/drawingml/spreadsheetDrawing" xmlns:a="http://purl.oclc.org/ooxml/drawingml/main">
  <xdr:twoCellAnchor>
    <xdr:from>
      <xdr:col>39</xdr:col>
      <xdr:colOff>15240</xdr:colOff>
      <xdr:row>171</xdr:row>
      <xdr:rowOff>22860</xdr:rowOff>
    </xdr:from>
    <xdr:to>
      <xdr:col>41</xdr:col>
      <xdr:colOff>114300</xdr:colOff>
      <xdr:row>174</xdr:row>
      <xdr:rowOff>53340</xdr:rowOff>
    </xdr:to>
    <xdr:sp macro="" textlink="">
      <xdr:nvSpPr>
        <xdr:cNvPr id="519203" name="Line 1">
          <a:extLst>
            <a:ext uri="{FF2B5EF4-FFF2-40B4-BE49-F238E27FC236}">
              <a16:creationId xmlns:a16="http://schemas.microsoft.com/office/drawing/2014/main" id="{A6E5A441-9CC6-395D-47AC-9A15A6208132}"/>
            </a:ext>
          </a:extLst>
        </xdr:cNvPr>
        <xdr:cNvSpPr>
          <a:spLocks noChangeShapeType="1"/>
        </xdr:cNvSpPr>
      </xdr:nvSpPr>
      <xdr:spPr bwMode="auto">
        <a:xfrm flipV="1">
          <a:off x="22334220" y="35128200"/>
          <a:ext cx="1333500" cy="533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59055</xdr:rowOff>
    </xdr:from>
    <xdr:to>
      <xdr:col>28</xdr:col>
      <xdr:colOff>68633</xdr:colOff>
      <xdr:row>2</xdr:row>
      <xdr:rowOff>37543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2E346F3-5913-93A8-0AA1-3782354030B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68580"/>
          <a:ext cx="6313199" cy="485218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6.xml><?xml version="1.0" encoding="utf-8"?>
<xdr:wsDr xmlns:xdr="http://purl.oclc.org/ooxml/drawingml/spreadsheetDrawing" xmlns:a="http://purl.oclc.org/ooxml/drawingml/main">
  <xdr:twoCellAnchor>
    <xdr:from>
      <xdr:col>39</xdr:col>
      <xdr:colOff>15240</xdr:colOff>
      <xdr:row>171</xdr:row>
      <xdr:rowOff>38100</xdr:rowOff>
    </xdr:from>
    <xdr:to>
      <xdr:col>41</xdr:col>
      <xdr:colOff>144780</xdr:colOff>
      <xdr:row>174</xdr:row>
      <xdr:rowOff>68580</xdr:rowOff>
    </xdr:to>
    <xdr:sp macro="" textlink="">
      <xdr:nvSpPr>
        <xdr:cNvPr id="521251" name="Line 1">
          <a:extLst>
            <a:ext uri="{FF2B5EF4-FFF2-40B4-BE49-F238E27FC236}">
              <a16:creationId xmlns:a16="http://schemas.microsoft.com/office/drawing/2014/main" id="{0CF279AC-737A-01AF-41AC-2BB5A4C6A430}"/>
            </a:ext>
          </a:extLst>
        </xdr:cNvPr>
        <xdr:cNvSpPr>
          <a:spLocks noChangeShapeType="1"/>
        </xdr:cNvSpPr>
      </xdr:nvSpPr>
      <xdr:spPr bwMode="auto">
        <a:xfrm flipV="1">
          <a:off x="22387560" y="35143440"/>
          <a:ext cx="1363980" cy="533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70485</xdr:rowOff>
    </xdr:from>
    <xdr:to>
      <xdr:col>28</xdr:col>
      <xdr:colOff>87655</xdr:colOff>
      <xdr:row>2</xdr:row>
      <xdr:rowOff>24609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A8069378-9947-E16E-F7D3-07823B53977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97155"/>
          <a:ext cx="6324630" cy="44719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8.xml><?xml version="1.0" encoding="utf-8"?>
<xdr:wsDr xmlns:xdr="http://purl.oclc.org/ooxml/drawingml/spreadsheetDrawing" xmlns:a="http://purl.oclc.org/ooxml/drawingml/main">
  <xdr:twoCellAnchor>
    <xdr:from>
      <xdr:col>39</xdr:col>
      <xdr:colOff>22860</xdr:colOff>
      <xdr:row>171</xdr:row>
      <xdr:rowOff>45720</xdr:rowOff>
    </xdr:from>
    <xdr:to>
      <xdr:col>41</xdr:col>
      <xdr:colOff>182880</xdr:colOff>
      <xdr:row>174</xdr:row>
      <xdr:rowOff>83820</xdr:rowOff>
    </xdr:to>
    <xdr:sp macro="" textlink="">
      <xdr:nvSpPr>
        <xdr:cNvPr id="523299" name="Line 1">
          <a:extLst>
            <a:ext uri="{FF2B5EF4-FFF2-40B4-BE49-F238E27FC236}">
              <a16:creationId xmlns:a16="http://schemas.microsoft.com/office/drawing/2014/main" id="{9E6542EB-BB35-87E7-DD7D-F8BEC3AB2534}"/>
            </a:ext>
          </a:extLst>
        </xdr:cNvPr>
        <xdr:cNvSpPr>
          <a:spLocks noChangeShapeType="1"/>
        </xdr:cNvSpPr>
      </xdr:nvSpPr>
      <xdr:spPr bwMode="auto">
        <a:xfrm flipV="1">
          <a:off x="22341840" y="35151060"/>
          <a:ext cx="1394460" cy="5410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105410</xdr:rowOff>
    </xdr:from>
    <xdr:to>
      <xdr:col>28</xdr:col>
      <xdr:colOff>150446</xdr:colOff>
      <xdr:row>2</xdr:row>
      <xdr:rowOff>39244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5271FF9D-960D-D0BE-F846-D82D57DAAFF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32080"/>
          <a:ext cx="6402673" cy="42926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4.xml><?xml version="1.0" encoding="utf-8"?>
<xdr:wsDr xmlns:xdr="http://purl.oclc.org/ooxml/drawingml/spreadsheetDrawing" xmlns:a="http://purl.oclc.org/ooxml/drawingml/main">
  <xdr:twoCellAnchor>
    <xdr:from>
      <xdr:col>39</xdr:col>
      <xdr:colOff>38100</xdr:colOff>
      <xdr:row>171</xdr:row>
      <xdr:rowOff>76200</xdr:rowOff>
    </xdr:from>
    <xdr:to>
      <xdr:col>41</xdr:col>
      <xdr:colOff>281940</xdr:colOff>
      <xdr:row>174</xdr:row>
      <xdr:rowOff>137160</xdr:rowOff>
    </xdr:to>
    <xdr:sp macro="" textlink="">
      <xdr:nvSpPr>
        <xdr:cNvPr id="488483" name="Line 1">
          <a:extLst>
            <a:ext uri="{FF2B5EF4-FFF2-40B4-BE49-F238E27FC236}">
              <a16:creationId xmlns:a16="http://schemas.microsoft.com/office/drawing/2014/main" id="{E6484C28-3513-49BD-E83A-50D3BF9719AC}"/>
            </a:ext>
          </a:extLst>
        </xdr:cNvPr>
        <xdr:cNvSpPr>
          <a:spLocks noChangeShapeType="1"/>
        </xdr:cNvSpPr>
      </xdr:nvSpPr>
      <xdr:spPr bwMode="auto">
        <a:xfrm flipV="1">
          <a:off x="22463760" y="35181540"/>
          <a:ext cx="147828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.xml><?xml version="1.0" encoding="utf-8"?>
<xdr:wsDr xmlns:xdr="http://purl.oclc.org/ooxml/drawingml/spreadsheetDrawing" xmlns:a="http://purl.oclc.org/ooxml/drawingml/main">
  <xdr:twoCellAnchor>
    <xdr:from>
      <xdr:col>39</xdr:col>
      <xdr:colOff>22860</xdr:colOff>
      <xdr:row>171</xdr:row>
      <xdr:rowOff>38100</xdr:rowOff>
    </xdr:from>
    <xdr:to>
      <xdr:col>41</xdr:col>
      <xdr:colOff>175260</xdr:colOff>
      <xdr:row>174</xdr:row>
      <xdr:rowOff>83820</xdr:rowOff>
    </xdr:to>
    <xdr:sp macro="" textlink="">
      <xdr:nvSpPr>
        <xdr:cNvPr id="525347" name="Line 1">
          <a:extLst>
            <a:ext uri="{FF2B5EF4-FFF2-40B4-BE49-F238E27FC236}">
              <a16:creationId xmlns:a16="http://schemas.microsoft.com/office/drawing/2014/main" id="{F8A8A6D4-F501-F9D7-E4D3-E8764048D8B4}"/>
            </a:ext>
          </a:extLst>
        </xdr:cNvPr>
        <xdr:cNvSpPr>
          <a:spLocks noChangeShapeType="1"/>
        </xdr:cNvSpPr>
      </xdr:nvSpPr>
      <xdr:spPr bwMode="auto">
        <a:xfrm flipV="1">
          <a:off x="22341840" y="35143440"/>
          <a:ext cx="1386840" cy="5486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40005</xdr:rowOff>
    </xdr:from>
    <xdr:to>
      <xdr:col>28</xdr:col>
      <xdr:colOff>49565</xdr:colOff>
      <xdr:row>2</xdr:row>
      <xdr:rowOff>28858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7A808660-99B8-1015-9BA1-DAB3B178D441}"/>
            </a:ext>
          </a:extLst>
        </xdr:cNvPr>
        <xdr:cNvSpPr>
          <a:spLocks noTextEdit="1"/>
        </xdr:cNvSpPr>
      </xdr:nvSpPr>
      <xdr:spPr bwMode="auto">
        <a:xfrm>
          <a:off x="1706880" y="59055"/>
          <a:ext cx="6292239" cy="487878"/>
        </a:xfrm>
        <a:prstGeom prst="rect">
          <a:avLst/>
        </a:prstGeom>
        <a:ln>
          <a:noFill/>
        </a:ln>
      </xdr:spPr>
      <xdr:txBody>
        <a:bodyPr wrap="none" lIns="91440" tIns="45720" rIns="91440" bIns="45720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42.xml><?xml version="1.0" encoding="utf-8"?>
<xdr:wsDr xmlns:xdr="http://purl.oclc.org/ooxml/drawingml/spreadsheetDrawing" xmlns:a="http://purl.oclc.org/ooxml/drawingml/main">
  <xdr:twoCellAnchor>
    <xdr:from>
      <xdr:col>39</xdr:col>
      <xdr:colOff>15240</xdr:colOff>
      <xdr:row>171</xdr:row>
      <xdr:rowOff>45720</xdr:rowOff>
    </xdr:from>
    <xdr:to>
      <xdr:col>41</xdr:col>
      <xdr:colOff>144780</xdr:colOff>
      <xdr:row>174</xdr:row>
      <xdr:rowOff>60960</xdr:rowOff>
    </xdr:to>
    <xdr:sp macro="" textlink="">
      <xdr:nvSpPr>
        <xdr:cNvPr id="527395" name="Line 1">
          <a:extLst>
            <a:ext uri="{FF2B5EF4-FFF2-40B4-BE49-F238E27FC236}">
              <a16:creationId xmlns:a16="http://schemas.microsoft.com/office/drawing/2014/main" id="{D9C76230-FAFF-E54E-D3F3-56428B6D9E82}"/>
            </a:ext>
          </a:extLst>
        </xdr:cNvPr>
        <xdr:cNvSpPr>
          <a:spLocks noChangeShapeType="1"/>
        </xdr:cNvSpPr>
      </xdr:nvSpPr>
      <xdr:spPr bwMode="auto">
        <a:xfrm flipV="1">
          <a:off x="22334220" y="35151060"/>
          <a:ext cx="1363980" cy="518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40005</xdr:rowOff>
    </xdr:from>
    <xdr:to>
      <xdr:col>28</xdr:col>
      <xdr:colOff>59096</xdr:colOff>
      <xdr:row>2</xdr:row>
      <xdr:rowOff>22200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3A06E088-ACD6-ADB4-80F8-3C6708DA324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59055"/>
          <a:ext cx="6305573" cy="4889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44.xml><?xml version="1.0" encoding="utf-8"?>
<xdr:wsDr xmlns:xdr="http://purl.oclc.org/ooxml/drawingml/spreadsheetDrawing" xmlns:a="http://purl.oclc.org/ooxml/drawingml/main">
  <xdr:twoCellAnchor>
    <xdr:from>
      <xdr:col>39</xdr:col>
      <xdr:colOff>15240</xdr:colOff>
      <xdr:row>171</xdr:row>
      <xdr:rowOff>38100</xdr:rowOff>
    </xdr:from>
    <xdr:to>
      <xdr:col>41</xdr:col>
      <xdr:colOff>144780</xdr:colOff>
      <xdr:row>174</xdr:row>
      <xdr:rowOff>68580</xdr:rowOff>
    </xdr:to>
    <xdr:sp macro="" textlink="">
      <xdr:nvSpPr>
        <xdr:cNvPr id="529443" name="Line 1">
          <a:extLst>
            <a:ext uri="{FF2B5EF4-FFF2-40B4-BE49-F238E27FC236}">
              <a16:creationId xmlns:a16="http://schemas.microsoft.com/office/drawing/2014/main" id="{F5FD47FE-062A-DCAB-9247-763E45B6EA62}"/>
            </a:ext>
          </a:extLst>
        </xdr:cNvPr>
        <xdr:cNvSpPr>
          <a:spLocks noChangeShapeType="1"/>
        </xdr:cNvSpPr>
      </xdr:nvSpPr>
      <xdr:spPr bwMode="auto">
        <a:xfrm flipV="1">
          <a:off x="22334220" y="35143440"/>
          <a:ext cx="1363980" cy="533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5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38100</xdr:rowOff>
    </xdr:from>
    <xdr:to>
      <xdr:col>28</xdr:col>
      <xdr:colOff>59098</xdr:colOff>
      <xdr:row>2</xdr:row>
      <xdr:rowOff>18248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A436DEF-C3D2-5BAE-42A5-C736F711306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57150"/>
          <a:ext cx="6294161" cy="47523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46.xml><?xml version="1.0" encoding="utf-8"?>
<xdr:wsDr xmlns:xdr="http://purl.oclc.org/ooxml/drawingml/spreadsheetDrawing" xmlns:a="http://purl.oclc.org/ooxml/drawingml/main">
  <xdr:twoCellAnchor>
    <xdr:from>
      <xdr:col>39</xdr:col>
      <xdr:colOff>15240</xdr:colOff>
      <xdr:row>171</xdr:row>
      <xdr:rowOff>22860</xdr:rowOff>
    </xdr:from>
    <xdr:to>
      <xdr:col>41</xdr:col>
      <xdr:colOff>76200</xdr:colOff>
      <xdr:row>174</xdr:row>
      <xdr:rowOff>38100</xdr:rowOff>
    </xdr:to>
    <xdr:sp macro="" textlink="">
      <xdr:nvSpPr>
        <xdr:cNvPr id="531491" name="Line 1">
          <a:extLst>
            <a:ext uri="{FF2B5EF4-FFF2-40B4-BE49-F238E27FC236}">
              <a16:creationId xmlns:a16="http://schemas.microsoft.com/office/drawing/2014/main" id="{F0756BDA-B22F-42AF-FD27-645EB9F3FD18}"/>
            </a:ext>
          </a:extLst>
        </xdr:cNvPr>
        <xdr:cNvSpPr>
          <a:spLocks noChangeShapeType="1"/>
        </xdr:cNvSpPr>
      </xdr:nvSpPr>
      <xdr:spPr bwMode="auto">
        <a:xfrm flipV="1">
          <a:off x="22334220" y="35128200"/>
          <a:ext cx="1295400" cy="518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100965</xdr:rowOff>
    </xdr:from>
    <xdr:to>
      <xdr:col>28</xdr:col>
      <xdr:colOff>102922</xdr:colOff>
      <xdr:row>2</xdr:row>
      <xdr:rowOff>46173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580DEE0C-56AA-CCFD-0E05-F132661C334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1920"/>
          <a:ext cx="6355114" cy="438776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purl.oclc.org/ooxml/drawingml/spreadsheetDrawing" xmlns:a="http://purl.oclc.org/ooxml/drawingml/main">
  <xdr:twoCellAnchor>
    <xdr:from>
      <xdr:col>39</xdr:col>
      <xdr:colOff>30480</xdr:colOff>
      <xdr:row>171</xdr:row>
      <xdr:rowOff>60960</xdr:rowOff>
    </xdr:from>
    <xdr:to>
      <xdr:col>41</xdr:col>
      <xdr:colOff>228600</xdr:colOff>
      <xdr:row>174</xdr:row>
      <xdr:rowOff>106680</xdr:rowOff>
    </xdr:to>
    <xdr:sp macro="" textlink="">
      <xdr:nvSpPr>
        <xdr:cNvPr id="490533" name="Line 1">
          <a:extLst>
            <a:ext uri="{FF2B5EF4-FFF2-40B4-BE49-F238E27FC236}">
              <a16:creationId xmlns:a16="http://schemas.microsoft.com/office/drawing/2014/main" id="{F65A86A6-DB47-50B8-85CC-9F31EF20C79C}"/>
            </a:ext>
          </a:extLst>
        </xdr:cNvPr>
        <xdr:cNvSpPr>
          <a:spLocks noChangeShapeType="1"/>
        </xdr:cNvSpPr>
      </xdr:nvSpPr>
      <xdr:spPr bwMode="auto">
        <a:xfrm flipV="1">
          <a:off x="22349460" y="35166300"/>
          <a:ext cx="1432560" cy="5486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74295</xdr:rowOff>
    </xdr:from>
    <xdr:to>
      <xdr:col>28</xdr:col>
      <xdr:colOff>85736</xdr:colOff>
      <xdr:row>2</xdr:row>
      <xdr:rowOff>32785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1C7F7744-A0F9-4B8A-4A3E-4E9F0FB91D3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00965"/>
          <a:ext cx="6328426" cy="45570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purl.oclc.org/ooxml/drawingml/spreadsheetDrawing" xmlns:a="http://purl.oclc.org/ooxml/drawingml/main">
  <xdr:twoCellAnchor>
    <xdr:from>
      <xdr:col>39</xdr:col>
      <xdr:colOff>22860</xdr:colOff>
      <xdr:row>171</xdr:row>
      <xdr:rowOff>45720</xdr:rowOff>
    </xdr:from>
    <xdr:to>
      <xdr:col>41</xdr:col>
      <xdr:colOff>182880</xdr:colOff>
      <xdr:row>174</xdr:row>
      <xdr:rowOff>83820</xdr:rowOff>
    </xdr:to>
    <xdr:sp macro="" textlink="">
      <xdr:nvSpPr>
        <xdr:cNvPr id="492579" name="Line 1">
          <a:extLst>
            <a:ext uri="{FF2B5EF4-FFF2-40B4-BE49-F238E27FC236}">
              <a16:creationId xmlns:a16="http://schemas.microsoft.com/office/drawing/2014/main" id="{2E8DE4EC-794B-8D81-B517-5C2DF526822F}"/>
            </a:ext>
          </a:extLst>
        </xdr:cNvPr>
        <xdr:cNvSpPr>
          <a:spLocks noChangeShapeType="1"/>
        </xdr:cNvSpPr>
      </xdr:nvSpPr>
      <xdr:spPr bwMode="auto">
        <a:xfrm flipV="1">
          <a:off x="22341840" y="35151060"/>
          <a:ext cx="1394460" cy="5410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purl.oclc.org/ooxml/drawingml/spreadsheetDrawing" xmlns:a="http://purl.oclc.org/ooxml/drawingml/main">
  <xdr:twoCellAnchor>
    <xdr:from>
      <xdr:col>6</xdr:col>
      <xdr:colOff>0</xdr:colOff>
      <xdr:row>0</xdr:row>
      <xdr:rowOff>100965</xdr:rowOff>
    </xdr:from>
    <xdr:to>
      <xdr:col>28</xdr:col>
      <xdr:colOff>108626</xdr:colOff>
      <xdr:row>2</xdr:row>
      <xdr:rowOff>40970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A2EBF77C-67EC-EE04-A0CE-533229FAEEE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7635"/>
          <a:ext cx="6353220" cy="435224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%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purl.oclc.org/ooxml/officeDocument/relationships/externalLinkPath" Target="/&#34892;&#25919;&#37096;/zaiseichousa/03_&#27770;&#31639;/&#20196;&#21644;&#65302;&#24180;&#24230;&#12288;&#27770;&#31639;&#32113;&#35336;/15_&#27770;&#31639;&#12459;&#12540;&#12489;&#65288;&#27770;&#31639;&#29366;&#27841;&#19968;&#35239;&#65289;/04_&#26368;&#32066;&#29256;/&#9733;HP&#25522;&#36617;&#29992;&#65288;Excel&#65289;/07sumida.xls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purl.oclc.org/ooxml/officeDocument/relationships" r:id="rId1">
    <sheetNames>
      <sheetName val="墨田区_左"/>
      <sheetName val="墨田区_右"/>
      <sheetName val="R5決算_右"/>
      <sheetName val="06taito_元決ver5.xlsx"/>
      <sheetName val="15suginami（R01）.xlsx"/>
      <sheetName val="19itabashi_元決最新.xlsx"/>
    </sheetNames>
    <sheetDataSet>
      <sheetData sheetId="0"/>
      <sheetData sheetId="1"/>
      <sheetData sheetId="2">
        <row r="6">
          <cell r="D6">
            <v>29015831</v>
          </cell>
          <cell r="J6">
            <v>18044619</v>
          </cell>
        </row>
        <row r="7">
          <cell r="D7">
            <v>402381</v>
          </cell>
          <cell r="J7">
            <v>11775430</v>
          </cell>
        </row>
        <row r="8">
          <cell r="D8">
            <v>105054</v>
          </cell>
          <cell r="J8">
            <v>649601</v>
          </cell>
        </row>
        <row r="9">
          <cell r="D9">
            <v>559621</v>
          </cell>
          <cell r="J9">
            <v>46085590</v>
          </cell>
        </row>
        <row r="10">
          <cell r="D10">
            <v>602846</v>
          </cell>
          <cell r="J10">
            <v>3391881</v>
          </cell>
        </row>
        <row r="11">
          <cell r="D11">
            <v>7015462</v>
          </cell>
          <cell r="J11">
            <v>3391881</v>
          </cell>
        </row>
        <row r="12">
          <cell r="D12">
            <v>0</v>
          </cell>
          <cell r="J12">
            <v>0</v>
          </cell>
        </row>
        <row r="13">
          <cell r="D13">
            <v>2983</v>
          </cell>
          <cell r="J13">
            <v>67522090</v>
          </cell>
        </row>
        <row r="14">
          <cell r="D14">
            <v>111632</v>
          </cell>
          <cell r="J14">
            <v>26113747</v>
          </cell>
        </row>
        <row r="15">
          <cell r="D15">
            <v>175107</v>
          </cell>
          <cell r="J15">
            <v>1208008</v>
          </cell>
        </row>
        <row r="16">
          <cell r="D16">
            <v>46569878</v>
          </cell>
          <cell r="J16">
            <v>9826843</v>
          </cell>
        </row>
        <row r="17">
          <cell r="D17">
            <v>43548527</v>
          </cell>
          <cell r="J17">
            <v>9344680</v>
          </cell>
        </row>
        <row r="18">
          <cell r="D18">
            <v>3021351</v>
          </cell>
          <cell r="J18">
            <v>0</v>
          </cell>
        </row>
        <row r="19">
          <cell r="D19">
            <v>22745</v>
          </cell>
          <cell r="J19">
            <v>4779</v>
          </cell>
        </row>
        <row r="20">
          <cell r="D20">
            <v>84583540</v>
          </cell>
          <cell r="J20">
            <v>11360539</v>
          </cell>
        </row>
        <row r="21">
          <cell r="D21">
            <v>1271953</v>
          </cell>
          <cell r="J21">
            <v>0</v>
          </cell>
        </row>
        <row r="22">
          <cell r="D22">
            <v>2322348</v>
          </cell>
          <cell r="J22">
            <v>16505730</v>
          </cell>
        </row>
        <row r="23">
          <cell r="D23">
            <v>508794</v>
          </cell>
          <cell r="J23">
            <v>430240</v>
          </cell>
        </row>
        <row r="24">
          <cell r="D24">
            <v>26967584</v>
          </cell>
          <cell r="J24">
            <v>16505730</v>
          </cell>
        </row>
        <row r="25">
          <cell r="D25">
            <v>14995695</v>
          </cell>
          <cell r="J25">
            <v>5781451</v>
          </cell>
        </row>
        <row r="26">
          <cell r="D26">
            <v>2044681</v>
          </cell>
          <cell r="J26">
            <v>10724279</v>
          </cell>
        </row>
        <row r="27">
          <cell r="D27">
            <v>1217994</v>
          </cell>
          <cell r="J27">
            <v>0</v>
          </cell>
        </row>
        <row r="28">
          <cell r="D28">
            <v>5974034</v>
          </cell>
          <cell r="J28">
            <v>0</v>
          </cell>
        </row>
        <row r="29">
          <cell r="D29">
            <v>4050693</v>
          </cell>
          <cell r="J29">
            <v>141886416</v>
          </cell>
        </row>
        <row r="30">
          <cell r="D30">
            <v>2092122</v>
          </cell>
        </row>
        <row r="31">
          <cell r="D31">
            <v>1746100</v>
          </cell>
        </row>
        <row r="32">
          <cell r="D32">
            <v>63191998</v>
          </cell>
        </row>
        <row r="33">
          <cell r="D33">
            <v>147775538</v>
          </cell>
        </row>
        <row r="37">
          <cell r="N37">
            <v>26528040</v>
          </cell>
        </row>
        <row r="38">
          <cell r="D38">
            <v>636893</v>
          </cell>
          <cell r="N38">
            <v>128320</v>
          </cell>
        </row>
        <row r="39">
          <cell r="D39">
            <v>20327495</v>
          </cell>
          <cell r="N39">
            <v>2344941</v>
          </cell>
        </row>
        <row r="40">
          <cell r="D40">
            <v>73297146</v>
          </cell>
          <cell r="N40">
            <v>0</v>
          </cell>
        </row>
        <row r="41">
          <cell r="D41">
            <v>12825903</v>
          </cell>
          <cell r="N41">
            <v>14530</v>
          </cell>
        </row>
        <row r="42">
          <cell r="D42">
            <v>198837</v>
          </cell>
          <cell r="N42">
            <v>0</v>
          </cell>
        </row>
        <row r="43">
          <cell r="D43">
            <v>0</v>
          </cell>
          <cell r="N43">
            <v>29015831</v>
          </cell>
        </row>
        <row r="44">
          <cell r="D44">
            <v>3049582</v>
          </cell>
        </row>
        <row r="45">
          <cell r="D45">
            <v>12754993</v>
          </cell>
        </row>
        <row r="46">
          <cell r="D46">
            <v>870736</v>
          </cell>
        </row>
        <row r="47">
          <cell r="D47">
            <v>14532889</v>
          </cell>
        </row>
        <row r="48">
          <cell r="D48">
            <v>0</v>
          </cell>
        </row>
        <row r="49">
          <cell r="D49">
            <v>3391942</v>
          </cell>
        </row>
        <row r="50">
          <cell r="D50">
            <v>0</v>
          </cell>
          <cell r="N50">
            <v>27720840</v>
          </cell>
        </row>
        <row r="51">
          <cell r="D51">
            <v>141886416</v>
          </cell>
          <cell r="N51">
            <v>26952386</v>
          </cell>
        </row>
        <row r="52">
          <cell r="N52">
            <v>4230451</v>
          </cell>
        </row>
        <row r="53">
          <cell r="N53">
            <v>4024109</v>
          </cell>
        </row>
        <row r="54">
          <cell r="N54">
            <v>23247293</v>
          </cell>
        </row>
        <row r="55">
          <cell r="N55">
            <v>22963887</v>
          </cell>
        </row>
        <row r="58">
          <cell r="N58">
            <v>370119</v>
          </cell>
        </row>
        <row r="59">
          <cell r="N59">
            <v>370119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purl.oclc.org/ooxml/drawingml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purl.oclc.org/ooxml/officeDocument/relationships/drawing" Target="../drawings/drawing10.xml"/><Relationship Id="rId1" Type="http://purl.oclc.org/ooxml/officeDocument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purl.oclc.org/ooxml/officeDocument/relationships/drawing" Target="../drawings/drawing11.xml"/><Relationship Id="rId1" Type="http://purl.oclc.org/ooxml/officeDocument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purl.oclc.org/ooxml/officeDocument/relationships/drawing" Target="../drawings/drawing12.xml"/><Relationship Id="rId1" Type="http://purl.oclc.org/ooxml/officeDocument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purl.oclc.org/ooxml/officeDocument/relationships/drawing" Target="../drawings/drawing13.xml"/><Relationship Id="rId1" Type="http://purl.oclc.org/ooxml/officeDocument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purl.oclc.org/ooxml/officeDocument/relationships/drawing" Target="../drawings/drawing14.xml"/><Relationship Id="rId1" Type="http://purl.oclc.org/ooxml/officeDocument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purl.oclc.org/ooxml/officeDocument/relationships/drawing" Target="../drawings/drawing15.xml"/><Relationship Id="rId1" Type="http://purl.oclc.org/ooxml/officeDocument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purl.oclc.org/ooxml/officeDocument/relationships/drawing" Target="../drawings/drawing16.xml"/><Relationship Id="rId1" Type="http://purl.oclc.org/ooxml/officeDocument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purl.oclc.org/ooxml/officeDocument/relationships/drawing" Target="../drawings/drawing17.xml"/><Relationship Id="rId1" Type="http://purl.oclc.org/ooxml/officeDocument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purl.oclc.org/ooxml/officeDocument/relationships/drawing" Target="../drawings/drawing18.xml"/><Relationship Id="rId1" Type="http://purl.oclc.org/ooxml/officeDocument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purl.oclc.org/ooxml/officeDocument/relationships/drawing" Target="../drawings/drawing19.xml"/><Relationship Id="rId1" Type="http://purl.oclc.org/ooxml/officeDocument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purl.oclc.org/ooxml/officeDocument/relationships/drawing" Target="../drawings/drawing20.xml"/><Relationship Id="rId1" Type="http://purl.oclc.org/ooxml/officeDocument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purl.oclc.org/ooxml/officeDocument/relationships/drawing" Target="../drawings/drawing21.xml"/><Relationship Id="rId1" Type="http://purl.oclc.org/ooxml/officeDocument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purl.oclc.org/ooxml/officeDocument/relationships/drawing" Target="../drawings/drawing22.xml"/><Relationship Id="rId1" Type="http://purl.oclc.org/ooxml/officeDocument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purl.oclc.org/ooxml/officeDocument/relationships/drawing" Target="../drawings/drawing23.xml"/><Relationship Id="rId1" Type="http://purl.oclc.org/ooxml/officeDocument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purl.oclc.org/ooxml/officeDocument/relationships/drawing" Target="../drawings/drawing24.xml"/><Relationship Id="rId1" Type="http://purl.oclc.org/ooxml/officeDocument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purl.oclc.org/ooxml/officeDocument/relationships/drawing" Target="../drawings/drawing25.xml"/><Relationship Id="rId1" Type="http://purl.oclc.org/ooxml/officeDocument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purl.oclc.org/ooxml/officeDocument/relationships/drawing" Target="../drawings/drawing26.xml"/><Relationship Id="rId1" Type="http://purl.oclc.org/ooxml/officeDocument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purl.oclc.org/ooxml/officeDocument/relationships/drawing" Target="../drawings/drawing27.xml"/><Relationship Id="rId1" Type="http://purl.oclc.org/ooxml/officeDocument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purl.oclc.org/ooxml/officeDocument/relationships/drawing" Target="../drawings/drawing28.xml"/><Relationship Id="rId1" Type="http://purl.oclc.org/ooxml/officeDocument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purl.oclc.org/ooxml/officeDocument/relationships/drawing" Target="../drawings/drawing29.xml"/><Relationship Id="rId1" Type="http://purl.oclc.org/ooxml/officeDocument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purl.oclc.org/ooxml/officeDocument/relationships/drawing" Target="../drawings/drawing3.xml"/><Relationship Id="rId1" Type="http://purl.oclc.org/ooxml/officeDocument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purl.oclc.org/ooxml/officeDocument/relationships/drawing" Target="../drawings/drawing30.xml"/><Relationship Id="rId1" Type="http://purl.oclc.org/ooxml/officeDocument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purl.oclc.org/ooxml/officeDocument/relationships/drawing" Target="../drawings/drawing31.xml"/><Relationship Id="rId1" Type="http://purl.oclc.org/ooxml/officeDocument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purl.oclc.org/ooxml/officeDocument/relationships/drawing" Target="../drawings/drawing32.xml"/><Relationship Id="rId1" Type="http://purl.oclc.org/ooxml/officeDocument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purl.oclc.org/ooxml/officeDocument/relationships/drawing" Target="../drawings/drawing33.xml"/><Relationship Id="rId1" Type="http://purl.oclc.org/ooxml/officeDocument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purl.oclc.org/ooxml/officeDocument/relationships/drawing" Target="../drawings/drawing34.xml"/><Relationship Id="rId1" Type="http://purl.oclc.org/ooxml/officeDocument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purl.oclc.org/ooxml/officeDocument/relationships/drawing" Target="../drawings/drawing35.xml"/><Relationship Id="rId1" Type="http://purl.oclc.org/ooxml/officeDocument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purl.oclc.org/ooxml/officeDocument/relationships/drawing" Target="../drawings/drawing36.xml"/><Relationship Id="rId1" Type="http://purl.oclc.org/ooxml/officeDocument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purl.oclc.org/ooxml/officeDocument/relationships/drawing" Target="../drawings/drawing37.xml"/><Relationship Id="rId1" Type="http://purl.oclc.org/ooxml/officeDocument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purl.oclc.org/ooxml/officeDocument/relationships/drawing" Target="../drawings/drawing38.xml"/><Relationship Id="rId1" Type="http://purl.oclc.org/ooxml/officeDocument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purl.oclc.org/ooxml/officeDocument/relationships/drawing" Target="../drawings/drawing39.xml"/><Relationship Id="rId1" Type="http://purl.oclc.org/ooxml/officeDocument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purl.oclc.org/ooxml/officeDocument/relationships/drawing" Target="../drawings/drawing4.xml"/><Relationship Id="rId1" Type="http://purl.oclc.org/ooxml/officeDocument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purl.oclc.org/ooxml/officeDocument/relationships/drawing" Target="../drawings/drawing40.xml"/><Relationship Id="rId1" Type="http://purl.oclc.org/ooxml/officeDocument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purl.oclc.org/ooxml/officeDocument/relationships/drawing" Target="../drawings/drawing41.xml"/><Relationship Id="rId1" Type="http://purl.oclc.org/ooxml/officeDocument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purl.oclc.org/ooxml/officeDocument/relationships/drawing" Target="../drawings/drawing42.xml"/><Relationship Id="rId1" Type="http://purl.oclc.org/ooxml/officeDocument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purl.oclc.org/ooxml/officeDocument/relationships/drawing" Target="../drawings/drawing43.xml"/><Relationship Id="rId1" Type="http://purl.oclc.org/ooxml/officeDocument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purl.oclc.org/ooxml/officeDocument/relationships/drawing" Target="../drawings/drawing44.xml"/><Relationship Id="rId1" Type="http://purl.oclc.org/ooxml/officeDocument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purl.oclc.org/ooxml/officeDocument/relationships/drawing" Target="../drawings/drawing45.xml"/><Relationship Id="rId1" Type="http://purl.oclc.org/ooxml/officeDocument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purl.oclc.org/ooxml/officeDocument/relationships/drawing" Target="../drawings/drawing46.xml"/><Relationship Id="rId1" Type="http://purl.oclc.org/ooxml/officeDocument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purl.oclc.org/ooxml/officeDocument/relationships/drawing" Target="../drawings/drawing5.xml"/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purl.oclc.org/ooxml/officeDocument/relationships/drawing" Target="../drawings/drawing6.xml"/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purl.oclc.org/ooxml/officeDocument/relationships/drawing" Target="../drawings/drawing7.xml"/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purl.oclc.org/ooxml/officeDocument/relationships/drawing" Target="../drawings/drawing8.xml"/><Relationship Id="rId1" Type="http://purl.oclc.org/ooxml/officeDocument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purl.oclc.org/ooxml/officeDocument/relationships/drawing" Target="../drawings/drawing9.xml"/><Relationship Id="rId1" Type="http://purl.oclc.org/ooxml/officeDocument/relationships/printerSettings" Target="../printerSettings/printerSettings9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278D-650A-4288-866F-E0DF65F7C7DA}">
  <sheetPr codeName="Sheet1"/>
  <dimension ref="A1:AY58"/>
  <sheetViews>
    <sheetView tabSelected="1" view="pageBreakPreview" zoomScale="70" zoomScaleNormal="75" zoomScaleSheetLayoutView="70" workbookViewId="0">
      <selection activeCell="AM5" sqref="AM5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4" width="3.66406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0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66680</v>
      </c>
      <c r="F5" s="508"/>
      <c r="G5" s="508"/>
      <c r="H5" s="508"/>
      <c r="I5" s="236" t="s">
        <v>7</v>
      </c>
      <c r="J5" s="714">
        <v>11.66</v>
      </c>
      <c r="K5" s="715"/>
      <c r="L5" s="715"/>
      <c r="M5" s="715"/>
      <c r="N5" s="237" t="s">
        <v>8</v>
      </c>
      <c r="O5" s="716">
        <v>5719</v>
      </c>
      <c r="P5" s="711"/>
      <c r="Q5" s="711"/>
      <c r="R5" s="711"/>
      <c r="S5" s="711"/>
      <c r="T5" s="711"/>
      <c r="U5" s="236" t="s">
        <v>7</v>
      </c>
      <c r="V5" s="716">
        <v>66680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68999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58406</v>
      </c>
      <c r="F6" s="483"/>
      <c r="G6" s="483"/>
      <c r="H6" s="483"/>
      <c r="I6" s="241" t="s">
        <v>7</v>
      </c>
      <c r="J6" s="705">
        <v>11.66</v>
      </c>
      <c r="K6" s="706"/>
      <c r="L6" s="706"/>
      <c r="M6" s="706"/>
      <c r="N6" s="242" t="s">
        <v>8</v>
      </c>
      <c r="O6" s="707">
        <v>5009</v>
      </c>
      <c r="P6" s="708"/>
      <c r="Q6" s="708"/>
      <c r="R6" s="708"/>
      <c r="S6" s="708"/>
      <c r="T6" s="708"/>
      <c r="U6" s="241" t="s">
        <v>7</v>
      </c>
      <c r="V6" s="707">
        <v>58406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68856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70628498</v>
      </c>
      <c r="H10" s="504"/>
      <c r="I10" s="504"/>
      <c r="J10" s="504"/>
      <c r="K10" s="504"/>
      <c r="L10" s="27"/>
      <c r="M10" s="28"/>
      <c r="N10" s="519">
        <v>74108521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-4.7</v>
      </c>
      <c r="T10" s="659"/>
      <c r="U10" s="696" t="s">
        <v>19</v>
      </c>
      <c r="V10" s="544"/>
      <c r="W10" s="544"/>
      <c r="X10" s="544"/>
      <c r="Y10" s="523"/>
      <c r="Z10" s="519">
        <v>35383010</v>
      </c>
      <c r="AA10" s="504"/>
      <c r="AB10" s="504"/>
      <c r="AC10" s="504"/>
      <c r="AD10" s="30"/>
      <c r="AE10" s="31"/>
      <c r="AF10" s="519">
        <v>32519476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65955496</v>
      </c>
      <c r="H12" s="466"/>
      <c r="I12" s="466"/>
      <c r="J12" s="466"/>
      <c r="K12" s="466"/>
      <c r="L12" s="27"/>
      <c r="M12" s="28"/>
      <c r="N12" s="465">
        <v>71379667</v>
      </c>
      <c r="O12" s="466"/>
      <c r="P12" s="466"/>
      <c r="Q12" s="466"/>
      <c r="R12" s="29"/>
      <c r="S12" s="658">
        <f t="shared" si="0"/>
        <v>-7.6</v>
      </c>
      <c r="T12" s="659"/>
      <c r="U12" s="689" t="s">
        <v>22</v>
      </c>
      <c r="V12" s="491"/>
      <c r="W12" s="491"/>
      <c r="X12" s="491"/>
      <c r="Y12" s="492"/>
      <c r="Z12" s="519">
        <v>29893444</v>
      </c>
      <c r="AA12" s="504"/>
      <c r="AB12" s="504"/>
      <c r="AC12" s="504"/>
      <c r="AD12" s="43"/>
      <c r="AE12" s="44" t="s">
        <v>15</v>
      </c>
      <c r="AF12" s="519">
        <v>27928433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4673002</v>
      </c>
      <c r="H14" s="466"/>
      <c r="I14" s="466"/>
      <c r="J14" s="466"/>
      <c r="K14" s="466"/>
      <c r="L14" s="27"/>
      <c r="M14" s="28"/>
      <c r="N14" s="465">
        <v>2728854</v>
      </c>
      <c r="O14" s="466"/>
      <c r="P14" s="466"/>
      <c r="Q14" s="466"/>
      <c r="R14" s="49"/>
      <c r="S14" s="658">
        <f t="shared" si="0"/>
        <v>71.2</v>
      </c>
      <c r="T14" s="659"/>
      <c r="U14" s="689" t="s">
        <v>25</v>
      </c>
      <c r="V14" s="491"/>
      <c r="W14" s="491"/>
      <c r="X14" s="491"/>
      <c r="Y14" s="492"/>
      <c r="Z14" s="519">
        <v>41789049</v>
      </c>
      <c r="AA14" s="504"/>
      <c r="AB14" s="504"/>
      <c r="AC14" s="504"/>
      <c r="AD14" s="50"/>
      <c r="AE14" s="44" t="s">
        <v>15</v>
      </c>
      <c r="AF14" s="519">
        <v>38486440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1362749</v>
      </c>
      <c r="H16" s="504"/>
      <c r="I16" s="504"/>
      <c r="J16" s="504"/>
      <c r="K16" s="504"/>
      <c r="L16" s="27"/>
      <c r="M16" s="28"/>
      <c r="N16" s="519">
        <v>942729</v>
      </c>
      <c r="O16" s="504"/>
      <c r="P16" s="504"/>
      <c r="Q16" s="504"/>
      <c r="R16" s="29"/>
      <c r="S16" s="658">
        <f t="shared" si="0"/>
        <v>44.6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3310253</v>
      </c>
      <c r="H18" s="466"/>
      <c r="I18" s="466"/>
      <c r="J18" s="466"/>
      <c r="K18" s="466"/>
      <c r="L18" s="27"/>
      <c r="M18" s="28"/>
      <c r="N18" s="465">
        <v>1786125</v>
      </c>
      <c r="O18" s="466"/>
      <c r="P18" s="466"/>
      <c r="Q18" s="466"/>
      <c r="R18" s="49"/>
      <c r="S18" s="658">
        <f t="shared" si="0"/>
        <v>85.3</v>
      </c>
      <c r="T18" s="659"/>
      <c r="U18" s="689" t="s">
        <v>34</v>
      </c>
      <c r="V18" s="491"/>
      <c r="W18" s="491"/>
      <c r="X18" s="491"/>
      <c r="Y18" s="492"/>
      <c r="Z18" s="674">
        <v>0.85</v>
      </c>
      <c r="AA18" s="675"/>
      <c r="AB18" s="675"/>
      <c r="AC18" s="675"/>
      <c r="AD18" s="54"/>
      <c r="AE18" s="55"/>
      <c r="AF18" s="42"/>
      <c r="AG18" s="675">
        <v>0.84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1524128</v>
      </c>
      <c r="H20" s="504"/>
      <c r="I20" s="504"/>
      <c r="J20" s="504"/>
      <c r="K20" s="504"/>
      <c r="L20" s="27"/>
      <c r="M20" s="28"/>
      <c r="N20" s="519">
        <v>675236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7.9</v>
      </c>
      <c r="AA20" s="669"/>
      <c r="AB20" s="669"/>
      <c r="AC20" s="669"/>
      <c r="AD20" s="26"/>
      <c r="AE20" s="60" t="s">
        <v>16</v>
      </c>
      <c r="AF20" s="16"/>
      <c r="AG20" s="672">
        <v>4.5999999999999996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1255042</v>
      </c>
      <c r="H22" s="504"/>
      <c r="I22" s="504"/>
      <c r="J22" s="504"/>
      <c r="K22" s="504"/>
      <c r="L22" s="27"/>
      <c r="M22" s="28"/>
      <c r="N22" s="519">
        <v>914172</v>
      </c>
      <c r="O22" s="504"/>
      <c r="P22" s="504"/>
      <c r="Q22" s="504"/>
      <c r="R22" s="29"/>
      <c r="S22" s="658">
        <f>IF(N22=0,IF(G22&gt;0,"皆増","－"),IF(G22=0,"皆減",ROUND((G22-N22)/N22*100,1)))</f>
        <v>37.299999999999997</v>
      </c>
      <c r="T22" s="659"/>
      <c r="U22" s="662" t="s">
        <v>40</v>
      </c>
      <c r="V22" s="663"/>
      <c r="W22" s="663"/>
      <c r="X22" s="663"/>
      <c r="Y22" s="664"/>
      <c r="Z22" s="668">
        <v>77.599999999999994</v>
      </c>
      <c r="AA22" s="669"/>
      <c r="AB22" s="669"/>
      <c r="AC22" s="669"/>
      <c r="AD22" s="26"/>
      <c r="AE22" s="60" t="s">
        <v>16</v>
      </c>
      <c r="AF22" s="16"/>
      <c r="AG22" s="672">
        <v>72.3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0</v>
      </c>
      <c r="AA24" s="641"/>
      <c r="AB24" s="641"/>
      <c r="AC24" s="641"/>
      <c r="AD24" s="50"/>
      <c r="AE24" s="44" t="s">
        <v>15</v>
      </c>
      <c r="AF24" s="640">
        <v>0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0</v>
      </c>
      <c r="H26" s="504"/>
      <c r="I26" s="504"/>
      <c r="J26" s="504"/>
      <c r="K26" s="504"/>
      <c r="L26" s="27"/>
      <c r="M26" s="28"/>
      <c r="N26" s="519">
        <v>60240</v>
      </c>
      <c r="O26" s="504"/>
      <c r="P26" s="504"/>
      <c r="Q26" s="504"/>
      <c r="R26" s="29"/>
      <c r="S26" s="658" t="str">
        <f>IF(N26=0,IF(G26&gt;0,"皆増","－"),IF(G26=0,"皆減",ROUND((G26-N26)/N26*100,1)))</f>
        <v>皆減</v>
      </c>
      <c r="T26" s="659"/>
      <c r="U26" s="662" t="s">
        <v>46</v>
      </c>
      <c r="V26" s="663"/>
      <c r="W26" s="663"/>
      <c r="X26" s="663"/>
      <c r="Y26" s="664"/>
      <c r="Z26" s="640">
        <v>25671277</v>
      </c>
      <c r="AA26" s="641"/>
      <c r="AB26" s="641"/>
      <c r="AC26" s="641"/>
      <c r="AD26" s="50"/>
      <c r="AE26" s="44" t="s">
        <v>15</v>
      </c>
      <c r="AF26" s="640">
        <v>30493563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2779170</v>
      </c>
      <c r="H28" s="466"/>
      <c r="I28" s="466"/>
      <c r="J28" s="466"/>
      <c r="K28" s="466"/>
      <c r="L28" s="27"/>
      <c r="M28" s="28"/>
      <c r="N28" s="465">
        <v>1529168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51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51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53</v>
      </c>
      <c r="I34" s="604"/>
      <c r="J34" s="604"/>
      <c r="K34" s="604"/>
      <c r="L34" s="76" t="s">
        <v>54</v>
      </c>
      <c r="M34" s="28"/>
      <c r="N34" s="252"/>
      <c r="O34" s="604" t="s">
        <v>53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-0.9</v>
      </c>
      <c r="AB34" s="596"/>
      <c r="AC34" s="596"/>
      <c r="AD34" s="612" t="s">
        <v>56</v>
      </c>
      <c r="AE34" s="613"/>
      <c r="AF34" s="26"/>
      <c r="AG34" s="79"/>
      <c r="AH34" s="596">
        <v>-1.1000000000000001</v>
      </c>
      <c r="AI34" s="596"/>
      <c r="AJ34" s="80" t="s">
        <v>54</v>
      </c>
      <c r="AK34" s="81"/>
      <c r="AL34" s="248"/>
    </row>
    <row r="35" spans="1:51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11.41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51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53</v>
      </c>
      <c r="I36" s="604"/>
      <c r="J36" s="604"/>
      <c r="K36" s="604"/>
      <c r="L36" s="76" t="s">
        <v>54</v>
      </c>
      <c r="M36" s="28"/>
      <c r="N36" s="252"/>
      <c r="O36" s="604" t="s">
        <v>53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53</v>
      </c>
      <c r="AB36" s="611"/>
      <c r="AC36" s="611"/>
      <c r="AD36" s="612" t="s">
        <v>56</v>
      </c>
      <c r="AE36" s="613"/>
      <c r="AF36" s="42"/>
      <c r="AG36" s="79"/>
      <c r="AH36" s="596" t="s">
        <v>53</v>
      </c>
      <c r="AI36" s="596"/>
      <c r="AJ36" s="91" t="s">
        <v>54</v>
      </c>
      <c r="AK36" s="45"/>
      <c r="AL36" s="248"/>
    </row>
    <row r="37" spans="1:51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16.41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51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51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51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51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51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51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43074869</v>
      </c>
      <c r="Y43" s="504"/>
      <c r="Z43" s="520"/>
      <c r="AA43" s="519">
        <v>0</v>
      </c>
      <c r="AB43" s="504"/>
      <c r="AC43" s="520"/>
      <c r="AD43" s="528">
        <v>75550451</v>
      </c>
      <c r="AE43" s="529"/>
      <c r="AF43" s="529"/>
      <c r="AG43" s="530"/>
      <c r="AH43" s="519">
        <v>118625320</v>
      </c>
      <c r="AI43" s="504"/>
      <c r="AJ43" s="504"/>
      <c r="AK43" s="521"/>
    </row>
    <row r="44" spans="1:51" ht="39" customHeight="1" x14ac:dyDescent="0.2">
      <c r="A44" s="247"/>
      <c r="B44" s="593"/>
      <c r="C44" s="522" t="s">
        <v>76</v>
      </c>
      <c r="D44" s="523"/>
      <c r="E44" s="487">
        <v>1154</v>
      </c>
      <c r="F44" s="487"/>
      <c r="G44" s="488"/>
      <c r="H44" s="486">
        <v>292695</v>
      </c>
      <c r="I44" s="487"/>
      <c r="J44" s="487"/>
      <c r="K44" s="488"/>
      <c r="L44" s="486">
        <v>116</v>
      </c>
      <c r="M44" s="487"/>
      <c r="N44" s="488"/>
      <c r="O44" s="486">
        <v>1092</v>
      </c>
      <c r="P44" s="487"/>
      <c r="Q44" s="486">
        <v>285854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51" ht="39" customHeight="1" x14ac:dyDescent="0.2">
      <c r="A45" s="247"/>
      <c r="B45" s="593"/>
      <c r="C45" s="109"/>
      <c r="D45" s="110" t="s">
        <v>77</v>
      </c>
      <c r="E45" s="508">
        <v>92</v>
      </c>
      <c r="F45" s="508"/>
      <c r="G45" s="509"/>
      <c r="H45" s="507">
        <v>264384</v>
      </c>
      <c r="I45" s="508"/>
      <c r="J45" s="508"/>
      <c r="K45" s="509"/>
      <c r="L45" s="507">
        <v>8</v>
      </c>
      <c r="M45" s="508"/>
      <c r="N45" s="509"/>
      <c r="O45" s="507">
        <v>90</v>
      </c>
      <c r="P45" s="508"/>
      <c r="Q45" s="507">
        <v>263186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1255042</v>
      </c>
      <c r="Y45" s="504"/>
      <c r="Z45" s="520"/>
      <c r="AA45" s="465">
        <v>0</v>
      </c>
      <c r="AB45" s="466"/>
      <c r="AC45" s="467"/>
      <c r="AD45" s="519">
        <v>3649080</v>
      </c>
      <c r="AE45" s="504"/>
      <c r="AF45" s="504"/>
      <c r="AG45" s="520"/>
      <c r="AH45" s="519">
        <v>4904122</v>
      </c>
      <c r="AI45" s="504"/>
      <c r="AJ45" s="504"/>
      <c r="AK45" s="521"/>
    </row>
    <row r="46" spans="1:51" ht="18.75" customHeight="1" x14ac:dyDescent="0.2">
      <c r="A46" s="247"/>
      <c r="B46" s="594"/>
      <c r="C46" s="522" t="s">
        <v>79</v>
      </c>
      <c r="D46" s="523"/>
      <c r="E46" s="465">
        <v>96</v>
      </c>
      <c r="F46" s="466"/>
      <c r="G46" s="467"/>
      <c r="H46" s="465">
        <v>337809</v>
      </c>
      <c r="I46" s="466"/>
      <c r="J46" s="466"/>
      <c r="K46" s="467"/>
      <c r="L46" s="465">
        <v>12</v>
      </c>
      <c r="M46" s="466"/>
      <c r="N46" s="467"/>
      <c r="O46" s="465">
        <v>96</v>
      </c>
      <c r="P46" s="466"/>
      <c r="Q46" s="465">
        <v>319184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51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0</v>
      </c>
      <c r="Y47" s="466"/>
      <c r="Z47" s="467"/>
      <c r="AA47" s="465">
        <v>0</v>
      </c>
      <c r="AB47" s="466"/>
      <c r="AC47" s="467"/>
      <c r="AD47" s="465">
        <v>651826</v>
      </c>
      <c r="AE47" s="466"/>
      <c r="AF47" s="466"/>
      <c r="AG47" s="467"/>
      <c r="AH47" s="465">
        <v>651826</v>
      </c>
      <c r="AI47" s="466"/>
      <c r="AJ47" s="466"/>
      <c r="AK47" s="477"/>
    </row>
    <row r="48" spans="1:51" ht="39" customHeight="1" x14ac:dyDescent="0.2">
      <c r="A48" s="247"/>
      <c r="B48" s="594"/>
      <c r="C48" s="505" t="s">
        <v>81</v>
      </c>
      <c r="D48" s="506"/>
      <c r="E48" s="507">
        <v>9</v>
      </c>
      <c r="F48" s="508"/>
      <c r="G48" s="509"/>
      <c r="H48" s="507">
        <v>281326</v>
      </c>
      <c r="I48" s="508"/>
      <c r="J48" s="508"/>
      <c r="K48" s="509"/>
      <c r="L48" s="507">
        <v>0</v>
      </c>
      <c r="M48" s="508"/>
      <c r="N48" s="509"/>
      <c r="O48" s="507">
        <v>9</v>
      </c>
      <c r="P48" s="508"/>
      <c r="Q48" s="507">
        <v>247988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  <c r="AW48" s="504"/>
      <c r="AX48" s="504"/>
      <c r="AY48" s="504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1259</v>
      </c>
      <c r="F49" s="508"/>
      <c r="G49" s="509"/>
      <c r="H49" s="507">
        <v>296054</v>
      </c>
      <c r="I49" s="508"/>
      <c r="J49" s="508"/>
      <c r="K49" s="509"/>
      <c r="L49" s="507">
        <f>L44+L46+L48</f>
        <v>128</v>
      </c>
      <c r="M49" s="508"/>
      <c r="N49" s="509"/>
      <c r="O49" s="507">
        <v>1197</v>
      </c>
      <c r="P49" s="508"/>
      <c r="Q49" s="507">
        <v>288243</v>
      </c>
      <c r="R49" s="508"/>
      <c r="S49" s="510"/>
      <c r="T49" s="561"/>
      <c r="U49" s="526"/>
      <c r="V49" s="511" t="s">
        <v>83</v>
      </c>
      <c r="W49" s="512"/>
      <c r="X49" s="465">
        <v>153</v>
      </c>
      <c r="Y49" s="466"/>
      <c r="Z49" s="467"/>
      <c r="AA49" s="465">
        <v>0</v>
      </c>
      <c r="AB49" s="466"/>
      <c r="AC49" s="467"/>
      <c r="AD49" s="465">
        <v>0</v>
      </c>
      <c r="AE49" s="466"/>
      <c r="AF49" s="466"/>
      <c r="AG49" s="467"/>
      <c r="AH49" s="465">
        <v>153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42</v>
      </c>
      <c r="F50" s="466"/>
      <c r="G50" s="467"/>
      <c r="H50" s="465">
        <v>278748</v>
      </c>
      <c r="I50" s="466"/>
      <c r="J50" s="466"/>
      <c r="K50" s="467"/>
      <c r="L50" s="465">
        <v>7</v>
      </c>
      <c r="M50" s="466"/>
      <c r="N50" s="467"/>
      <c r="O50" s="465">
        <v>42</v>
      </c>
      <c r="P50" s="466"/>
      <c r="Q50" s="465">
        <v>256657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44330064</v>
      </c>
      <c r="Y51" s="466"/>
      <c r="Z51" s="467"/>
      <c r="AA51" s="465">
        <f>AA43+AA45-AA47+AA49</f>
        <v>0</v>
      </c>
      <c r="AB51" s="466"/>
      <c r="AC51" s="467"/>
      <c r="AD51" s="471">
        <f>AD43+AD45-AD47+AD49</f>
        <v>78547705</v>
      </c>
      <c r="AE51" s="472"/>
      <c r="AF51" s="472"/>
      <c r="AG51" s="473"/>
      <c r="AH51" s="465">
        <f>AH43+AH45-AH47+AH49</f>
        <v>122877769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1301</v>
      </c>
      <c r="F52" s="483"/>
      <c r="G52" s="484"/>
      <c r="H52" s="482">
        <v>295495</v>
      </c>
      <c r="I52" s="483"/>
      <c r="J52" s="483"/>
      <c r="K52" s="484"/>
      <c r="L52" s="482">
        <f>L49+L50</f>
        <v>135</v>
      </c>
      <c r="M52" s="483"/>
      <c r="N52" s="484"/>
      <c r="O52" s="482">
        <v>1239</v>
      </c>
      <c r="P52" s="483"/>
      <c r="Q52" s="482">
        <v>287172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9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AW48:AY48"/>
    <mergeCell ref="C49:D49"/>
    <mergeCell ref="E49:G49"/>
    <mergeCell ref="H49:K49"/>
    <mergeCell ref="L49:N49"/>
    <mergeCell ref="O49:P49"/>
    <mergeCell ref="Q49:S49"/>
    <mergeCell ref="V49:W50"/>
    <mergeCell ref="X49:Z50"/>
    <mergeCell ref="AA49:AC50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AD49:AG50"/>
    <mergeCell ref="AH49:AK50"/>
    <mergeCell ref="B50:D51"/>
    <mergeCell ref="E50:G51"/>
    <mergeCell ref="H50:K51"/>
    <mergeCell ref="L50:N51"/>
    <mergeCell ref="O50:P51"/>
    <mergeCell ref="Q50:S51"/>
    <mergeCell ref="U51:W52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4" pageOrder="overThenDown" orientation="portrait" blackAndWhite="1" r:id="rId1"/>
  <headerFooter alignWithMargins="0"/>
  <drawing r:id="rId2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005B-7607-47EC-BD6D-D945299E3898}"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AT12" sqref="AT12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209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40769349</v>
      </c>
      <c r="E6" s="169">
        <f t="shared" ref="E6:E33" si="0">IF(D6=0,"－",ROUND(D6/$D$33*100,1))</f>
        <v>28.4</v>
      </c>
      <c r="F6" s="257">
        <v>2.2000000000000002</v>
      </c>
      <c r="G6" s="873" t="s">
        <v>97</v>
      </c>
      <c r="H6" s="874"/>
      <c r="I6" s="875"/>
      <c r="J6" s="798">
        <v>25534557</v>
      </c>
      <c r="K6" s="800"/>
      <c r="L6" s="258">
        <f t="shared" ref="L6:L29" si="1">IF(J6=0,"－",ROUND(J6/$J$29*100,1))</f>
        <v>18.899999999999999</v>
      </c>
      <c r="M6" s="860">
        <v>16.399999999999999</v>
      </c>
      <c r="N6" s="861"/>
      <c r="O6" s="129">
        <v>23297887</v>
      </c>
      <c r="P6" s="798">
        <v>22327120</v>
      </c>
      <c r="Q6" s="800"/>
      <c r="R6" s="259">
        <f t="shared" ref="R6:R16" si="2">IF(P6=0,"－",ROUND(P6/$P$25*100,1))</f>
        <v>28.1</v>
      </c>
    </row>
    <row r="7" spans="1:20" ht="23.25" customHeight="1" x14ac:dyDescent="0.2">
      <c r="B7" s="809" t="s">
        <v>98</v>
      </c>
      <c r="C7" s="810"/>
      <c r="D7" s="129">
        <v>292521</v>
      </c>
      <c r="E7" s="260">
        <f t="shared" si="0"/>
        <v>0.2</v>
      </c>
      <c r="F7" s="257">
        <v>0.3</v>
      </c>
      <c r="G7" s="261" t="s">
        <v>99</v>
      </c>
      <c r="H7" s="866" t="s">
        <v>100</v>
      </c>
      <c r="I7" s="866"/>
      <c r="J7" s="762">
        <v>13411637</v>
      </c>
      <c r="K7" s="764"/>
      <c r="L7" s="258">
        <f t="shared" si="1"/>
        <v>9.9</v>
      </c>
      <c r="M7" s="860">
        <v>8.5</v>
      </c>
      <c r="N7" s="861"/>
      <c r="O7" s="129">
        <v>12648767</v>
      </c>
      <c r="P7" s="762">
        <v>12647018</v>
      </c>
      <c r="Q7" s="764"/>
      <c r="R7" s="262">
        <f t="shared" si="2"/>
        <v>15.9</v>
      </c>
    </row>
    <row r="8" spans="1:20" ht="23.25" customHeight="1" x14ac:dyDescent="0.2">
      <c r="B8" s="809" t="s">
        <v>101</v>
      </c>
      <c r="C8" s="810"/>
      <c r="D8" s="129">
        <v>214060</v>
      </c>
      <c r="E8" s="260">
        <f t="shared" si="0"/>
        <v>0.1</v>
      </c>
      <c r="F8" s="257">
        <v>40.299999999999997</v>
      </c>
      <c r="G8" s="263"/>
      <c r="H8" s="866" t="s">
        <v>102</v>
      </c>
      <c r="I8" s="866"/>
      <c r="J8" s="762">
        <v>1193698</v>
      </c>
      <c r="K8" s="764"/>
      <c r="L8" s="258">
        <f t="shared" si="1"/>
        <v>0.9</v>
      </c>
      <c r="M8" s="860">
        <v>127.9</v>
      </c>
      <c r="N8" s="861"/>
      <c r="O8" s="129">
        <v>1193698</v>
      </c>
      <c r="P8" s="762">
        <v>861560</v>
      </c>
      <c r="Q8" s="764"/>
      <c r="R8" s="262">
        <f t="shared" si="2"/>
        <v>1.1000000000000001</v>
      </c>
    </row>
    <row r="9" spans="1:20" ht="23.25" customHeight="1" x14ac:dyDescent="0.2">
      <c r="B9" s="809" t="s">
        <v>103</v>
      </c>
      <c r="C9" s="810"/>
      <c r="D9" s="129">
        <v>1106222</v>
      </c>
      <c r="E9" s="260">
        <f t="shared" si="0"/>
        <v>0.8</v>
      </c>
      <c r="F9" s="264">
        <v>36</v>
      </c>
      <c r="G9" s="848" t="s">
        <v>104</v>
      </c>
      <c r="H9" s="849"/>
      <c r="I9" s="832"/>
      <c r="J9" s="762">
        <v>29370907</v>
      </c>
      <c r="K9" s="764"/>
      <c r="L9" s="258">
        <f t="shared" si="1"/>
        <v>21.7</v>
      </c>
      <c r="M9" s="860">
        <v>4.4000000000000004</v>
      </c>
      <c r="N9" s="861"/>
      <c r="O9" s="129">
        <v>11473089</v>
      </c>
      <c r="P9" s="762">
        <v>9545964</v>
      </c>
      <c r="Q9" s="764"/>
      <c r="R9" s="262">
        <f t="shared" si="2"/>
        <v>12</v>
      </c>
    </row>
    <row r="10" spans="1:20" ht="23.25" customHeight="1" x14ac:dyDescent="0.2">
      <c r="B10" s="809" t="s">
        <v>105</v>
      </c>
      <c r="C10" s="810"/>
      <c r="D10" s="129">
        <v>1619529</v>
      </c>
      <c r="E10" s="260">
        <f t="shared" si="0"/>
        <v>1.1000000000000001</v>
      </c>
      <c r="F10" s="264">
        <v>84.6</v>
      </c>
      <c r="G10" s="848" t="s">
        <v>106</v>
      </c>
      <c r="H10" s="849"/>
      <c r="I10" s="832"/>
      <c r="J10" s="762">
        <v>584849</v>
      </c>
      <c r="K10" s="764"/>
      <c r="L10" s="258">
        <f t="shared" si="1"/>
        <v>0.4</v>
      </c>
      <c r="M10" s="860">
        <v>-6.9</v>
      </c>
      <c r="N10" s="861"/>
      <c r="O10" s="129">
        <v>584849</v>
      </c>
      <c r="P10" s="762">
        <v>584849</v>
      </c>
      <c r="Q10" s="764"/>
      <c r="R10" s="262">
        <f t="shared" si="2"/>
        <v>0.7</v>
      </c>
    </row>
    <row r="11" spans="1:20" ht="23.25" customHeight="1" x14ac:dyDescent="0.2">
      <c r="B11" s="809" t="s">
        <v>107</v>
      </c>
      <c r="C11" s="810"/>
      <c r="D11" s="129">
        <v>7097006</v>
      </c>
      <c r="E11" s="260">
        <f t="shared" si="0"/>
        <v>4.9000000000000004</v>
      </c>
      <c r="F11" s="264">
        <v>4.4000000000000004</v>
      </c>
      <c r="G11" s="862" t="s">
        <v>108</v>
      </c>
      <c r="H11" s="864" t="s">
        <v>109</v>
      </c>
      <c r="I11" s="832"/>
      <c r="J11" s="762">
        <v>584201</v>
      </c>
      <c r="K11" s="764"/>
      <c r="L11" s="258">
        <f t="shared" si="1"/>
        <v>0.4</v>
      </c>
      <c r="M11" s="860">
        <v>-7</v>
      </c>
      <c r="N11" s="861"/>
      <c r="O11" s="129">
        <v>584201</v>
      </c>
      <c r="P11" s="762">
        <v>584201</v>
      </c>
      <c r="Q11" s="764"/>
      <c r="R11" s="262">
        <f t="shared" si="2"/>
        <v>0.7</v>
      </c>
    </row>
    <row r="12" spans="1:20" ht="23.25" customHeight="1" x14ac:dyDescent="0.2">
      <c r="B12" s="809" t="s">
        <v>111</v>
      </c>
      <c r="C12" s="810"/>
      <c r="D12" s="129">
        <v>0</v>
      </c>
      <c r="E12" s="265" t="str">
        <f t="shared" si="0"/>
        <v>－</v>
      </c>
      <c r="F12" s="264" t="s">
        <v>199</v>
      </c>
      <c r="G12" s="863"/>
      <c r="H12" s="864" t="s">
        <v>112</v>
      </c>
      <c r="I12" s="832"/>
      <c r="J12" s="762">
        <v>648</v>
      </c>
      <c r="K12" s="764"/>
      <c r="L12" s="258">
        <f t="shared" si="1"/>
        <v>0</v>
      </c>
      <c r="M12" s="860">
        <v>4884.6000000000004</v>
      </c>
      <c r="N12" s="861"/>
      <c r="O12" s="129">
        <v>648</v>
      </c>
      <c r="P12" s="762">
        <v>648</v>
      </c>
      <c r="Q12" s="764"/>
      <c r="R12" s="262">
        <f t="shared" si="2"/>
        <v>0</v>
      </c>
    </row>
    <row r="13" spans="1:20" ht="23.25" customHeight="1" x14ac:dyDescent="0.2">
      <c r="B13" s="809" t="s">
        <v>113</v>
      </c>
      <c r="C13" s="810"/>
      <c r="D13" s="129">
        <v>972</v>
      </c>
      <c r="E13" s="228">
        <f t="shared" si="0"/>
        <v>0</v>
      </c>
      <c r="F13" s="264">
        <v>-53.9</v>
      </c>
      <c r="G13" s="848" t="s">
        <v>114</v>
      </c>
      <c r="H13" s="849"/>
      <c r="I13" s="832"/>
      <c r="J13" s="762">
        <f>J6+J9+J10</f>
        <v>55490313</v>
      </c>
      <c r="K13" s="764"/>
      <c r="L13" s="258">
        <f t="shared" si="1"/>
        <v>41</v>
      </c>
      <c r="M13" s="860">
        <v>9.4</v>
      </c>
      <c r="N13" s="861"/>
      <c r="O13" s="130">
        <f>O6+O9+O10</f>
        <v>35355825</v>
      </c>
      <c r="P13" s="762">
        <f>P6+P9+P10</f>
        <v>32457933</v>
      </c>
      <c r="Q13" s="764"/>
      <c r="R13" s="262">
        <f t="shared" si="2"/>
        <v>40.9</v>
      </c>
    </row>
    <row r="14" spans="1:20" ht="23.25" customHeight="1" x14ac:dyDescent="0.2">
      <c r="B14" s="809" t="s">
        <v>115</v>
      </c>
      <c r="C14" s="810"/>
      <c r="D14" s="129">
        <v>105008</v>
      </c>
      <c r="E14" s="228">
        <f t="shared" si="0"/>
        <v>0.1</v>
      </c>
      <c r="F14" s="264">
        <v>33.1</v>
      </c>
      <c r="G14" s="848" t="s">
        <v>116</v>
      </c>
      <c r="H14" s="849"/>
      <c r="I14" s="832"/>
      <c r="J14" s="762">
        <v>30654927</v>
      </c>
      <c r="K14" s="764"/>
      <c r="L14" s="258">
        <f t="shared" si="1"/>
        <v>22.6</v>
      </c>
      <c r="M14" s="793">
        <v>9.8000000000000007</v>
      </c>
      <c r="N14" s="828"/>
      <c r="O14" s="129">
        <v>26682242</v>
      </c>
      <c r="P14" s="762">
        <v>22645522</v>
      </c>
      <c r="Q14" s="764"/>
      <c r="R14" s="266">
        <f t="shared" si="2"/>
        <v>28.5</v>
      </c>
    </row>
    <row r="15" spans="1:20" ht="23.25" customHeight="1" x14ac:dyDescent="0.2">
      <c r="B15" s="859" t="s">
        <v>117</v>
      </c>
      <c r="C15" s="850"/>
      <c r="D15" s="129">
        <v>1117134</v>
      </c>
      <c r="E15" s="265">
        <f t="shared" si="0"/>
        <v>0.8</v>
      </c>
      <c r="F15" s="264">
        <v>1449.8</v>
      </c>
      <c r="G15" s="848" t="s">
        <v>118</v>
      </c>
      <c r="H15" s="849"/>
      <c r="I15" s="832"/>
      <c r="J15" s="762">
        <v>414403</v>
      </c>
      <c r="K15" s="764"/>
      <c r="L15" s="258">
        <f t="shared" si="1"/>
        <v>0.3</v>
      </c>
      <c r="M15" s="793">
        <v>-6.8</v>
      </c>
      <c r="N15" s="828"/>
      <c r="O15" s="129">
        <v>233220</v>
      </c>
      <c r="P15" s="762">
        <v>233220</v>
      </c>
      <c r="Q15" s="764"/>
      <c r="R15" s="262">
        <f t="shared" si="2"/>
        <v>0.3</v>
      </c>
    </row>
    <row r="16" spans="1:20" ht="23.25" customHeight="1" x14ac:dyDescent="0.2">
      <c r="B16" s="809" t="s">
        <v>119</v>
      </c>
      <c r="C16" s="850"/>
      <c r="D16" s="129">
        <v>28562303</v>
      </c>
      <c r="E16" s="260">
        <f t="shared" si="0"/>
        <v>19.899999999999999</v>
      </c>
      <c r="F16" s="264">
        <v>13.2</v>
      </c>
      <c r="G16" s="848" t="s">
        <v>120</v>
      </c>
      <c r="H16" s="849"/>
      <c r="I16" s="832"/>
      <c r="J16" s="762">
        <v>13223111</v>
      </c>
      <c r="K16" s="764"/>
      <c r="L16" s="258">
        <f t="shared" si="1"/>
        <v>9.8000000000000007</v>
      </c>
      <c r="M16" s="793">
        <v>5</v>
      </c>
      <c r="N16" s="828"/>
      <c r="O16" s="129">
        <v>9428716</v>
      </c>
      <c r="P16" s="762">
        <v>4650453</v>
      </c>
      <c r="Q16" s="764"/>
      <c r="R16" s="262">
        <f t="shared" si="2"/>
        <v>5.9</v>
      </c>
    </row>
    <row r="17" spans="1:21" ht="23.25" customHeight="1" x14ac:dyDescent="0.2">
      <c r="B17" s="851" t="s">
        <v>108</v>
      </c>
      <c r="C17" s="267" t="s">
        <v>121</v>
      </c>
      <c r="D17" s="129">
        <v>25679137</v>
      </c>
      <c r="E17" s="260">
        <f t="shared" si="0"/>
        <v>17.899999999999999</v>
      </c>
      <c r="F17" s="264">
        <v>14</v>
      </c>
      <c r="G17" s="848" t="s">
        <v>38</v>
      </c>
      <c r="H17" s="849"/>
      <c r="I17" s="832"/>
      <c r="J17" s="762">
        <v>8988693</v>
      </c>
      <c r="K17" s="764"/>
      <c r="L17" s="258">
        <f t="shared" si="1"/>
        <v>6.6</v>
      </c>
      <c r="M17" s="793">
        <v>135</v>
      </c>
      <c r="N17" s="828"/>
      <c r="O17" s="129">
        <v>8870084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29">
        <v>2883166</v>
      </c>
      <c r="E18" s="260">
        <f t="shared" si="0"/>
        <v>2</v>
      </c>
      <c r="F18" s="264">
        <v>6.5</v>
      </c>
      <c r="G18" s="848" t="s">
        <v>123</v>
      </c>
      <c r="H18" s="849"/>
      <c r="I18" s="832"/>
      <c r="J18" s="762">
        <v>0</v>
      </c>
      <c r="K18" s="764"/>
      <c r="L18" s="258" t="str">
        <f t="shared" si="1"/>
        <v>－</v>
      </c>
      <c r="M18" s="793" t="s">
        <v>199</v>
      </c>
      <c r="N18" s="828"/>
      <c r="O18" s="12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29">
        <v>16403</v>
      </c>
      <c r="E19" s="260">
        <f t="shared" si="0"/>
        <v>0</v>
      </c>
      <c r="F19" s="264">
        <v>-5.2</v>
      </c>
      <c r="G19" s="848" t="s">
        <v>125</v>
      </c>
      <c r="H19" s="849"/>
      <c r="I19" s="832"/>
      <c r="J19" s="762">
        <v>400</v>
      </c>
      <c r="K19" s="764"/>
      <c r="L19" s="258">
        <f t="shared" si="1"/>
        <v>0</v>
      </c>
      <c r="M19" s="793">
        <v>-75</v>
      </c>
      <c r="N19" s="828"/>
      <c r="O19" s="129">
        <v>400</v>
      </c>
      <c r="P19" s="762">
        <v>400</v>
      </c>
      <c r="Q19" s="764"/>
      <c r="R19" s="262">
        <f>IF(P19=0,"－",ROUND(P19/$P$25*100,1))</f>
        <v>0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80900507</v>
      </c>
      <c r="E20" s="260">
        <f t="shared" si="0"/>
        <v>56.4</v>
      </c>
      <c r="F20" s="264">
        <v>9</v>
      </c>
      <c r="G20" s="848" t="s">
        <v>128</v>
      </c>
      <c r="H20" s="849"/>
      <c r="I20" s="832"/>
      <c r="J20" s="762">
        <v>8603724</v>
      </c>
      <c r="K20" s="764"/>
      <c r="L20" s="258">
        <f t="shared" si="1"/>
        <v>6.4</v>
      </c>
      <c r="M20" s="793">
        <v>-12.9</v>
      </c>
      <c r="N20" s="828"/>
      <c r="O20" s="129">
        <v>7118710</v>
      </c>
      <c r="P20" s="762">
        <v>5400512</v>
      </c>
      <c r="Q20" s="764"/>
      <c r="R20" s="262">
        <f>IF(P20=0,"－",ROUND(P20/$P$25*100,1))</f>
        <v>6.8</v>
      </c>
    </row>
    <row r="21" spans="1:21" ht="23.25" customHeight="1" x14ac:dyDescent="0.2">
      <c r="B21" s="809" t="s">
        <v>129</v>
      </c>
      <c r="C21" s="810"/>
      <c r="D21" s="129">
        <v>1111861</v>
      </c>
      <c r="E21" s="265">
        <f t="shared" si="0"/>
        <v>0.8</v>
      </c>
      <c r="F21" s="264">
        <v>-3.7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793" t="s">
        <v>199</v>
      </c>
      <c r="N21" s="828"/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29">
        <v>1979343</v>
      </c>
      <c r="E22" s="260">
        <f t="shared" si="0"/>
        <v>1.4</v>
      </c>
      <c r="F22" s="257">
        <v>-0.1</v>
      </c>
      <c r="G22" s="846" t="s">
        <v>132</v>
      </c>
      <c r="H22" s="847"/>
      <c r="I22" s="839"/>
      <c r="J22" s="763">
        <f>J24+J27+J28</f>
        <v>18072701</v>
      </c>
      <c r="K22" s="764"/>
      <c r="L22" s="258">
        <f t="shared" si="1"/>
        <v>13.3</v>
      </c>
      <c r="M22" s="793">
        <v>43.3</v>
      </c>
      <c r="N22" s="828"/>
      <c r="O22" s="131">
        <f>O24+O27+O28</f>
        <v>5562902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29">
        <v>449639</v>
      </c>
      <c r="E23" s="260">
        <f t="shared" si="0"/>
        <v>0.3</v>
      </c>
      <c r="F23" s="257">
        <v>1.1000000000000001</v>
      </c>
      <c r="G23" s="271"/>
      <c r="H23" s="838" t="s">
        <v>135</v>
      </c>
      <c r="I23" s="839"/>
      <c r="J23" s="762">
        <v>335651</v>
      </c>
      <c r="K23" s="764"/>
      <c r="L23" s="258">
        <f t="shared" si="1"/>
        <v>0.2</v>
      </c>
      <c r="M23" s="793">
        <v>3.7</v>
      </c>
      <c r="N23" s="828"/>
      <c r="O23" s="129">
        <v>335293</v>
      </c>
      <c r="P23" s="829">
        <v>65388040</v>
      </c>
      <c r="Q23" s="830"/>
      <c r="R23" s="273" t="s">
        <v>14</v>
      </c>
    </row>
    <row r="24" spans="1:21" ht="23.25" customHeight="1" x14ac:dyDescent="0.2">
      <c r="B24" s="809" t="s">
        <v>136</v>
      </c>
      <c r="C24" s="810"/>
      <c r="D24" s="129">
        <v>15166692</v>
      </c>
      <c r="E24" s="260">
        <f t="shared" si="0"/>
        <v>10.6</v>
      </c>
      <c r="F24" s="264">
        <v>5.4</v>
      </c>
      <c r="G24" s="840" t="s">
        <v>137</v>
      </c>
      <c r="H24" s="838" t="s">
        <v>138</v>
      </c>
      <c r="I24" s="839"/>
      <c r="J24" s="762">
        <v>18072701</v>
      </c>
      <c r="K24" s="764"/>
      <c r="L24" s="258">
        <f t="shared" si="1"/>
        <v>13.3</v>
      </c>
      <c r="M24" s="793">
        <v>43.3</v>
      </c>
      <c r="N24" s="828"/>
      <c r="O24" s="129">
        <v>5562902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29">
        <v>13979248</v>
      </c>
      <c r="E25" s="260">
        <f t="shared" si="0"/>
        <v>9.6999999999999993</v>
      </c>
      <c r="F25" s="264">
        <v>5.8</v>
      </c>
      <c r="G25" s="840"/>
      <c r="H25" s="836" t="s">
        <v>108</v>
      </c>
      <c r="I25" s="255" t="s">
        <v>141</v>
      </c>
      <c r="J25" s="762">
        <v>1987376</v>
      </c>
      <c r="K25" s="764"/>
      <c r="L25" s="258">
        <f t="shared" si="1"/>
        <v>1.5</v>
      </c>
      <c r="M25" s="793">
        <v>80.900000000000006</v>
      </c>
      <c r="N25" s="828"/>
      <c r="O25" s="129">
        <v>242828</v>
      </c>
      <c r="P25" s="829">
        <v>79398565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29">
        <v>399291</v>
      </c>
      <c r="E26" s="260">
        <f t="shared" si="0"/>
        <v>0.3</v>
      </c>
      <c r="F26" s="264">
        <v>17.7</v>
      </c>
      <c r="G26" s="840"/>
      <c r="H26" s="837"/>
      <c r="I26" s="255" t="s">
        <v>143</v>
      </c>
      <c r="J26" s="762">
        <v>16085325</v>
      </c>
      <c r="K26" s="764"/>
      <c r="L26" s="258">
        <f t="shared" si="1"/>
        <v>11.9</v>
      </c>
      <c r="M26" s="793">
        <v>39.700000000000003</v>
      </c>
      <c r="N26" s="828"/>
      <c r="O26" s="129">
        <v>5320074</v>
      </c>
      <c r="R26" s="275"/>
    </row>
    <row r="27" spans="1:21" ht="23.25" customHeight="1" x14ac:dyDescent="0.2">
      <c r="B27" s="809" t="s">
        <v>144</v>
      </c>
      <c r="C27" s="810"/>
      <c r="D27" s="129">
        <v>318955</v>
      </c>
      <c r="E27" s="260">
        <f t="shared" si="0"/>
        <v>0.2</v>
      </c>
      <c r="F27" s="264">
        <v>34.1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793" t="s">
        <v>199</v>
      </c>
      <c r="N27" s="828"/>
      <c r="O27" s="12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29">
        <v>16568117</v>
      </c>
      <c r="E28" s="228">
        <f t="shared" si="0"/>
        <v>11.5</v>
      </c>
      <c r="F28" s="264">
        <v>133.6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793" t="s">
        <v>199</v>
      </c>
      <c r="N28" s="828"/>
      <c r="O28" s="12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29">
        <v>5897693</v>
      </c>
      <c r="E29" s="260">
        <f t="shared" si="0"/>
        <v>4.0999999999999996</v>
      </c>
      <c r="F29" s="264">
        <v>2</v>
      </c>
      <c r="G29" s="811" t="s">
        <v>149</v>
      </c>
      <c r="H29" s="772"/>
      <c r="I29" s="733"/>
      <c r="J29" s="762">
        <f>SUM(J13:K22)</f>
        <v>135448272</v>
      </c>
      <c r="K29" s="764"/>
      <c r="L29" s="276">
        <f t="shared" si="1"/>
        <v>100</v>
      </c>
      <c r="M29" s="812">
        <v>14.8</v>
      </c>
      <c r="N29" s="813"/>
      <c r="O29" s="132">
        <f>SUM(O13:O22)</f>
        <v>93252099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29">
        <v>2662111</v>
      </c>
      <c r="E30" s="260">
        <f t="shared" si="0"/>
        <v>1.9</v>
      </c>
      <c r="F30" s="257">
        <v>31.1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29">
        <v>4099900</v>
      </c>
      <c r="E31" s="260">
        <f t="shared" si="0"/>
        <v>2.9</v>
      </c>
      <c r="F31" s="257">
        <v>36.700000000000003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62632850</v>
      </c>
      <c r="E32" s="228">
        <f t="shared" si="0"/>
        <v>43.6</v>
      </c>
      <c r="F32" s="257">
        <v>26.1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143533357</v>
      </c>
      <c r="E33" s="278">
        <f t="shared" si="0"/>
        <v>100</v>
      </c>
      <c r="F33" s="279">
        <v>15.9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39620282</v>
      </c>
      <c r="O37" s="764"/>
      <c r="P37" s="152">
        <f t="shared" ref="P37:P43" si="3">IF(N37=0,"－",ROUND(N37/$N$43*100,1))</f>
        <v>97.2</v>
      </c>
      <c r="Q37" s="793">
        <v>2.4</v>
      </c>
      <c r="R37" s="794"/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683172</v>
      </c>
      <c r="E38" s="169">
        <f t="shared" ref="E38:E51" si="4">IF(D38=0,"－",ROUND(D38/$D$51*100,1))</f>
        <v>0.5</v>
      </c>
      <c r="F38" s="227">
        <v>5.5</v>
      </c>
      <c r="G38" s="798">
        <v>682215</v>
      </c>
      <c r="H38" s="799"/>
      <c r="I38" s="800"/>
      <c r="J38" s="281">
        <f t="shared" ref="J38:J51" si="5">IF(G38=0,"－",ROUND(G38/$G$51*100,1))</f>
        <v>0.7</v>
      </c>
      <c r="K38" s="782" t="s">
        <v>160</v>
      </c>
      <c r="L38" s="783"/>
      <c r="M38" s="768"/>
      <c r="N38" s="762">
        <v>64754</v>
      </c>
      <c r="O38" s="764"/>
      <c r="P38" s="152">
        <f t="shared" si="3"/>
        <v>0.2</v>
      </c>
      <c r="Q38" s="793">
        <v>4.7</v>
      </c>
      <c r="R38" s="794"/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27628903</v>
      </c>
      <c r="E39" s="169">
        <f t="shared" si="4"/>
        <v>20.399999999999999</v>
      </c>
      <c r="F39" s="227">
        <v>75.8</v>
      </c>
      <c r="G39" s="762">
        <v>20507955</v>
      </c>
      <c r="H39" s="763"/>
      <c r="I39" s="764"/>
      <c r="J39" s="282">
        <f t="shared" si="5"/>
        <v>22</v>
      </c>
      <c r="K39" s="782" t="s">
        <v>162</v>
      </c>
      <c r="L39" s="783"/>
      <c r="M39" s="768"/>
      <c r="N39" s="762">
        <v>1049571</v>
      </c>
      <c r="O39" s="764"/>
      <c r="P39" s="152">
        <f t="shared" si="3"/>
        <v>2.6</v>
      </c>
      <c r="Q39" s="793">
        <v>-3.1</v>
      </c>
      <c r="R39" s="794"/>
    </row>
    <row r="40" spans="1:20" ht="20.100000000000001" customHeight="1" x14ac:dyDescent="0.2">
      <c r="A40" s="275"/>
      <c r="B40" s="767" t="s">
        <v>163</v>
      </c>
      <c r="C40" s="768"/>
      <c r="D40" s="130">
        <v>62671071</v>
      </c>
      <c r="E40" s="169">
        <f t="shared" si="4"/>
        <v>46.3</v>
      </c>
      <c r="F40" s="227">
        <v>7.6</v>
      </c>
      <c r="G40" s="762">
        <v>37350597</v>
      </c>
      <c r="H40" s="763"/>
      <c r="I40" s="764"/>
      <c r="J40" s="282">
        <f t="shared" si="5"/>
        <v>40.1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">
        <v>199</v>
      </c>
      <c r="R40" s="794"/>
    </row>
    <row r="41" spans="1:20" ht="20.100000000000001" customHeight="1" x14ac:dyDescent="0.2">
      <c r="A41" s="275"/>
      <c r="B41" s="767" t="s">
        <v>165</v>
      </c>
      <c r="C41" s="768"/>
      <c r="D41" s="155">
        <v>10041160</v>
      </c>
      <c r="E41" s="169">
        <f t="shared" si="4"/>
        <v>7.4</v>
      </c>
      <c r="F41" s="227">
        <v>-6.3</v>
      </c>
      <c r="G41" s="762">
        <v>8299403</v>
      </c>
      <c r="H41" s="763"/>
      <c r="I41" s="764"/>
      <c r="J41" s="282">
        <f t="shared" si="5"/>
        <v>8.9</v>
      </c>
      <c r="K41" s="782" t="s">
        <v>166</v>
      </c>
      <c r="L41" s="783"/>
      <c r="M41" s="768"/>
      <c r="N41" s="762">
        <v>34742</v>
      </c>
      <c r="O41" s="764"/>
      <c r="P41" s="152">
        <f t="shared" si="3"/>
        <v>0.1</v>
      </c>
      <c r="Q41" s="793">
        <v>-4.5999999999999996</v>
      </c>
      <c r="R41" s="794"/>
    </row>
    <row r="42" spans="1:20" ht="20.100000000000001" customHeight="1" x14ac:dyDescent="0.2">
      <c r="A42" s="275"/>
      <c r="B42" s="767" t="s">
        <v>167</v>
      </c>
      <c r="C42" s="768"/>
      <c r="D42" s="130">
        <v>205366</v>
      </c>
      <c r="E42" s="169">
        <f t="shared" si="4"/>
        <v>0.2</v>
      </c>
      <c r="F42" s="227">
        <v>-3.9</v>
      </c>
      <c r="G42" s="762">
        <v>191815</v>
      </c>
      <c r="H42" s="763"/>
      <c r="I42" s="764"/>
      <c r="J42" s="282">
        <f t="shared" si="5"/>
        <v>0.2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">
        <v>199</v>
      </c>
      <c r="R42" s="794"/>
    </row>
    <row r="43" spans="1:20" ht="20.100000000000001" customHeight="1" x14ac:dyDescent="0.2">
      <c r="A43" s="275"/>
      <c r="B43" s="767" t="s">
        <v>169</v>
      </c>
      <c r="C43" s="768"/>
      <c r="D43" s="130">
        <v>0</v>
      </c>
      <c r="E43" s="169" t="str">
        <f t="shared" si="4"/>
        <v>－</v>
      </c>
      <c r="F43" s="227" t="s">
        <v>199</v>
      </c>
      <c r="G43" s="762">
        <v>0</v>
      </c>
      <c r="H43" s="763"/>
      <c r="I43" s="764"/>
      <c r="J43" s="282" t="str">
        <f t="shared" si="5"/>
        <v>－</v>
      </c>
      <c r="K43" s="782" t="s">
        <v>68</v>
      </c>
      <c r="L43" s="783"/>
      <c r="M43" s="768"/>
      <c r="N43" s="762">
        <f>SUM(N37:O42)</f>
        <v>40769349</v>
      </c>
      <c r="O43" s="764"/>
      <c r="P43" s="228">
        <f t="shared" si="3"/>
        <v>100</v>
      </c>
      <c r="Q43" s="793">
        <v>2.2000000000000002</v>
      </c>
      <c r="R43" s="794"/>
    </row>
    <row r="44" spans="1:20" ht="20.100000000000001" customHeight="1" x14ac:dyDescent="0.2">
      <c r="A44" s="275"/>
      <c r="B44" s="767" t="s">
        <v>170</v>
      </c>
      <c r="C44" s="768"/>
      <c r="D44" s="155">
        <v>1389217</v>
      </c>
      <c r="E44" s="169">
        <f t="shared" si="4"/>
        <v>1</v>
      </c>
      <c r="F44" s="227">
        <v>-29.5</v>
      </c>
      <c r="G44" s="762">
        <v>1352827</v>
      </c>
      <c r="H44" s="763"/>
      <c r="I44" s="764"/>
      <c r="J44" s="282">
        <f t="shared" si="5"/>
        <v>1.5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6505437</v>
      </c>
      <c r="E45" s="169">
        <f t="shared" si="4"/>
        <v>4.8</v>
      </c>
      <c r="F45" s="227">
        <v>-1.2</v>
      </c>
      <c r="G45" s="762">
        <v>5354676</v>
      </c>
      <c r="H45" s="763"/>
      <c r="I45" s="764"/>
      <c r="J45" s="282">
        <f t="shared" si="5"/>
        <v>5.7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1758234</v>
      </c>
      <c r="E46" s="169">
        <f t="shared" si="4"/>
        <v>1.3</v>
      </c>
      <c r="F46" s="227">
        <v>47.2</v>
      </c>
      <c r="G46" s="762">
        <v>1538581</v>
      </c>
      <c r="H46" s="763"/>
      <c r="I46" s="764"/>
      <c r="J46" s="282">
        <f t="shared" si="5"/>
        <v>1.6</v>
      </c>
      <c r="K46" s="788">
        <v>99.9</v>
      </c>
      <c r="L46" s="789"/>
      <c r="M46" s="790"/>
      <c r="N46" s="791">
        <v>20.3</v>
      </c>
      <c r="O46" s="790"/>
      <c r="P46" s="791">
        <v>99</v>
      </c>
      <c r="Q46" s="789"/>
      <c r="R46" s="792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23977958</v>
      </c>
      <c r="E47" s="169">
        <f t="shared" si="4"/>
        <v>17.7</v>
      </c>
      <c r="F47" s="227">
        <v>8.6</v>
      </c>
      <c r="G47" s="762">
        <v>17386276</v>
      </c>
      <c r="H47" s="763"/>
      <c r="I47" s="764"/>
      <c r="J47" s="282">
        <f t="shared" si="5"/>
        <v>18.600000000000001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227" t="s">
        <v>199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587754</v>
      </c>
      <c r="E49" s="169">
        <f t="shared" si="4"/>
        <v>0.4</v>
      </c>
      <c r="F49" s="227">
        <v>-6.4</v>
      </c>
      <c r="G49" s="762">
        <v>587754</v>
      </c>
      <c r="H49" s="763"/>
      <c r="I49" s="764"/>
      <c r="J49" s="282">
        <f t="shared" si="5"/>
        <v>0.6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227" t="s">
        <v>199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734">
        <v>21388892</v>
      </c>
      <c r="O50" s="738"/>
      <c r="P50" s="170">
        <v>3.7</v>
      </c>
      <c r="Q50" s="734">
        <v>2996983</v>
      </c>
      <c r="R50" s="737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135448272</v>
      </c>
      <c r="E51" s="752">
        <f t="shared" si="4"/>
        <v>100</v>
      </c>
      <c r="F51" s="752">
        <v>14.8</v>
      </c>
      <c r="G51" s="754">
        <f>SUM(G38:I50)</f>
        <v>93252099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742">
        <v>20576461</v>
      </c>
      <c r="O51" s="743"/>
      <c r="P51" s="169">
        <v>1.5</v>
      </c>
      <c r="Q51" s="742">
        <v>211412</v>
      </c>
      <c r="R51" s="744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753"/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4718376</v>
      </c>
      <c r="O52" s="738"/>
      <c r="P52" s="170">
        <v>8.6</v>
      </c>
      <c r="Q52" s="734">
        <v>581776</v>
      </c>
      <c r="R52" s="737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4637836</v>
      </c>
      <c r="O53" s="730"/>
      <c r="P53" s="172">
        <v>10.199999999999999</v>
      </c>
      <c r="Q53" s="729">
        <v>157447</v>
      </c>
      <c r="R53" s="731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17370256</v>
      </c>
      <c r="O54" s="738"/>
      <c r="P54" s="170">
        <v>1.5</v>
      </c>
      <c r="Q54" s="734">
        <v>2931465</v>
      </c>
      <c r="R54" s="737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17067545</v>
      </c>
      <c r="O55" s="730"/>
      <c r="P55" s="169">
        <v>0.6</v>
      </c>
      <c r="Q55" s="729">
        <v>79010</v>
      </c>
      <c r="R55" s="731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734">
        <v>309078</v>
      </c>
      <c r="O56" s="738"/>
      <c r="P56" s="170">
        <v>-85.2</v>
      </c>
      <c r="Q56" s="734">
        <v>309078</v>
      </c>
      <c r="R56" s="737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29">
        <v>309078</v>
      </c>
      <c r="O57" s="730"/>
      <c r="P57" s="172">
        <v>-85.2</v>
      </c>
      <c r="Q57" s="729">
        <v>0</v>
      </c>
      <c r="R57" s="731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 t="s">
        <v>199</v>
      </c>
      <c r="O58" s="738"/>
      <c r="P58" s="170" t="s">
        <v>199</v>
      </c>
      <c r="Q58" s="734" t="s">
        <v>199</v>
      </c>
      <c r="R58" s="737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 t="s">
        <v>199</v>
      </c>
      <c r="O59" s="730"/>
      <c r="P59" s="169" t="s">
        <v>199</v>
      </c>
      <c r="Q59" s="729" t="s">
        <v>199</v>
      </c>
      <c r="R59" s="731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 t="s">
        <v>199</v>
      </c>
      <c r="O60" s="735"/>
      <c r="P60" s="206" t="s">
        <v>199</v>
      </c>
      <c r="Q60" s="736" t="s">
        <v>199</v>
      </c>
      <c r="R60" s="737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723" t="s">
        <v>199</v>
      </c>
      <c r="O61" s="724"/>
      <c r="P61" s="286" t="s">
        <v>199</v>
      </c>
      <c r="Q61" s="725" t="s">
        <v>199</v>
      </c>
      <c r="R61" s="72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37" priority="2" stopIfTrue="1">
      <formula>"IF(AND(D6=0,F6=0,【参考】24右!F6=0））"</formula>
    </cfRule>
  </conditionalFormatting>
  <conditionalFormatting sqref="M6:N29">
    <cfRule type="expression" dxfId="36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C4CC-3509-4D51-8339-25A2D683BBD3}">
  <dimension ref="A1:AN58"/>
  <sheetViews>
    <sheetView view="pageBreakPreview" zoomScale="70" zoomScaleNormal="75" zoomScaleSheetLayoutView="70" workbookViewId="0">
      <selection activeCell="AT12" sqref="AT12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210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211444</v>
      </c>
      <c r="F5" s="508"/>
      <c r="G5" s="508"/>
      <c r="H5" s="508"/>
      <c r="I5" s="236" t="s">
        <v>7</v>
      </c>
      <c r="J5" s="714">
        <v>10.11</v>
      </c>
      <c r="K5" s="715"/>
      <c r="L5" s="715"/>
      <c r="M5" s="715"/>
      <c r="N5" s="237" t="s">
        <v>8</v>
      </c>
      <c r="O5" s="716">
        <v>20914</v>
      </c>
      <c r="P5" s="711"/>
      <c r="Q5" s="711"/>
      <c r="R5" s="711"/>
      <c r="S5" s="711"/>
      <c r="T5" s="711"/>
      <c r="U5" s="236" t="s">
        <v>7</v>
      </c>
      <c r="V5" s="716">
        <v>211444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216696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198073</v>
      </c>
      <c r="F6" s="483"/>
      <c r="G6" s="483"/>
      <c r="H6" s="483"/>
      <c r="I6" s="241" t="s">
        <v>7</v>
      </c>
      <c r="J6" s="705">
        <v>10.11</v>
      </c>
      <c r="K6" s="706"/>
      <c r="L6" s="706"/>
      <c r="M6" s="706"/>
      <c r="N6" s="242" t="s">
        <v>8</v>
      </c>
      <c r="O6" s="707">
        <v>19592</v>
      </c>
      <c r="P6" s="708"/>
      <c r="Q6" s="708"/>
      <c r="R6" s="708"/>
      <c r="S6" s="708"/>
      <c r="T6" s="708"/>
      <c r="U6" s="241" t="s">
        <v>7</v>
      </c>
      <c r="V6" s="707">
        <v>198073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213486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130653037</v>
      </c>
      <c r="H10" s="504"/>
      <c r="I10" s="504"/>
      <c r="J10" s="504"/>
      <c r="K10" s="504"/>
      <c r="L10" s="27"/>
      <c r="M10" s="28"/>
      <c r="N10" s="519">
        <v>123378380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5.9</v>
      </c>
      <c r="T10" s="659"/>
      <c r="U10" s="696" t="s">
        <v>19</v>
      </c>
      <c r="V10" s="544"/>
      <c r="W10" s="544"/>
      <c r="X10" s="544"/>
      <c r="Y10" s="523"/>
      <c r="Z10" s="519">
        <v>61317563</v>
      </c>
      <c r="AA10" s="504"/>
      <c r="AB10" s="504"/>
      <c r="AC10" s="504"/>
      <c r="AD10" s="30"/>
      <c r="AE10" s="31"/>
      <c r="AF10" s="519">
        <v>57909417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121936650</v>
      </c>
      <c r="H12" s="466"/>
      <c r="I12" s="466"/>
      <c r="J12" s="466"/>
      <c r="K12" s="466"/>
      <c r="L12" s="27"/>
      <c r="M12" s="28"/>
      <c r="N12" s="465">
        <v>115422271</v>
      </c>
      <c r="O12" s="466"/>
      <c r="P12" s="466"/>
      <c r="Q12" s="466"/>
      <c r="R12" s="29"/>
      <c r="S12" s="658">
        <f t="shared" si="0"/>
        <v>5.6</v>
      </c>
      <c r="T12" s="659"/>
      <c r="U12" s="689" t="s">
        <v>22</v>
      </c>
      <c r="V12" s="491"/>
      <c r="W12" s="491"/>
      <c r="X12" s="491"/>
      <c r="Y12" s="492"/>
      <c r="Z12" s="519">
        <v>30202570</v>
      </c>
      <c r="AA12" s="504"/>
      <c r="AB12" s="504"/>
      <c r="AC12" s="504"/>
      <c r="AD12" s="43"/>
      <c r="AE12" s="44" t="s">
        <v>15</v>
      </c>
      <c r="AF12" s="519">
        <v>28706436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8716387</v>
      </c>
      <c r="H14" s="466"/>
      <c r="I14" s="466"/>
      <c r="J14" s="466"/>
      <c r="K14" s="466"/>
      <c r="L14" s="27"/>
      <c r="M14" s="28"/>
      <c r="N14" s="465">
        <v>7956109</v>
      </c>
      <c r="O14" s="466"/>
      <c r="P14" s="466"/>
      <c r="Q14" s="466"/>
      <c r="R14" s="49"/>
      <c r="S14" s="658">
        <f t="shared" si="0"/>
        <v>9.6</v>
      </c>
      <c r="T14" s="659"/>
      <c r="U14" s="689" t="s">
        <v>25</v>
      </c>
      <c r="V14" s="491"/>
      <c r="W14" s="491"/>
      <c r="X14" s="491"/>
      <c r="Y14" s="492"/>
      <c r="Z14" s="519">
        <v>66003589</v>
      </c>
      <c r="AA14" s="504"/>
      <c r="AB14" s="504"/>
      <c r="AC14" s="504"/>
      <c r="AD14" s="50"/>
      <c r="AE14" s="44" t="s">
        <v>15</v>
      </c>
      <c r="AF14" s="519">
        <v>62279624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200451</v>
      </c>
      <c r="H16" s="504"/>
      <c r="I16" s="504"/>
      <c r="J16" s="504"/>
      <c r="K16" s="504"/>
      <c r="L16" s="27"/>
      <c r="M16" s="28"/>
      <c r="N16" s="519">
        <v>652706</v>
      </c>
      <c r="O16" s="504"/>
      <c r="P16" s="504"/>
      <c r="Q16" s="504"/>
      <c r="R16" s="29"/>
      <c r="S16" s="658">
        <f t="shared" si="0"/>
        <v>-69.3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8515936</v>
      </c>
      <c r="H18" s="466"/>
      <c r="I18" s="466"/>
      <c r="J18" s="466"/>
      <c r="K18" s="466"/>
      <c r="L18" s="27"/>
      <c r="M18" s="28"/>
      <c r="N18" s="465">
        <v>7303403</v>
      </c>
      <c r="O18" s="466"/>
      <c r="P18" s="466"/>
      <c r="Q18" s="466"/>
      <c r="R18" s="49"/>
      <c r="S18" s="658">
        <f t="shared" si="0"/>
        <v>16.600000000000001</v>
      </c>
      <c r="T18" s="659"/>
      <c r="U18" s="689" t="s">
        <v>34</v>
      </c>
      <c r="V18" s="491"/>
      <c r="W18" s="491"/>
      <c r="X18" s="491"/>
      <c r="Y18" s="492"/>
      <c r="Z18" s="674">
        <v>0.49</v>
      </c>
      <c r="AA18" s="675"/>
      <c r="AB18" s="675"/>
      <c r="AC18" s="675"/>
      <c r="AD18" s="54"/>
      <c r="AE18" s="55"/>
      <c r="AF18" s="42"/>
      <c r="AG18" s="675">
        <v>0.49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1212533</v>
      </c>
      <c r="H20" s="504"/>
      <c r="I20" s="504"/>
      <c r="J20" s="504"/>
      <c r="K20" s="504"/>
      <c r="L20" s="27"/>
      <c r="M20" s="28"/>
      <c r="N20" s="519">
        <v>-451517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12.9</v>
      </c>
      <c r="AA20" s="669"/>
      <c r="AB20" s="669"/>
      <c r="AC20" s="669"/>
      <c r="AD20" s="26"/>
      <c r="AE20" s="60" t="s">
        <v>16</v>
      </c>
      <c r="AF20" s="16"/>
      <c r="AG20" s="672">
        <v>11.7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120822</v>
      </c>
      <c r="H22" s="504"/>
      <c r="I22" s="504"/>
      <c r="J22" s="504"/>
      <c r="K22" s="504"/>
      <c r="L22" s="27"/>
      <c r="M22" s="28"/>
      <c r="N22" s="519">
        <v>4323368</v>
      </c>
      <c r="O22" s="504"/>
      <c r="P22" s="504"/>
      <c r="Q22" s="504"/>
      <c r="R22" s="29"/>
      <c r="S22" s="658">
        <f>IF(N22=0,IF(G22&gt;0,"皆増","－"),IF(G22=0,"皆減",ROUND((G22-N22)/N22*100,1)))</f>
        <v>-97.2</v>
      </c>
      <c r="T22" s="659"/>
      <c r="U22" s="662" t="s">
        <v>40</v>
      </c>
      <c r="V22" s="663"/>
      <c r="W22" s="663"/>
      <c r="X22" s="663"/>
      <c r="Y22" s="664"/>
      <c r="Z22" s="668">
        <v>83.3</v>
      </c>
      <c r="AA22" s="669"/>
      <c r="AB22" s="669"/>
      <c r="AC22" s="669"/>
      <c r="AD22" s="26"/>
      <c r="AE22" s="60" t="s">
        <v>16</v>
      </c>
      <c r="AF22" s="16"/>
      <c r="AG22" s="672">
        <v>82.7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11514041</v>
      </c>
      <c r="AA24" s="641"/>
      <c r="AB24" s="641"/>
      <c r="AC24" s="641"/>
      <c r="AD24" s="50"/>
      <c r="AE24" s="44" t="s">
        <v>15</v>
      </c>
      <c r="AF24" s="640">
        <v>11283522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0</v>
      </c>
      <c r="H26" s="504"/>
      <c r="I26" s="504"/>
      <c r="J26" s="504"/>
      <c r="K26" s="504"/>
      <c r="L26" s="27"/>
      <c r="M26" s="28"/>
      <c r="N26" s="519">
        <v>0</v>
      </c>
      <c r="O26" s="504"/>
      <c r="P26" s="504"/>
      <c r="Q26" s="504"/>
      <c r="R26" s="29"/>
      <c r="S26" s="658" t="str">
        <f>IF(N26=0,IF(G26&gt;0,"皆増","－"),IF(G26=0,"皆減",ROUND((G26-N26)/N26*100,1)))</f>
        <v>－</v>
      </c>
      <c r="T26" s="659"/>
      <c r="U26" s="662" t="s">
        <v>46</v>
      </c>
      <c r="V26" s="663"/>
      <c r="W26" s="663"/>
      <c r="X26" s="663"/>
      <c r="Y26" s="664"/>
      <c r="Z26" s="640">
        <v>16110718</v>
      </c>
      <c r="AA26" s="641"/>
      <c r="AB26" s="641"/>
      <c r="AC26" s="641"/>
      <c r="AD26" s="50"/>
      <c r="AE26" s="44" t="s">
        <v>15</v>
      </c>
      <c r="AF26" s="640">
        <v>9722319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1333355</v>
      </c>
      <c r="H28" s="466"/>
      <c r="I28" s="466"/>
      <c r="J28" s="466"/>
      <c r="K28" s="466"/>
      <c r="L28" s="27"/>
      <c r="M28" s="28"/>
      <c r="N28" s="465">
        <v>3871851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53</v>
      </c>
      <c r="I34" s="604"/>
      <c r="J34" s="604"/>
      <c r="K34" s="604"/>
      <c r="L34" s="76" t="s">
        <v>54</v>
      </c>
      <c r="M34" s="28"/>
      <c r="N34" s="252"/>
      <c r="O34" s="604" t="s">
        <v>53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-1.5</v>
      </c>
      <c r="AB34" s="596"/>
      <c r="AC34" s="596"/>
      <c r="AD34" s="612" t="s">
        <v>56</v>
      </c>
      <c r="AE34" s="613"/>
      <c r="AF34" s="26"/>
      <c r="AG34" s="79"/>
      <c r="AH34" s="596">
        <v>-2.1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53</v>
      </c>
      <c r="I36" s="604"/>
      <c r="J36" s="604"/>
      <c r="K36" s="604"/>
      <c r="L36" s="76" t="s">
        <v>54</v>
      </c>
      <c r="M36" s="28"/>
      <c r="N36" s="252"/>
      <c r="O36" s="604" t="s">
        <v>199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199</v>
      </c>
      <c r="AB36" s="611"/>
      <c r="AC36" s="611"/>
      <c r="AD36" s="612" t="s">
        <v>56</v>
      </c>
      <c r="AE36" s="613"/>
      <c r="AF36" s="42"/>
      <c r="AG36" s="79"/>
      <c r="AH36" s="596" t="s">
        <v>53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15992117</v>
      </c>
      <c r="Y43" s="504"/>
      <c r="Z43" s="520"/>
      <c r="AA43" s="519">
        <v>4667232</v>
      </c>
      <c r="AB43" s="504"/>
      <c r="AC43" s="520"/>
      <c r="AD43" s="528">
        <v>36130186</v>
      </c>
      <c r="AE43" s="529"/>
      <c r="AF43" s="529"/>
      <c r="AG43" s="530"/>
      <c r="AH43" s="519">
        <v>56789535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1834</v>
      </c>
      <c r="F44" s="487"/>
      <c r="G44" s="488"/>
      <c r="H44" s="486">
        <v>307677</v>
      </c>
      <c r="I44" s="487"/>
      <c r="J44" s="487"/>
      <c r="K44" s="488"/>
      <c r="L44" s="486">
        <v>88</v>
      </c>
      <c r="M44" s="487"/>
      <c r="N44" s="488"/>
      <c r="O44" s="486">
        <v>1821</v>
      </c>
      <c r="P44" s="487"/>
      <c r="Q44" s="486">
        <v>298126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95</v>
      </c>
      <c r="F45" s="508"/>
      <c r="G45" s="509"/>
      <c r="H45" s="507">
        <v>274071</v>
      </c>
      <c r="I45" s="508"/>
      <c r="J45" s="508"/>
      <c r="K45" s="509"/>
      <c r="L45" s="507">
        <v>6</v>
      </c>
      <c r="M45" s="508"/>
      <c r="N45" s="509"/>
      <c r="O45" s="507">
        <v>95</v>
      </c>
      <c r="P45" s="508"/>
      <c r="Q45" s="507">
        <v>276924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120822</v>
      </c>
      <c r="Y45" s="504"/>
      <c r="Z45" s="520"/>
      <c r="AA45" s="465">
        <v>12665</v>
      </c>
      <c r="AB45" s="466"/>
      <c r="AC45" s="467"/>
      <c r="AD45" s="519">
        <v>6234087</v>
      </c>
      <c r="AE45" s="504"/>
      <c r="AF45" s="504"/>
      <c r="AG45" s="520"/>
      <c r="AH45" s="519">
        <v>6367574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59</v>
      </c>
      <c r="F46" s="466"/>
      <c r="G46" s="467"/>
      <c r="H46" s="465">
        <v>346290</v>
      </c>
      <c r="I46" s="466"/>
      <c r="J46" s="466"/>
      <c r="K46" s="467"/>
      <c r="L46" s="465">
        <v>3</v>
      </c>
      <c r="M46" s="466"/>
      <c r="N46" s="467"/>
      <c r="O46" s="465">
        <v>59</v>
      </c>
      <c r="P46" s="466"/>
      <c r="Q46" s="465">
        <v>336442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0</v>
      </c>
      <c r="Y47" s="466"/>
      <c r="Z47" s="467"/>
      <c r="AA47" s="465">
        <v>500000</v>
      </c>
      <c r="AB47" s="466"/>
      <c r="AC47" s="467"/>
      <c r="AD47" s="465">
        <v>6478148</v>
      </c>
      <c r="AE47" s="466"/>
      <c r="AF47" s="466"/>
      <c r="AG47" s="467"/>
      <c r="AH47" s="465">
        <v>6978148</v>
      </c>
      <c r="AI47" s="466"/>
      <c r="AJ47" s="466"/>
      <c r="AK47" s="477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887" t="s">
        <v>211</v>
      </c>
      <c r="I48" s="888"/>
      <c r="J48" s="888"/>
      <c r="K48" s="889"/>
      <c r="L48" s="507">
        <v>0</v>
      </c>
      <c r="M48" s="508"/>
      <c r="N48" s="509"/>
      <c r="O48" s="507">
        <v>0</v>
      </c>
      <c r="P48" s="508"/>
      <c r="Q48" s="887" t="s">
        <v>211</v>
      </c>
      <c r="R48" s="888"/>
      <c r="S48" s="89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1893</v>
      </c>
      <c r="F49" s="508"/>
      <c r="G49" s="509"/>
      <c r="H49" s="507">
        <v>308880</v>
      </c>
      <c r="I49" s="508"/>
      <c r="J49" s="508"/>
      <c r="K49" s="509"/>
      <c r="L49" s="507">
        <f>L44+L46+L48</f>
        <v>91</v>
      </c>
      <c r="M49" s="508"/>
      <c r="N49" s="509"/>
      <c r="O49" s="507">
        <v>1880</v>
      </c>
      <c r="P49" s="508"/>
      <c r="Q49" s="507">
        <v>299328</v>
      </c>
      <c r="R49" s="508"/>
      <c r="S49" s="510"/>
      <c r="T49" s="561"/>
      <c r="U49" s="526"/>
      <c r="V49" s="511" t="s">
        <v>83</v>
      </c>
      <c r="W49" s="512"/>
      <c r="X49" s="465">
        <v>0</v>
      </c>
      <c r="Y49" s="466"/>
      <c r="Z49" s="467"/>
      <c r="AA49" s="465">
        <v>0</v>
      </c>
      <c r="AB49" s="466"/>
      <c r="AC49" s="467"/>
      <c r="AD49" s="465">
        <v>0</v>
      </c>
      <c r="AE49" s="466"/>
      <c r="AF49" s="466"/>
      <c r="AG49" s="467"/>
      <c r="AH49" s="465">
        <v>0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96</v>
      </c>
      <c r="F50" s="466"/>
      <c r="G50" s="467"/>
      <c r="H50" s="465">
        <v>304796</v>
      </c>
      <c r="I50" s="466"/>
      <c r="J50" s="466"/>
      <c r="K50" s="467"/>
      <c r="L50" s="465">
        <v>5</v>
      </c>
      <c r="M50" s="466"/>
      <c r="N50" s="467"/>
      <c r="O50" s="465">
        <v>94</v>
      </c>
      <c r="P50" s="466"/>
      <c r="Q50" s="465">
        <v>296660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16112939</v>
      </c>
      <c r="Y51" s="466"/>
      <c r="Z51" s="467"/>
      <c r="AA51" s="465">
        <f>AA43+AA45-AA47+AA49</f>
        <v>4179897</v>
      </c>
      <c r="AB51" s="466"/>
      <c r="AC51" s="467"/>
      <c r="AD51" s="471">
        <f>AD43+AD45-AD47+AD49</f>
        <v>35886125</v>
      </c>
      <c r="AE51" s="472"/>
      <c r="AF51" s="472"/>
      <c r="AG51" s="473"/>
      <c r="AH51" s="465">
        <f>AH43+AH45-AH47+AH49</f>
        <v>56178961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1989</v>
      </c>
      <c r="F52" s="483"/>
      <c r="G52" s="484"/>
      <c r="H52" s="482">
        <v>308683</v>
      </c>
      <c r="I52" s="483"/>
      <c r="J52" s="483"/>
      <c r="K52" s="484"/>
      <c r="L52" s="482">
        <f>L49+L50</f>
        <v>96</v>
      </c>
      <c r="M52" s="483"/>
      <c r="N52" s="484"/>
      <c r="O52" s="482">
        <v>1974</v>
      </c>
      <c r="P52" s="483"/>
      <c r="Q52" s="482">
        <v>299201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BBE6E-3A6F-468B-843A-EF5C66D38E6E}"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AT12" sqref="AT12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212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27192744</v>
      </c>
      <c r="E6" s="169">
        <f t="shared" ref="E6:E33" si="0">IF(D6=0,"－",ROUND(D6/$D$33*100,1))</f>
        <v>20.8</v>
      </c>
      <c r="F6" s="257">
        <v>2.2999999999999998</v>
      </c>
      <c r="G6" s="873" t="s">
        <v>97</v>
      </c>
      <c r="H6" s="874"/>
      <c r="I6" s="875"/>
      <c r="J6" s="798">
        <v>19627705</v>
      </c>
      <c r="K6" s="800"/>
      <c r="L6" s="258">
        <f t="shared" ref="L6:L29" si="1">IF(J6=0,"－",ROUND(J6/$J$29*100,1))</f>
        <v>16.100000000000001</v>
      </c>
      <c r="M6" s="860">
        <v>11.1</v>
      </c>
      <c r="N6" s="861"/>
      <c r="O6" s="129">
        <v>18403888</v>
      </c>
      <c r="P6" s="798">
        <v>18028438</v>
      </c>
      <c r="Q6" s="800"/>
      <c r="R6" s="259">
        <f>IF(P6=0,"－",ROUND(P6/$P$25*100,1))</f>
        <v>25.6</v>
      </c>
    </row>
    <row r="7" spans="1:20" ht="23.25" customHeight="1" x14ac:dyDescent="0.2">
      <c r="B7" s="809" t="s">
        <v>98</v>
      </c>
      <c r="C7" s="810"/>
      <c r="D7" s="129">
        <v>362160</v>
      </c>
      <c r="E7" s="260">
        <f t="shared" si="0"/>
        <v>0.3</v>
      </c>
      <c r="F7" s="257" t="s">
        <v>213</v>
      </c>
      <c r="G7" s="261" t="s">
        <v>99</v>
      </c>
      <c r="H7" s="866" t="s">
        <v>100</v>
      </c>
      <c r="I7" s="866"/>
      <c r="J7" s="762">
        <v>12913819</v>
      </c>
      <c r="K7" s="764"/>
      <c r="L7" s="258">
        <f t="shared" si="1"/>
        <v>10.6</v>
      </c>
      <c r="M7" s="860">
        <v>6</v>
      </c>
      <c r="N7" s="861"/>
      <c r="O7" s="129">
        <v>12124818</v>
      </c>
      <c r="P7" s="762">
        <v>12118582</v>
      </c>
      <c r="Q7" s="764"/>
      <c r="R7" s="262">
        <f t="shared" ref="R7:R16" si="2">IF(P7=0,"－",ROUND(P7/$P$25*100,1))</f>
        <v>17.2</v>
      </c>
    </row>
    <row r="8" spans="1:20" ht="23.25" customHeight="1" x14ac:dyDescent="0.2">
      <c r="B8" s="809" t="s">
        <v>101</v>
      </c>
      <c r="C8" s="810"/>
      <c r="D8" s="129">
        <v>127290</v>
      </c>
      <c r="E8" s="260">
        <f t="shared" si="0"/>
        <v>0.1</v>
      </c>
      <c r="F8" s="257">
        <v>41.2</v>
      </c>
      <c r="G8" s="263"/>
      <c r="H8" s="866" t="s">
        <v>102</v>
      </c>
      <c r="I8" s="866"/>
      <c r="J8" s="762">
        <v>1019470</v>
      </c>
      <c r="K8" s="764"/>
      <c r="L8" s="258">
        <f t="shared" si="1"/>
        <v>0.8</v>
      </c>
      <c r="M8" s="860">
        <v>166.1</v>
      </c>
      <c r="N8" s="861"/>
      <c r="O8" s="129">
        <v>1019470</v>
      </c>
      <c r="P8" s="762">
        <v>832833</v>
      </c>
      <c r="Q8" s="764"/>
      <c r="R8" s="262">
        <f t="shared" si="2"/>
        <v>1.2</v>
      </c>
    </row>
    <row r="9" spans="1:20" ht="23.25" customHeight="1" x14ac:dyDescent="0.2">
      <c r="B9" s="809" t="s">
        <v>103</v>
      </c>
      <c r="C9" s="810"/>
      <c r="D9" s="129">
        <v>658615</v>
      </c>
      <c r="E9" s="260">
        <f t="shared" si="0"/>
        <v>0.5</v>
      </c>
      <c r="F9" s="264">
        <v>37</v>
      </c>
      <c r="G9" s="848" t="s">
        <v>104</v>
      </c>
      <c r="H9" s="849"/>
      <c r="I9" s="832"/>
      <c r="J9" s="762">
        <v>39648414</v>
      </c>
      <c r="K9" s="764"/>
      <c r="L9" s="258">
        <f t="shared" si="1"/>
        <v>32.5</v>
      </c>
      <c r="M9" s="860">
        <v>1.3</v>
      </c>
      <c r="N9" s="861"/>
      <c r="O9" s="129">
        <v>15387691</v>
      </c>
      <c r="P9" s="762">
        <v>13044122</v>
      </c>
      <c r="Q9" s="764"/>
      <c r="R9" s="262">
        <f t="shared" si="2"/>
        <v>18.5</v>
      </c>
    </row>
    <row r="10" spans="1:20" ht="23.25" customHeight="1" x14ac:dyDescent="0.2">
      <c r="B10" s="809" t="s">
        <v>105</v>
      </c>
      <c r="C10" s="810"/>
      <c r="D10" s="129">
        <v>965362</v>
      </c>
      <c r="E10" s="260">
        <f t="shared" si="0"/>
        <v>0.7</v>
      </c>
      <c r="F10" s="264">
        <v>85.7</v>
      </c>
      <c r="G10" s="848" t="s">
        <v>106</v>
      </c>
      <c r="H10" s="849"/>
      <c r="I10" s="832"/>
      <c r="J10" s="762">
        <v>1575051</v>
      </c>
      <c r="K10" s="764"/>
      <c r="L10" s="258">
        <f t="shared" si="1"/>
        <v>1.3</v>
      </c>
      <c r="M10" s="860">
        <v>10.3</v>
      </c>
      <c r="N10" s="861"/>
      <c r="O10" s="129">
        <v>1536717</v>
      </c>
      <c r="P10" s="762">
        <v>1536717</v>
      </c>
      <c r="Q10" s="764"/>
      <c r="R10" s="262">
        <f t="shared" si="2"/>
        <v>2.2000000000000002</v>
      </c>
    </row>
    <row r="11" spans="1:20" ht="23.25" customHeight="1" x14ac:dyDescent="0.2">
      <c r="B11" s="809" t="s">
        <v>107</v>
      </c>
      <c r="C11" s="810"/>
      <c r="D11" s="129">
        <v>6649092</v>
      </c>
      <c r="E11" s="260">
        <f t="shared" si="0"/>
        <v>5.0999999999999996</v>
      </c>
      <c r="F11" s="264">
        <v>4.3</v>
      </c>
      <c r="G11" s="862" t="s">
        <v>108</v>
      </c>
      <c r="H11" s="864" t="s">
        <v>109</v>
      </c>
      <c r="I11" s="832"/>
      <c r="J11" s="762">
        <v>1575051</v>
      </c>
      <c r="K11" s="764"/>
      <c r="L11" s="258">
        <f t="shared" si="1"/>
        <v>1.3</v>
      </c>
      <c r="M11" s="860">
        <v>10.3</v>
      </c>
      <c r="N11" s="861"/>
      <c r="O11" s="129">
        <v>1536717</v>
      </c>
      <c r="P11" s="762">
        <v>1536717</v>
      </c>
      <c r="Q11" s="764"/>
      <c r="R11" s="262">
        <f t="shared" si="2"/>
        <v>2.2000000000000002</v>
      </c>
    </row>
    <row r="12" spans="1:20" ht="23.25" customHeight="1" x14ac:dyDescent="0.2">
      <c r="B12" s="809" t="s">
        <v>111</v>
      </c>
      <c r="C12" s="810"/>
      <c r="D12" s="129">
        <v>0</v>
      </c>
      <c r="E12" s="265" t="str">
        <f t="shared" si="0"/>
        <v>－</v>
      </c>
      <c r="F12" s="264" t="s">
        <v>110</v>
      </c>
      <c r="G12" s="863"/>
      <c r="H12" s="864" t="s">
        <v>112</v>
      </c>
      <c r="I12" s="832"/>
      <c r="J12" s="762">
        <v>0</v>
      </c>
      <c r="K12" s="764"/>
      <c r="L12" s="258" t="str">
        <f t="shared" si="1"/>
        <v>－</v>
      </c>
      <c r="M12" s="860" t="s">
        <v>110</v>
      </c>
      <c r="N12" s="861"/>
      <c r="O12" s="129">
        <v>0</v>
      </c>
      <c r="P12" s="762">
        <v>0</v>
      </c>
      <c r="Q12" s="764"/>
      <c r="R12" s="262" t="str">
        <f t="shared" si="2"/>
        <v>－</v>
      </c>
    </row>
    <row r="13" spans="1:20" ht="23.25" customHeight="1" x14ac:dyDescent="0.2">
      <c r="B13" s="809" t="s">
        <v>113</v>
      </c>
      <c r="C13" s="810"/>
      <c r="D13" s="129">
        <v>1250</v>
      </c>
      <c r="E13" s="228">
        <f t="shared" si="0"/>
        <v>0</v>
      </c>
      <c r="F13" s="264">
        <v>-53.9</v>
      </c>
      <c r="G13" s="848" t="s">
        <v>114</v>
      </c>
      <c r="H13" s="849"/>
      <c r="I13" s="832"/>
      <c r="J13" s="762">
        <f>J6+J9+J10</f>
        <v>60851170</v>
      </c>
      <c r="K13" s="764"/>
      <c r="L13" s="258">
        <f t="shared" si="1"/>
        <v>49.9</v>
      </c>
      <c r="M13" s="860">
        <v>4.5</v>
      </c>
      <c r="N13" s="861"/>
      <c r="O13" s="130">
        <f>O6+O9+O10</f>
        <v>35328296</v>
      </c>
      <c r="P13" s="762">
        <f>P6+P9+P10</f>
        <v>32609277</v>
      </c>
      <c r="Q13" s="764"/>
      <c r="R13" s="262">
        <f t="shared" si="2"/>
        <v>46.3</v>
      </c>
    </row>
    <row r="14" spans="1:20" ht="23.25" customHeight="1" x14ac:dyDescent="0.2">
      <c r="B14" s="809" t="s">
        <v>115</v>
      </c>
      <c r="C14" s="810"/>
      <c r="D14" s="129">
        <v>135044</v>
      </c>
      <c r="E14" s="228">
        <f t="shared" si="0"/>
        <v>0.1</v>
      </c>
      <c r="F14" s="264">
        <v>33.200000000000003</v>
      </c>
      <c r="G14" s="848" t="s">
        <v>116</v>
      </c>
      <c r="H14" s="849"/>
      <c r="I14" s="832"/>
      <c r="J14" s="762">
        <v>20340180</v>
      </c>
      <c r="K14" s="764"/>
      <c r="L14" s="258">
        <f t="shared" si="1"/>
        <v>16.7</v>
      </c>
      <c r="M14" s="793">
        <v>9.3000000000000007</v>
      </c>
      <c r="N14" s="828"/>
      <c r="O14" s="129">
        <v>16513147</v>
      </c>
      <c r="P14" s="762">
        <v>14651326</v>
      </c>
      <c r="Q14" s="764"/>
      <c r="R14" s="266">
        <f t="shared" si="2"/>
        <v>20.8</v>
      </c>
    </row>
    <row r="15" spans="1:20" ht="23.25" customHeight="1" x14ac:dyDescent="0.2">
      <c r="B15" s="859" t="s">
        <v>117</v>
      </c>
      <c r="C15" s="850"/>
      <c r="D15" s="129">
        <v>1062524</v>
      </c>
      <c r="E15" s="265">
        <f t="shared" si="0"/>
        <v>0.8</v>
      </c>
      <c r="F15" s="264">
        <v>940</v>
      </c>
      <c r="G15" s="848" t="s">
        <v>118</v>
      </c>
      <c r="H15" s="849"/>
      <c r="I15" s="832"/>
      <c r="J15" s="762">
        <v>1499368</v>
      </c>
      <c r="K15" s="764"/>
      <c r="L15" s="258">
        <f t="shared" si="1"/>
        <v>1.2</v>
      </c>
      <c r="M15" s="793">
        <v>-4.8</v>
      </c>
      <c r="N15" s="828"/>
      <c r="O15" s="129">
        <v>1447189</v>
      </c>
      <c r="P15" s="762">
        <v>1447189</v>
      </c>
      <c r="Q15" s="764"/>
      <c r="R15" s="262">
        <f t="shared" si="2"/>
        <v>2.1</v>
      </c>
    </row>
    <row r="16" spans="1:20" ht="23.25" customHeight="1" x14ac:dyDescent="0.2">
      <c r="B16" s="809" t="s">
        <v>119</v>
      </c>
      <c r="C16" s="850"/>
      <c r="D16" s="129">
        <v>33919312</v>
      </c>
      <c r="E16" s="260">
        <f t="shared" si="0"/>
        <v>26</v>
      </c>
      <c r="F16" s="264">
        <v>7</v>
      </c>
      <c r="G16" s="848" t="s">
        <v>120</v>
      </c>
      <c r="H16" s="849"/>
      <c r="I16" s="832"/>
      <c r="J16" s="762">
        <v>9471032</v>
      </c>
      <c r="K16" s="764"/>
      <c r="L16" s="258">
        <f t="shared" si="1"/>
        <v>7.8</v>
      </c>
      <c r="M16" s="793">
        <v>9.1</v>
      </c>
      <c r="N16" s="828"/>
      <c r="O16" s="129">
        <v>7683961</v>
      </c>
      <c r="P16" s="762">
        <v>4272731</v>
      </c>
      <c r="Q16" s="764"/>
      <c r="R16" s="262">
        <f t="shared" si="2"/>
        <v>6.1</v>
      </c>
    </row>
    <row r="17" spans="1:21" ht="23.25" customHeight="1" x14ac:dyDescent="0.2">
      <c r="B17" s="851" t="s">
        <v>108</v>
      </c>
      <c r="C17" s="267" t="s">
        <v>121</v>
      </c>
      <c r="D17" s="129">
        <v>31114993</v>
      </c>
      <c r="E17" s="260">
        <f t="shared" si="0"/>
        <v>23.8</v>
      </c>
      <c r="F17" s="264">
        <v>6.5</v>
      </c>
      <c r="G17" s="848" t="s">
        <v>38</v>
      </c>
      <c r="H17" s="849"/>
      <c r="I17" s="832"/>
      <c r="J17" s="762">
        <v>6367574</v>
      </c>
      <c r="K17" s="764"/>
      <c r="L17" s="258">
        <f t="shared" si="1"/>
        <v>5.2</v>
      </c>
      <c r="M17" s="793">
        <v>-16.2</v>
      </c>
      <c r="N17" s="828"/>
      <c r="O17" s="129">
        <v>6244948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29">
        <v>2804319</v>
      </c>
      <c r="E18" s="260">
        <f t="shared" si="0"/>
        <v>2.1</v>
      </c>
      <c r="F18" s="264">
        <v>12</v>
      </c>
      <c r="G18" s="848" t="s">
        <v>123</v>
      </c>
      <c r="H18" s="849"/>
      <c r="I18" s="832"/>
      <c r="J18" s="762">
        <v>0</v>
      </c>
      <c r="K18" s="764"/>
      <c r="L18" s="258" t="str">
        <f t="shared" si="1"/>
        <v>－</v>
      </c>
      <c r="M18" s="793" t="s">
        <v>110</v>
      </c>
      <c r="N18" s="828"/>
      <c r="O18" s="12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29">
        <v>21989</v>
      </c>
      <c r="E19" s="260">
        <f t="shared" si="0"/>
        <v>0</v>
      </c>
      <c r="F19" s="264">
        <v>-0.2</v>
      </c>
      <c r="G19" s="848" t="s">
        <v>125</v>
      </c>
      <c r="H19" s="849"/>
      <c r="I19" s="832"/>
      <c r="J19" s="762">
        <v>2058187</v>
      </c>
      <c r="K19" s="764"/>
      <c r="L19" s="258">
        <f t="shared" si="1"/>
        <v>1.7</v>
      </c>
      <c r="M19" s="793" t="s">
        <v>213</v>
      </c>
      <c r="N19" s="828"/>
      <c r="O19" s="129">
        <v>218</v>
      </c>
      <c r="P19" s="762">
        <v>218</v>
      </c>
      <c r="Q19" s="764"/>
      <c r="R19" s="262">
        <f>IF(P19=0,"－",ROUND(P19/$P$25*100,1))</f>
        <v>0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71095382</v>
      </c>
      <c r="E20" s="260">
        <f t="shared" si="0"/>
        <v>54.4</v>
      </c>
      <c r="F20" s="264">
        <v>7.2</v>
      </c>
      <c r="G20" s="848" t="s">
        <v>128</v>
      </c>
      <c r="H20" s="849"/>
      <c r="I20" s="832"/>
      <c r="J20" s="762">
        <v>11064739</v>
      </c>
      <c r="K20" s="764"/>
      <c r="L20" s="258">
        <f t="shared" si="1"/>
        <v>9.1</v>
      </c>
      <c r="M20" s="793">
        <v>12.6</v>
      </c>
      <c r="N20" s="828"/>
      <c r="O20" s="129">
        <v>8307699</v>
      </c>
      <c r="P20" s="762">
        <v>5692588</v>
      </c>
      <c r="Q20" s="764"/>
      <c r="R20" s="262">
        <f>IF(P20=0,"－",ROUND(P20/$P$25*100,1))</f>
        <v>8.1</v>
      </c>
    </row>
    <row r="21" spans="1:21" ht="23.25" customHeight="1" x14ac:dyDescent="0.2">
      <c r="B21" s="809" t="s">
        <v>129</v>
      </c>
      <c r="C21" s="810"/>
      <c r="D21" s="129">
        <v>695651</v>
      </c>
      <c r="E21" s="265">
        <f t="shared" si="0"/>
        <v>0.5</v>
      </c>
      <c r="F21" s="264">
        <v>2.1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793" t="s">
        <v>110</v>
      </c>
      <c r="N21" s="828"/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29">
        <v>2471909</v>
      </c>
      <c r="E22" s="260">
        <f t="shared" si="0"/>
        <v>1.9</v>
      </c>
      <c r="F22" s="257">
        <v>0.2</v>
      </c>
      <c r="G22" s="846" t="s">
        <v>132</v>
      </c>
      <c r="H22" s="847"/>
      <c r="I22" s="839"/>
      <c r="J22" s="763">
        <f>J24+J27+J28</f>
        <v>10284400</v>
      </c>
      <c r="K22" s="764"/>
      <c r="L22" s="258">
        <f t="shared" si="1"/>
        <v>8.4</v>
      </c>
      <c r="M22" s="793">
        <v>16.5</v>
      </c>
      <c r="N22" s="828"/>
      <c r="O22" s="131">
        <f>O24+O27+O28</f>
        <v>2481752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29">
        <v>663389</v>
      </c>
      <c r="E23" s="260">
        <f t="shared" si="0"/>
        <v>0.5</v>
      </c>
      <c r="F23" s="257">
        <v>0.2</v>
      </c>
      <c r="G23" s="271"/>
      <c r="H23" s="838" t="s">
        <v>135</v>
      </c>
      <c r="I23" s="839"/>
      <c r="J23" s="762">
        <v>370794</v>
      </c>
      <c r="K23" s="764"/>
      <c r="L23" s="258">
        <f t="shared" si="1"/>
        <v>0.3</v>
      </c>
      <c r="M23" s="793">
        <v>0.3</v>
      </c>
      <c r="N23" s="828"/>
      <c r="O23" s="129">
        <v>361607</v>
      </c>
      <c r="P23" s="829">
        <v>58673329</v>
      </c>
      <c r="Q23" s="830"/>
      <c r="R23" s="273" t="s">
        <v>14</v>
      </c>
    </row>
    <row r="24" spans="1:21" ht="23.25" customHeight="1" x14ac:dyDescent="0.2">
      <c r="B24" s="809" t="s">
        <v>136</v>
      </c>
      <c r="C24" s="810"/>
      <c r="D24" s="129">
        <v>21109869</v>
      </c>
      <c r="E24" s="260">
        <f t="shared" si="0"/>
        <v>16.2</v>
      </c>
      <c r="F24" s="264">
        <v>-1.3</v>
      </c>
      <c r="G24" s="840" t="s">
        <v>137</v>
      </c>
      <c r="H24" s="838" t="s">
        <v>138</v>
      </c>
      <c r="I24" s="839"/>
      <c r="J24" s="762">
        <v>10284400</v>
      </c>
      <c r="K24" s="764"/>
      <c r="L24" s="258">
        <f t="shared" si="1"/>
        <v>8.4</v>
      </c>
      <c r="M24" s="793">
        <v>16.5</v>
      </c>
      <c r="N24" s="828"/>
      <c r="O24" s="129">
        <v>2481752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29">
        <v>12508333</v>
      </c>
      <c r="E25" s="260">
        <f t="shared" si="0"/>
        <v>9.6</v>
      </c>
      <c r="F25" s="264">
        <v>-2.2999999999999998</v>
      </c>
      <c r="G25" s="840"/>
      <c r="H25" s="836" t="s">
        <v>108</v>
      </c>
      <c r="I25" s="255" t="s">
        <v>141</v>
      </c>
      <c r="J25" s="762">
        <f>J24-J26</f>
        <v>890730</v>
      </c>
      <c r="K25" s="764"/>
      <c r="L25" s="258">
        <f t="shared" si="1"/>
        <v>0.7</v>
      </c>
      <c r="M25" s="793">
        <v>-6.3</v>
      </c>
      <c r="N25" s="828"/>
      <c r="O25" s="129">
        <v>93473</v>
      </c>
      <c r="P25" s="829">
        <v>70463539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29">
        <v>483457</v>
      </c>
      <c r="E26" s="260">
        <f t="shared" si="0"/>
        <v>0.4</v>
      </c>
      <c r="F26" s="264">
        <v>33.9</v>
      </c>
      <c r="G26" s="840"/>
      <c r="H26" s="837"/>
      <c r="I26" s="255" t="s">
        <v>143</v>
      </c>
      <c r="J26" s="762">
        <v>9393670</v>
      </c>
      <c r="K26" s="764"/>
      <c r="L26" s="258">
        <f t="shared" si="1"/>
        <v>7.7</v>
      </c>
      <c r="M26" s="793">
        <v>19.3</v>
      </c>
      <c r="N26" s="828"/>
      <c r="O26" s="129">
        <v>2388279</v>
      </c>
      <c r="R26" s="275"/>
    </row>
    <row r="27" spans="1:21" ht="23.25" customHeight="1" x14ac:dyDescent="0.2">
      <c r="B27" s="809" t="s">
        <v>144</v>
      </c>
      <c r="C27" s="810"/>
      <c r="D27" s="129">
        <v>579843</v>
      </c>
      <c r="E27" s="260">
        <f t="shared" si="0"/>
        <v>0.4</v>
      </c>
      <c r="F27" s="264">
        <v>-2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793" t="s">
        <v>110</v>
      </c>
      <c r="N27" s="828"/>
      <c r="O27" s="12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29">
        <v>7492491</v>
      </c>
      <c r="E28" s="228">
        <f t="shared" si="0"/>
        <v>5.7</v>
      </c>
      <c r="F28" s="264">
        <v>39.1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793" t="s">
        <v>110</v>
      </c>
      <c r="N28" s="828"/>
      <c r="O28" s="12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29">
        <v>7956109</v>
      </c>
      <c r="E29" s="260">
        <f t="shared" si="0"/>
        <v>6.1</v>
      </c>
      <c r="F29" s="264">
        <v>-0.4</v>
      </c>
      <c r="G29" s="811" t="s">
        <v>149</v>
      </c>
      <c r="H29" s="772"/>
      <c r="I29" s="733"/>
      <c r="J29" s="762">
        <f>SUM(J13:K22)</f>
        <v>121936650</v>
      </c>
      <c r="K29" s="764"/>
      <c r="L29" s="276">
        <f t="shared" si="1"/>
        <v>100</v>
      </c>
      <c r="M29" s="812">
        <v>5.6</v>
      </c>
      <c r="N29" s="813"/>
      <c r="O29" s="132">
        <f>SUM(O13:O22)</f>
        <v>78007210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29">
        <v>3871604</v>
      </c>
      <c r="E30" s="260">
        <f t="shared" si="0"/>
        <v>3</v>
      </c>
      <c r="F30" s="257">
        <v>10.6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29">
        <v>1725000</v>
      </c>
      <c r="E31" s="260">
        <f t="shared" si="0"/>
        <v>1.3</v>
      </c>
      <c r="F31" s="257">
        <v>40.200000000000003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59557655</v>
      </c>
      <c r="E32" s="228">
        <f t="shared" si="0"/>
        <v>45.6</v>
      </c>
      <c r="F32" s="257">
        <v>4.4000000000000004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130653037</v>
      </c>
      <c r="E33" s="278">
        <f t="shared" si="0"/>
        <v>100</v>
      </c>
      <c r="F33" s="279">
        <v>5.9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23796071</v>
      </c>
      <c r="O37" s="764"/>
      <c r="P37" s="152">
        <f t="shared" ref="P37:P43" si="3">IF(N37=0,"－",ROUND(N37/$N$43*100,1))</f>
        <v>87.5</v>
      </c>
      <c r="Q37" s="793">
        <v>2.5</v>
      </c>
      <c r="R37" s="794"/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677864</v>
      </c>
      <c r="E38" s="169">
        <f t="shared" ref="E38:E51" si="4">IF(D38=0,"－",ROUND(D38/$D$51*100,1))</f>
        <v>0.6</v>
      </c>
      <c r="F38" s="169">
        <v>3.4</v>
      </c>
      <c r="G38" s="798">
        <v>677864</v>
      </c>
      <c r="H38" s="799"/>
      <c r="I38" s="800"/>
      <c r="J38" s="281">
        <f t="shared" ref="J38:J51" si="5">IF(G38=0,"－",ROUND(G38/$G$51*100,1))</f>
        <v>0.9</v>
      </c>
      <c r="K38" s="782" t="s">
        <v>160</v>
      </c>
      <c r="L38" s="783"/>
      <c r="M38" s="768"/>
      <c r="N38" s="762">
        <v>84143</v>
      </c>
      <c r="O38" s="764"/>
      <c r="P38" s="152">
        <f t="shared" si="3"/>
        <v>0.3</v>
      </c>
      <c r="Q38" s="793">
        <v>1.8</v>
      </c>
      <c r="R38" s="794"/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16432529</v>
      </c>
      <c r="E39" s="169">
        <f t="shared" si="4"/>
        <v>13.5</v>
      </c>
      <c r="F39" s="169">
        <v>-9.5</v>
      </c>
      <c r="G39" s="762">
        <v>14949523</v>
      </c>
      <c r="H39" s="763"/>
      <c r="I39" s="764"/>
      <c r="J39" s="282">
        <f t="shared" si="5"/>
        <v>19.2</v>
      </c>
      <c r="K39" s="782" t="s">
        <v>162</v>
      </c>
      <c r="L39" s="783"/>
      <c r="M39" s="768"/>
      <c r="N39" s="762">
        <v>3288693</v>
      </c>
      <c r="O39" s="764"/>
      <c r="P39" s="152">
        <f t="shared" si="3"/>
        <v>12.1</v>
      </c>
      <c r="Q39" s="793">
        <v>0.6</v>
      </c>
      <c r="R39" s="794"/>
    </row>
    <row r="40" spans="1:20" ht="20.100000000000001" customHeight="1" x14ac:dyDescent="0.2">
      <c r="A40" s="275"/>
      <c r="B40" s="767" t="s">
        <v>163</v>
      </c>
      <c r="C40" s="768"/>
      <c r="D40" s="130">
        <v>62798200</v>
      </c>
      <c r="E40" s="169">
        <f t="shared" si="4"/>
        <v>51.5</v>
      </c>
      <c r="F40" s="169">
        <v>4.5999999999999996</v>
      </c>
      <c r="G40" s="762">
        <v>32559735</v>
      </c>
      <c r="H40" s="763"/>
      <c r="I40" s="764"/>
      <c r="J40" s="282">
        <f t="shared" si="5"/>
        <v>41.7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">
        <v>110</v>
      </c>
      <c r="R40" s="794"/>
    </row>
    <row r="41" spans="1:20" ht="20.100000000000001" customHeight="1" x14ac:dyDescent="0.2">
      <c r="A41" s="275"/>
      <c r="B41" s="767" t="s">
        <v>165</v>
      </c>
      <c r="C41" s="768"/>
      <c r="D41" s="155">
        <v>11502428</v>
      </c>
      <c r="E41" s="169">
        <f t="shared" si="4"/>
        <v>9.4</v>
      </c>
      <c r="F41" s="169">
        <v>9.6999999999999993</v>
      </c>
      <c r="G41" s="762">
        <v>9053705</v>
      </c>
      <c r="H41" s="763"/>
      <c r="I41" s="764"/>
      <c r="J41" s="282">
        <f t="shared" si="5"/>
        <v>11.6</v>
      </c>
      <c r="K41" s="782" t="s">
        <v>166</v>
      </c>
      <c r="L41" s="783"/>
      <c r="M41" s="768"/>
      <c r="N41" s="762">
        <v>23837</v>
      </c>
      <c r="O41" s="764"/>
      <c r="P41" s="152">
        <f t="shared" si="3"/>
        <v>0.1</v>
      </c>
      <c r="Q41" s="793">
        <v>76.599999999999994</v>
      </c>
      <c r="R41" s="794"/>
    </row>
    <row r="42" spans="1:20" ht="20.100000000000001" customHeight="1" x14ac:dyDescent="0.2">
      <c r="A42" s="275"/>
      <c r="B42" s="767" t="s">
        <v>167</v>
      </c>
      <c r="C42" s="768"/>
      <c r="D42" s="130">
        <v>191593</v>
      </c>
      <c r="E42" s="169">
        <f t="shared" si="4"/>
        <v>0.2</v>
      </c>
      <c r="F42" s="169">
        <v>6.5</v>
      </c>
      <c r="G42" s="762">
        <v>174776</v>
      </c>
      <c r="H42" s="763"/>
      <c r="I42" s="764"/>
      <c r="J42" s="282">
        <f t="shared" si="5"/>
        <v>0.2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">
        <v>110</v>
      </c>
      <c r="R42" s="794"/>
    </row>
    <row r="43" spans="1:20" ht="20.100000000000001" customHeight="1" x14ac:dyDescent="0.2">
      <c r="A43" s="275"/>
      <c r="B43" s="767" t="s">
        <v>169</v>
      </c>
      <c r="C43" s="768"/>
      <c r="D43" s="130">
        <v>0</v>
      </c>
      <c r="E43" s="169" t="str">
        <f t="shared" si="4"/>
        <v>－</v>
      </c>
      <c r="F43" s="169" t="s">
        <v>110</v>
      </c>
      <c r="G43" s="762">
        <v>0</v>
      </c>
      <c r="H43" s="763"/>
      <c r="I43" s="764"/>
      <c r="J43" s="282" t="str">
        <f t="shared" si="5"/>
        <v>－</v>
      </c>
      <c r="K43" s="782" t="s">
        <v>68</v>
      </c>
      <c r="L43" s="783"/>
      <c r="M43" s="768"/>
      <c r="N43" s="762">
        <f>SUM(N37:O42)</f>
        <v>27192744</v>
      </c>
      <c r="O43" s="764"/>
      <c r="P43" s="228">
        <f t="shared" si="3"/>
        <v>100</v>
      </c>
      <c r="Q43" s="793">
        <v>2.2999999999999998</v>
      </c>
      <c r="R43" s="794"/>
    </row>
    <row r="44" spans="1:20" ht="20.100000000000001" customHeight="1" x14ac:dyDescent="0.2">
      <c r="A44" s="275"/>
      <c r="B44" s="767" t="s">
        <v>170</v>
      </c>
      <c r="C44" s="768"/>
      <c r="D44" s="155">
        <v>4709196</v>
      </c>
      <c r="E44" s="169">
        <f t="shared" si="4"/>
        <v>3.9</v>
      </c>
      <c r="F44" s="169">
        <v>1.6</v>
      </c>
      <c r="G44" s="762">
        <v>2468118</v>
      </c>
      <c r="H44" s="763"/>
      <c r="I44" s="764"/>
      <c r="J44" s="282">
        <f t="shared" si="5"/>
        <v>3.2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6352448</v>
      </c>
      <c r="E45" s="169">
        <f t="shared" si="4"/>
        <v>5.2</v>
      </c>
      <c r="F45" s="169">
        <v>17.5</v>
      </c>
      <c r="G45" s="762">
        <v>4452363</v>
      </c>
      <c r="H45" s="763"/>
      <c r="I45" s="764"/>
      <c r="J45" s="282">
        <f t="shared" si="5"/>
        <v>5.7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1087454</v>
      </c>
      <c r="E46" s="169">
        <f t="shared" si="4"/>
        <v>0.9</v>
      </c>
      <c r="F46" s="169">
        <v>63.2</v>
      </c>
      <c r="G46" s="762">
        <v>512517</v>
      </c>
      <c r="H46" s="763"/>
      <c r="I46" s="764"/>
      <c r="J46" s="282">
        <f t="shared" si="5"/>
        <v>0.7</v>
      </c>
      <c r="K46" s="788">
        <v>98.9</v>
      </c>
      <c r="L46" s="789"/>
      <c r="M46" s="790"/>
      <c r="N46" s="791">
        <v>38.700000000000003</v>
      </c>
      <c r="O46" s="790"/>
      <c r="P46" s="791">
        <v>97.4</v>
      </c>
      <c r="Q46" s="789"/>
      <c r="R46" s="792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16608389</v>
      </c>
      <c r="E47" s="169">
        <f t="shared" si="4"/>
        <v>13.6</v>
      </c>
      <c r="F47" s="169">
        <v>20.7</v>
      </c>
      <c r="G47" s="762">
        <v>11620394</v>
      </c>
      <c r="H47" s="763"/>
      <c r="I47" s="764"/>
      <c r="J47" s="282">
        <f t="shared" si="5"/>
        <v>14.9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169" t="s">
        <v>110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1576549</v>
      </c>
      <c r="E49" s="169">
        <f t="shared" si="4"/>
        <v>1.3</v>
      </c>
      <c r="F49" s="169">
        <v>10.3</v>
      </c>
      <c r="G49" s="762">
        <v>1538215</v>
      </c>
      <c r="H49" s="763"/>
      <c r="I49" s="764"/>
      <c r="J49" s="282">
        <f t="shared" si="5"/>
        <v>2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169" t="s">
        <v>110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734">
        <v>22555187</v>
      </c>
      <c r="O50" s="738"/>
      <c r="P50" s="170">
        <v>-1.1000000000000001</v>
      </c>
      <c r="Q50" s="734">
        <v>3100654</v>
      </c>
      <c r="R50" s="737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121936650</v>
      </c>
      <c r="E51" s="752">
        <f t="shared" si="4"/>
        <v>100</v>
      </c>
      <c r="F51" s="752">
        <v>5.6</v>
      </c>
      <c r="G51" s="754">
        <f>SUM(G38:I50)</f>
        <v>78007210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742">
        <v>22075129</v>
      </c>
      <c r="O51" s="743"/>
      <c r="P51" s="169">
        <v>-1.4</v>
      </c>
      <c r="Q51" s="742">
        <v>187025</v>
      </c>
      <c r="R51" s="744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753"/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4045701</v>
      </c>
      <c r="O52" s="738"/>
      <c r="P52" s="170">
        <v>5.7</v>
      </c>
      <c r="Q52" s="734">
        <v>618122</v>
      </c>
      <c r="R52" s="737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3925984</v>
      </c>
      <c r="O53" s="730"/>
      <c r="P53" s="172">
        <v>8.9</v>
      </c>
      <c r="Q53" s="729">
        <v>182037</v>
      </c>
      <c r="R53" s="731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18311834</v>
      </c>
      <c r="O54" s="738"/>
      <c r="P54" s="170">
        <v>2.9</v>
      </c>
      <c r="Q54" s="734">
        <v>2914986</v>
      </c>
      <c r="R54" s="737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17961999</v>
      </c>
      <c r="O55" s="730"/>
      <c r="P55" s="169">
        <v>2.7</v>
      </c>
      <c r="Q55" s="729">
        <v>97218</v>
      </c>
      <c r="R55" s="731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734" t="s">
        <v>110</v>
      </c>
      <c r="O56" s="738"/>
      <c r="P56" s="170" t="s">
        <v>110</v>
      </c>
      <c r="Q56" s="734" t="s">
        <v>110</v>
      </c>
      <c r="R56" s="737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29" t="s">
        <v>110</v>
      </c>
      <c r="O57" s="730"/>
      <c r="P57" s="172" t="s">
        <v>110</v>
      </c>
      <c r="Q57" s="729" t="s">
        <v>110</v>
      </c>
      <c r="R57" s="731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>
        <v>6857373</v>
      </c>
      <c r="O58" s="738"/>
      <c r="P58" s="170">
        <v>383.7</v>
      </c>
      <c r="Q58" s="734">
        <v>2582467</v>
      </c>
      <c r="R58" s="737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>
        <v>6857373</v>
      </c>
      <c r="O59" s="730"/>
      <c r="P59" s="169">
        <v>383.7</v>
      </c>
      <c r="Q59" s="729">
        <v>0</v>
      </c>
      <c r="R59" s="731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>
        <v>504158</v>
      </c>
      <c r="O60" s="735"/>
      <c r="P60" s="206">
        <v>6.5</v>
      </c>
      <c r="Q60" s="736">
        <v>0</v>
      </c>
      <c r="R60" s="737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723">
        <v>504158</v>
      </c>
      <c r="O61" s="724"/>
      <c r="P61" s="286">
        <v>6.5</v>
      </c>
      <c r="Q61" s="725">
        <v>48063</v>
      </c>
      <c r="R61" s="72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35" priority="7" stopIfTrue="1">
      <formula>"IF(AND(D6=0,F6=0,【参考】24右!F6=0））"</formula>
    </cfRule>
  </conditionalFormatting>
  <conditionalFormatting sqref="M6:N29">
    <cfRule type="expression" dxfId="34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4643-37CF-4DB5-A622-2A78CED9D59E}">
  <dimension ref="A1:AN58"/>
  <sheetViews>
    <sheetView view="pageBreakPreview" zoomScale="70" zoomScaleNormal="75" zoomScaleSheetLayoutView="70" workbookViewId="0">
      <selection activeCell="AT12" sqref="AT12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214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272085</v>
      </c>
      <c r="F5" s="508"/>
      <c r="G5" s="508"/>
      <c r="H5" s="508"/>
      <c r="I5" s="236" t="s">
        <v>7</v>
      </c>
      <c r="J5" s="714">
        <v>13.77</v>
      </c>
      <c r="K5" s="715"/>
      <c r="L5" s="715"/>
      <c r="M5" s="715"/>
      <c r="N5" s="237" t="s">
        <v>8</v>
      </c>
      <c r="O5" s="716">
        <v>19759.3</v>
      </c>
      <c r="P5" s="711"/>
      <c r="Q5" s="711"/>
      <c r="R5" s="711"/>
      <c r="S5" s="711"/>
      <c r="T5" s="711"/>
      <c r="U5" s="236" t="s">
        <v>7</v>
      </c>
      <c r="V5" s="716">
        <v>272085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287766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256274</v>
      </c>
      <c r="F6" s="483"/>
      <c r="G6" s="483"/>
      <c r="H6" s="483"/>
      <c r="I6" s="241" t="s">
        <v>7</v>
      </c>
      <c r="J6" s="705">
        <v>13.77</v>
      </c>
      <c r="K6" s="706"/>
      <c r="L6" s="706"/>
      <c r="M6" s="706"/>
      <c r="N6" s="242" t="s">
        <v>8</v>
      </c>
      <c r="O6" s="707">
        <v>18611</v>
      </c>
      <c r="P6" s="708"/>
      <c r="Q6" s="708"/>
      <c r="R6" s="708"/>
      <c r="S6" s="708"/>
      <c r="T6" s="708"/>
      <c r="U6" s="241" t="s">
        <v>7</v>
      </c>
      <c r="V6" s="707">
        <v>256274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285784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152736940</v>
      </c>
      <c r="H10" s="504"/>
      <c r="I10" s="504"/>
      <c r="J10" s="504"/>
      <c r="K10" s="504"/>
      <c r="L10" s="27"/>
      <c r="M10" s="28"/>
      <c r="N10" s="519">
        <v>147775538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3.4</v>
      </c>
      <c r="T10" s="659"/>
      <c r="U10" s="696" t="s">
        <v>19</v>
      </c>
      <c r="V10" s="544"/>
      <c r="W10" s="544"/>
      <c r="X10" s="544"/>
      <c r="Y10" s="523"/>
      <c r="Z10" s="519">
        <v>79769426</v>
      </c>
      <c r="AA10" s="504"/>
      <c r="AB10" s="504"/>
      <c r="AC10" s="504"/>
      <c r="AD10" s="30"/>
      <c r="AE10" s="31"/>
      <c r="AF10" s="519">
        <v>75917052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146464279</v>
      </c>
      <c r="H12" s="466"/>
      <c r="I12" s="466"/>
      <c r="J12" s="466"/>
      <c r="K12" s="466"/>
      <c r="L12" s="27"/>
      <c r="M12" s="28"/>
      <c r="N12" s="465">
        <v>141886416</v>
      </c>
      <c r="O12" s="466"/>
      <c r="P12" s="466"/>
      <c r="Q12" s="466"/>
      <c r="R12" s="29"/>
      <c r="S12" s="658">
        <f t="shared" si="0"/>
        <v>3.2</v>
      </c>
      <c r="T12" s="659"/>
      <c r="U12" s="689" t="s">
        <v>22</v>
      </c>
      <c r="V12" s="491"/>
      <c r="W12" s="491"/>
      <c r="X12" s="491"/>
      <c r="Y12" s="492"/>
      <c r="Z12" s="519">
        <v>34000817</v>
      </c>
      <c r="AA12" s="504"/>
      <c r="AB12" s="504"/>
      <c r="AC12" s="504"/>
      <c r="AD12" s="43"/>
      <c r="AE12" s="44" t="s">
        <v>15</v>
      </c>
      <c r="AF12" s="519">
        <v>32368525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6272661</v>
      </c>
      <c r="H14" s="466"/>
      <c r="I14" s="466"/>
      <c r="J14" s="466"/>
      <c r="K14" s="466"/>
      <c r="L14" s="27"/>
      <c r="M14" s="28"/>
      <c r="N14" s="465">
        <v>5889122</v>
      </c>
      <c r="O14" s="466"/>
      <c r="P14" s="466"/>
      <c r="Q14" s="466"/>
      <c r="R14" s="49"/>
      <c r="S14" s="658">
        <f t="shared" si="0"/>
        <v>6.5</v>
      </c>
      <c r="T14" s="659"/>
      <c r="U14" s="689" t="s">
        <v>25</v>
      </c>
      <c r="V14" s="491"/>
      <c r="W14" s="491"/>
      <c r="X14" s="491"/>
      <c r="Y14" s="492"/>
      <c r="Z14" s="519">
        <v>84532574</v>
      </c>
      <c r="AA14" s="504"/>
      <c r="AB14" s="504"/>
      <c r="AC14" s="504"/>
      <c r="AD14" s="50"/>
      <c r="AE14" s="44" t="s">
        <v>15</v>
      </c>
      <c r="AF14" s="519">
        <v>80359289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361954</v>
      </c>
      <c r="H16" s="504"/>
      <c r="I16" s="504"/>
      <c r="J16" s="504"/>
      <c r="K16" s="504"/>
      <c r="L16" s="27"/>
      <c r="M16" s="28"/>
      <c r="N16" s="519">
        <v>352081</v>
      </c>
      <c r="O16" s="504"/>
      <c r="P16" s="504"/>
      <c r="Q16" s="504"/>
      <c r="R16" s="29"/>
      <c r="S16" s="658">
        <f t="shared" si="0"/>
        <v>2.8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5910707</v>
      </c>
      <c r="H18" s="466"/>
      <c r="I18" s="466"/>
      <c r="J18" s="466"/>
      <c r="K18" s="466"/>
      <c r="L18" s="27"/>
      <c r="M18" s="28"/>
      <c r="N18" s="465">
        <v>5537041</v>
      </c>
      <c r="O18" s="466"/>
      <c r="P18" s="466"/>
      <c r="Q18" s="466"/>
      <c r="R18" s="49"/>
      <c r="S18" s="658">
        <f t="shared" si="0"/>
        <v>6.7</v>
      </c>
      <c r="T18" s="659"/>
      <c r="U18" s="689" t="s">
        <v>34</v>
      </c>
      <c r="V18" s="491"/>
      <c r="W18" s="491"/>
      <c r="X18" s="491"/>
      <c r="Y18" s="492"/>
      <c r="Z18" s="674">
        <v>0.42</v>
      </c>
      <c r="AA18" s="675"/>
      <c r="AB18" s="675"/>
      <c r="AC18" s="675"/>
      <c r="AD18" s="54"/>
      <c r="AE18" s="55"/>
      <c r="AF18" s="42"/>
      <c r="AG18" s="675">
        <v>0.42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373666</v>
      </c>
      <c r="H20" s="504"/>
      <c r="I20" s="504"/>
      <c r="J20" s="504"/>
      <c r="K20" s="504"/>
      <c r="L20" s="27"/>
      <c r="M20" s="28"/>
      <c r="N20" s="519">
        <v>-272736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7</v>
      </c>
      <c r="AA20" s="669"/>
      <c r="AB20" s="669"/>
      <c r="AC20" s="669"/>
      <c r="AD20" s="26"/>
      <c r="AE20" s="60" t="s">
        <v>16</v>
      </c>
      <c r="AF20" s="16"/>
      <c r="AG20" s="672">
        <v>6.9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1616258</v>
      </c>
      <c r="H22" s="504"/>
      <c r="I22" s="504"/>
      <c r="J22" s="504"/>
      <c r="K22" s="504"/>
      <c r="L22" s="27"/>
      <c r="M22" s="28"/>
      <c r="N22" s="519">
        <v>1160136</v>
      </c>
      <c r="O22" s="504"/>
      <c r="P22" s="504"/>
      <c r="Q22" s="504"/>
      <c r="R22" s="29"/>
      <c r="S22" s="658">
        <f>IF(N22=0,IF(G22&gt;0,"皆増","－"),IF(G22=0,"皆減",ROUND((G22-N22)/N22*100,1)))</f>
        <v>39.299999999999997</v>
      </c>
      <c r="T22" s="659"/>
      <c r="U22" s="662" t="s">
        <v>40</v>
      </c>
      <c r="V22" s="663"/>
      <c r="W22" s="663"/>
      <c r="X22" s="663"/>
      <c r="Y22" s="664"/>
      <c r="Z22" s="668">
        <v>78.5</v>
      </c>
      <c r="AA22" s="669"/>
      <c r="AB22" s="669"/>
      <c r="AC22" s="669"/>
      <c r="AD22" s="26"/>
      <c r="AE22" s="60" t="s">
        <v>16</v>
      </c>
      <c r="AF22" s="16"/>
      <c r="AG22" s="672">
        <v>78.900000000000006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25370695</v>
      </c>
      <c r="AA24" s="641"/>
      <c r="AB24" s="641"/>
      <c r="AC24" s="641"/>
      <c r="AD24" s="50"/>
      <c r="AE24" s="44" t="s">
        <v>15</v>
      </c>
      <c r="AF24" s="640">
        <v>25093032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3591225</v>
      </c>
      <c r="H26" s="504"/>
      <c r="I26" s="504"/>
      <c r="J26" s="504"/>
      <c r="K26" s="504"/>
      <c r="L26" s="27"/>
      <c r="M26" s="28"/>
      <c r="N26" s="519">
        <v>3730660</v>
      </c>
      <c r="O26" s="504"/>
      <c r="P26" s="504"/>
      <c r="Q26" s="504"/>
      <c r="R26" s="29"/>
      <c r="S26" s="658">
        <f>IF(N26=0,IF(G26&gt;0,"皆増","－"),IF(G26=0,"皆減",ROUND((G26-N26)/N26*100,1)))</f>
        <v>-3.7</v>
      </c>
      <c r="T26" s="659"/>
      <c r="U26" s="662" t="s">
        <v>46</v>
      </c>
      <c r="V26" s="663"/>
      <c r="W26" s="663"/>
      <c r="X26" s="663"/>
      <c r="Y26" s="664"/>
      <c r="Z26" s="640">
        <v>19053808</v>
      </c>
      <c r="AA26" s="641"/>
      <c r="AB26" s="641"/>
      <c r="AC26" s="641"/>
      <c r="AD26" s="50"/>
      <c r="AE26" s="44" t="s">
        <v>15</v>
      </c>
      <c r="AF26" s="640">
        <v>9508881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-1601301</v>
      </c>
      <c r="H28" s="466"/>
      <c r="I28" s="466"/>
      <c r="J28" s="466"/>
      <c r="K28" s="466"/>
      <c r="L28" s="27"/>
      <c r="M28" s="28"/>
      <c r="N28" s="465">
        <v>-2843260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215</v>
      </c>
      <c r="I34" s="604"/>
      <c r="J34" s="604"/>
      <c r="K34" s="604"/>
      <c r="L34" s="76" t="s">
        <v>54</v>
      </c>
      <c r="M34" s="28"/>
      <c r="N34" s="252"/>
      <c r="O34" s="604" t="s">
        <v>215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0</v>
      </c>
      <c r="AB34" s="596"/>
      <c r="AC34" s="596"/>
      <c r="AD34" s="612" t="s">
        <v>56</v>
      </c>
      <c r="AE34" s="613"/>
      <c r="AF34" s="26"/>
      <c r="AG34" s="79"/>
      <c r="AH34" s="596">
        <v>-0.6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4">
        <v>11.25</v>
      </c>
      <c r="P35" s="614"/>
      <c r="Q35" s="614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215</v>
      </c>
      <c r="I36" s="604"/>
      <c r="J36" s="604"/>
      <c r="K36" s="604"/>
      <c r="L36" s="76" t="s">
        <v>54</v>
      </c>
      <c r="M36" s="28"/>
      <c r="N36" s="252"/>
      <c r="O36" s="604" t="s">
        <v>215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215</v>
      </c>
      <c r="AB36" s="611"/>
      <c r="AC36" s="611"/>
      <c r="AD36" s="612" t="s">
        <v>56</v>
      </c>
      <c r="AE36" s="613"/>
      <c r="AF36" s="42"/>
      <c r="AG36" s="79"/>
      <c r="AH36" s="596" t="s">
        <v>215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25065368</v>
      </c>
      <c r="Y43" s="504"/>
      <c r="Z43" s="520"/>
      <c r="AA43" s="519">
        <v>402072</v>
      </c>
      <c r="AB43" s="504"/>
      <c r="AC43" s="520"/>
      <c r="AD43" s="528">
        <v>30138646</v>
      </c>
      <c r="AE43" s="529"/>
      <c r="AF43" s="529"/>
      <c r="AG43" s="530"/>
      <c r="AH43" s="519">
        <v>55606086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1805</v>
      </c>
      <c r="F44" s="487"/>
      <c r="G44" s="488"/>
      <c r="H44" s="486">
        <v>309300</v>
      </c>
      <c r="I44" s="487"/>
      <c r="J44" s="487"/>
      <c r="K44" s="488"/>
      <c r="L44" s="486">
        <v>119</v>
      </c>
      <c r="M44" s="487"/>
      <c r="N44" s="488"/>
      <c r="O44" s="486">
        <v>1792</v>
      </c>
      <c r="P44" s="487"/>
      <c r="Q44" s="486">
        <v>304200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112</v>
      </c>
      <c r="F45" s="508"/>
      <c r="G45" s="509"/>
      <c r="H45" s="507">
        <v>295500</v>
      </c>
      <c r="I45" s="508"/>
      <c r="J45" s="508"/>
      <c r="K45" s="509"/>
      <c r="L45" s="507">
        <v>0</v>
      </c>
      <c r="M45" s="508"/>
      <c r="N45" s="509"/>
      <c r="O45" s="507">
        <v>125</v>
      </c>
      <c r="P45" s="508"/>
      <c r="Q45" s="507">
        <v>289200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4416258</v>
      </c>
      <c r="Y45" s="504"/>
      <c r="Z45" s="520"/>
      <c r="AA45" s="465">
        <v>31381</v>
      </c>
      <c r="AB45" s="466"/>
      <c r="AC45" s="467"/>
      <c r="AD45" s="519">
        <v>7271543</v>
      </c>
      <c r="AE45" s="504"/>
      <c r="AF45" s="504"/>
      <c r="AG45" s="520"/>
      <c r="AH45" s="519">
        <v>11719182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23</v>
      </c>
      <c r="F46" s="466"/>
      <c r="G46" s="467"/>
      <c r="H46" s="465">
        <v>354700</v>
      </c>
      <c r="I46" s="466"/>
      <c r="J46" s="466"/>
      <c r="K46" s="467"/>
      <c r="L46" s="465">
        <v>1</v>
      </c>
      <c r="M46" s="466"/>
      <c r="N46" s="467"/>
      <c r="O46" s="465">
        <v>24</v>
      </c>
      <c r="P46" s="466"/>
      <c r="Q46" s="465">
        <v>338400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3591225</v>
      </c>
      <c r="Y47" s="466"/>
      <c r="Z47" s="467"/>
      <c r="AA47" s="465">
        <v>0</v>
      </c>
      <c r="AB47" s="466"/>
      <c r="AC47" s="467"/>
      <c r="AD47" s="465">
        <v>2611730</v>
      </c>
      <c r="AE47" s="466"/>
      <c r="AF47" s="466"/>
      <c r="AG47" s="467"/>
      <c r="AH47" s="465">
        <v>6202955</v>
      </c>
      <c r="AI47" s="466"/>
      <c r="AJ47" s="466"/>
      <c r="AK47" s="477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 t="s">
        <v>216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216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1828</v>
      </c>
      <c r="F49" s="508"/>
      <c r="G49" s="509"/>
      <c r="H49" s="507">
        <v>309900</v>
      </c>
      <c r="I49" s="508"/>
      <c r="J49" s="508"/>
      <c r="K49" s="509"/>
      <c r="L49" s="507">
        <f>L44+L46+L48</f>
        <v>120</v>
      </c>
      <c r="M49" s="508"/>
      <c r="N49" s="509"/>
      <c r="O49" s="507">
        <v>1816</v>
      </c>
      <c r="P49" s="508"/>
      <c r="Q49" s="507">
        <v>304700</v>
      </c>
      <c r="R49" s="508"/>
      <c r="S49" s="510"/>
      <c r="T49" s="561"/>
      <c r="U49" s="526"/>
      <c r="V49" s="511" t="s">
        <v>83</v>
      </c>
      <c r="W49" s="512"/>
      <c r="X49" s="465">
        <v>0</v>
      </c>
      <c r="Y49" s="466"/>
      <c r="Z49" s="467"/>
      <c r="AA49" s="465">
        <v>0</v>
      </c>
      <c r="AB49" s="466"/>
      <c r="AC49" s="467"/>
      <c r="AD49" s="465">
        <v>-1</v>
      </c>
      <c r="AE49" s="466"/>
      <c r="AF49" s="466"/>
      <c r="AG49" s="467"/>
      <c r="AH49" s="465">
        <v>-1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110</v>
      </c>
      <c r="F50" s="466"/>
      <c r="G50" s="467"/>
      <c r="H50" s="465">
        <v>295400</v>
      </c>
      <c r="I50" s="466"/>
      <c r="J50" s="466"/>
      <c r="K50" s="467"/>
      <c r="L50" s="465">
        <v>5</v>
      </c>
      <c r="M50" s="466"/>
      <c r="N50" s="467"/>
      <c r="O50" s="465">
        <v>108</v>
      </c>
      <c r="P50" s="466"/>
      <c r="Q50" s="465">
        <v>284100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25890401</v>
      </c>
      <c r="Y51" s="466"/>
      <c r="Z51" s="467"/>
      <c r="AA51" s="465">
        <f>AA43+AA45-AA47+AA49</f>
        <v>433453</v>
      </c>
      <c r="AB51" s="466"/>
      <c r="AC51" s="467"/>
      <c r="AD51" s="471">
        <f>AD43+AD45-AD47+AD49</f>
        <v>34798458</v>
      </c>
      <c r="AE51" s="472"/>
      <c r="AF51" s="472"/>
      <c r="AG51" s="473"/>
      <c r="AH51" s="465">
        <f>AH43+AH45-AH47+AH49</f>
        <v>61122312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1938</v>
      </c>
      <c r="F52" s="483"/>
      <c r="G52" s="484"/>
      <c r="H52" s="482">
        <v>308900</v>
      </c>
      <c r="I52" s="483"/>
      <c r="J52" s="483"/>
      <c r="K52" s="484"/>
      <c r="L52" s="482">
        <f>L49+L50</f>
        <v>125</v>
      </c>
      <c r="M52" s="483"/>
      <c r="N52" s="484"/>
      <c r="O52" s="482">
        <v>1924</v>
      </c>
      <c r="P52" s="483"/>
      <c r="Q52" s="482">
        <v>303500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83963-C1B2-4D47-B1A5-D857198B5FAB}">
  <sheetPr codeName="Sheet4"/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AT12" sqref="AT12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9.2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217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29426165</v>
      </c>
      <c r="E6" s="169">
        <f t="shared" ref="E6:E33" si="0">IF(D6=0,"－",ROUND(D6/$D$33*100,1))</f>
        <v>19.3</v>
      </c>
      <c r="F6" s="257">
        <f>IF([1]R5決算_右!D6=0,IF(D6&gt;0,"皆増","－"),IF(D6=0,"皆減",ROUND((D6-[1]R5決算_右!D6)/[1]R5決算_右!D6*100,1)))</f>
        <v>1.4</v>
      </c>
      <c r="G6" s="873" t="s">
        <v>97</v>
      </c>
      <c r="H6" s="874"/>
      <c r="I6" s="875"/>
      <c r="J6" s="798">
        <v>20417732</v>
      </c>
      <c r="K6" s="800"/>
      <c r="L6" s="258">
        <f t="shared" ref="L6:L29" si="1">IF(J6=0,"－",ROUND(J6/$J$29*100,1))</f>
        <v>13.9</v>
      </c>
      <c r="M6" s="860">
        <f>IF([1]R5決算_右!J6=0,IF(J6&gt;0,"皆増","－"),IF(J6=0,"皆減",ROUND((J6-[1]R5決算_右!J6)/[1]R5決算_右!J6*100,1)))</f>
        <v>13.2</v>
      </c>
      <c r="N6" s="861"/>
      <c r="O6" s="129">
        <v>18390489</v>
      </c>
      <c r="P6" s="798">
        <v>17528363</v>
      </c>
      <c r="Q6" s="800"/>
      <c r="R6" s="259">
        <f t="shared" ref="R6:R16" si="2">IF(P6=0,"－",ROUND(P6/$P$25*100,1))</f>
        <v>19.899999999999999</v>
      </c>
    </row>
    <row r="7" spans="1:20" ht="23.25" customHeight="1" x14ac:dyDescent="0.2">
      <c r="B7" s="809" t="s">
        <v>98</v>
      </c>
      <c r="C7" s="810"/>
      <c r="D7" s="129">
        <v>402570</v>
      </c>
      <c r="E7" s="260">
        <f t="shared" si="0"/>
        <v>0.3</v>
      </c>
      <c r="F7" s="257">
        <f>IF([1]R5決算_右!D7=0,IF(D7&gt;0,"皆増","－"),IF(D7=0,"皆減",ROUND((D7-[1]R5決算_右!D7)/[1]R5決算_右!D7*100,1)))</f>
        <v>0</v>
      </c>
      <c r="G7" s="261" t="s">
        <v>99</v>
      </c>
      <c r="H7" s="866" t="s">
        <v>100</v>
      </c>
      <c r="I7" s="866"/>
      <c r="J7" s="762">
        <v>12188505</v>
      </c>
      <c r="K7" s="764"/>
      <c r="L7" s="258">
        <f t="shared" si="1"/>
        <v>8.3000000000000007</v>
      </c>
      <c r="M7" s="860">
        <f>IF([1]R5決算_右!J7=0,IF(J7&gt;0,"皆増","－"),IF(J7=0,"皆減",ROUND((J7-[1]R5決算_右!J7)/[1]R5決算_右!J7*100,1)))</f>
        <v>3.5</v>
      </c>
      <c r="N7" s="861"/>
      <c r="O7" s="129">
        <v>11003887</v>
      </c>
      <c r="P7" s="762">
        <v>10990614</v>
      </c>
      <c r="Q7" s="764"/>
      <c r="R7" s="262">
        <f t="shared" si="2"/>
        <v>12.5</v>
      </c>
    </row>
    <row r="8" spans="1:20" ht="23.25" customHeight="1" x14ac:dyDescent="0.2">
      <c r="B8" s="809" t="s">
        <v>101</v>
      </c>
      <c r="C8" s="810"/>
      <c r="D8" s="129">
        <v>146829</v>
      </c>
      <c r="E8" s="260">
        <f t="shared" si="0"/>
        <v>0.1</v>
      </c>
      <c r="F8" s="257">
        <f>IF([1]R5決算_右!D8=0,IF(D8&gt;0,"皆増","－"),IF(D8=0,"皆減",ROUND((D8-[1]R5決算_右!D8)/[1]R5決算_右!D8*100,1)))</f>
        <v>39.799999999999997</v>
      </c>
      <c r="G8" s="263"/>
      <c r="H8" s="866" t="s">
        <v>102</v>
      </c>
      <c r="I8" s="866"/>
      <c r="J8" s="762">
        <v>1794129</v>
      </c>
      <c r="K8" s="764"/>
      <c r="L8" s="258">
        <f t="shared" si="1"/>
        <v>1.2</v>
      </c>
      <c r="M8" s="860">
        <f>IF([1]R5決算_右!J8=0,IF(J8&gt;0,"皆増","－"),IF(J8=0,"皆減",ROUND((J8-[1]R5決算_右!J8)/[1]R5決算_右!J8*100,1)))</f>
        <v>176.2</v>
      </c>
      <c r="N8" s="861"/>
      <c r="O8" s="129">
        <v>1794129</v>
      </c>
      <c r="P8" s="762">
        <v>1356030</v>
      </c>
      <c r="Q8" s="764"/>
      <c r="R8" s="262">
        <f t="shared" si="2"/>
        <v>1.5</v>
      </c>
    </row>
    <row r="9" spans="1:20" ht="23.25" customHeight="1" x14ac:dyDescent="0.2">
      <c r="B9" s="809" t="s">
        <v>103</v>
      </c>
      <c r="C9" s="810"/>
      <c r="D9" s="129">
        <v>758365</v>
      </c>
      <c r="E9" s="260">
        <f t="shared" si="0"/>
        <v>0.5</v>
      </c>
      <c r="F9" s="257">
        <f>IF([1]R5決算_右!D9=0,IF(D9&gt;0,"皆増","－"),IF(D9=0,"皆減",ROUND((D9-[1]R5決算_右!D9)/[1]R5決算_右!D9*100,1)))</f>
        <v>35.5</v>
      </c>
      <c r="G9" s="848" t="s">
        <v>104</v>
      </c>
      <c r="H9" s="849"/>
      <c r="I9" s="832"/>
      <c r="J9" s="762">
        <v>47447983</v>
      </c>
      <c r="K9" s="764"/>
      <c r="L9" s="258">
        <f t="shared" si="1"/>
        <v>32.4</v>
      </c>
      <c r="M9" s="860">
        <f>IF([1]R5決算_右!J9=0,IF(J9&gt;0,"皆増","－"),IF(J9=0,"皆減",ROUND((J9-[1]R5決算_右!J9)/[1]R5決算_右!J9*100,1)))</f>
        <v>3</v>
      </c>
      <c r="N9" s="861"/>
      <c r="O9" s="129">
        <v>19060520</v>
      </c>
      <c r="P9" s="762">
        <v>15778306</v>
      </c>
      <c r="Q9" s="764"/>
      <c r="R9" s="262">
        <f t="shared" si="2"/>
        <v>17.899999999999999</v>
      </c>
    </row>
    <row r="10" spans="1:20" ht="23.25" customHeight="1" x14ac:dyDescent="0.2">
      <c r="B10" s="809" t="s">
        <v>105</v>
      </c>
      <c r="C10" s="810"/>
      <c r="D10" s="129">
        <v>1109663</v>
      </c>
      <c r="E10" s="260">
        <f t="shared" si="0"/>
        <v>0.7</v>
      </c>
      <c r="F10" s="257">
        <f>IF([1]R5決算_右!D10=0,IF(D10&gt;0,"皆増","－"),IF(D10=0,"皆減",ROUND((D10-[1]R5決算_右!D10)/[1]R5決算_右!D10*100,1)))</f>
        <v>84.1</v>
      </c>
      <c r="G10" s="848" t="s">
        <v>106</v>
      </c>
      <c r="H10" s="849"/>
      <c r="I10" s="832"/>
      <c r="J10" s="762">
        <v>2810987</v>
      </c>
      <c r="K10" s="764"/>
      <c r="L10" s="258">
        <f t="shared" si="1"/>
        <v>1.9</v>
      </c>
      <c r="M10" s="860">
        <f>IF([1]R5決算_右!J10=0,IF(J10&gt;0,"皆増","－"),IF(J10=0,"皆減",ROUND((J10-[1]R5決算_右!J10)/[1]R5決算_右!J10*100,1)))</f>
        <v>-17.100000000000001</v>
      </c>
      <c r="N10" s="861"/>
      <c r="O10" s="129">
        <v>2810987</v>
      </c>
      <c r="P10" s="762">
        <v>2810987</v>
      </c>
      <c r="Q10" s="764"/>
      <c r="R10" s="262">
        <f t="shared" si="2"/>
        <v>3.2</v>
      </c>
    </row>
    <row r="11" spans="1:20" ht="23.25" customHeight="1" x14ac:dyDescent="0.2">
      <c r="B11" s="809" t="s">
        <v>107</v>
      </c>
      <c r="C11" s="810"/>
      <c r="D11" s="129">
        <v>7314461</v>
      </c>
      <c r="E11" s="260">
        <f t="shared" si="0"/>
        <v>4.8</v>
      </c>
      <c r="F11" s="257">
        <f>IF([1]R5決算_右!D11=0,IF(D11&gt;0,"皆増","－"),IF(D11=0,"皆減",ROUND((D11-[1]R5決算_右!D11)/[1]R5決算_右!D11*100,1)))</f>
        <v>4.3</v>
      </c>
      <c r="G11" s="862" t="s">
        <v>108</v>
      </c>
      <c r="H11" s="864" t="s">
        <v>109</v>
      </c>
      <c r="I11" s="832"/>
      <c r="J11" s="762">
        <v>2810987</v>
      </c>
      <c r="K11" s="764"/>
      <c r="L11" s="258">
        <f t="shared" si="1"/>
        <v>1.9</v>
      </c>
      <c r="M11" s="860">
        <f>IF([1]R5決算_右!J11=0,IF(J11&gt;0,"皆増","－"),IF(J11=0,"皆減",ROUND((J11-[1]R5決算_右!J11)/[1]R5決算_右!J11*100,1)))</f>
        <v>-17.100000000000001</v>
      </c>
      <c r="N11" s="861"/>
      <c r="O11" s="129">
        <v>2810987</v>
      </c>
      <c r="P11" s="762">
        <v>2810987</v>
      </c>
      <c r="Q11" s="764"/>
      <c r="R11" s="262">
        <f t="shared" si="2"/>
        <v>3.2</v>
      </c>
    </row>
    <row r="12" spans="1:20" ht="23.25" customHeight="1" x14ac:dyDescent="0.2">
      <c r="B12" s="809" t="s">
        <v>111</v>
      </c>
      <c r="C12" s="810"/>
      <c r="D12" s="129">
        <v>0</v>
      </c>
      <c r="E12" s="265" t="str">
        <f t="shared" si="0"/>
        <v>－</v>
      </c>
      <c r="F12" s="257" t="str">
        <f>IF([1]R5決算_右!D12=0,IF(D12&gt;0,"皆増","－"),IF(D12=0,"皆減",ROUND((D12-[1]R5決算_右!D12)/[1]R5決算_右!D12*100,1)))</f>
        <v>－</v>
      </c>
      <c r="G12" s="863"/>
      <c r="H12" s="864" t="s">
        <v>112</v>
      </c>
      <c r="I12" s="832"/>
      <c r="J12" s="762">
        <v>0</v>
      </c>
      <c r="K12" s="764"/>
      <c r="L12" s="258" t="str">
        <f t="shared" si="1"/>
        <v>－</v>
      </c>
      <c r="M12" s="860" t="str">
        <f>IF([1]R5決算_右!J12=0,IF(J12&gt;0,"皆増","－"),IF(J12=0,"皆減",ROUND((J12-[1]R5決算_右!J12)/[1]R5決算_右!J12*100,1)))</f>
        <v>－</v>
      </c>
      <c r="N12" s="861"/>
      <c r="O12" s="129">
        <v>0</v>
      </c>
      <c r="P12" s="762">
        <v>0</v>
      </c>
      <c r="Q12" s="764"/>
      <c r="R12" s="262" t="str">
        <f t="shared" si="2"/>
        <v>－</v>
      </c>
    </row>
    <row r="13" spans="1:20" ht="23.25" customHeight="1" x14ac:dyDescent="0.2">
      <c r="B13" s="809" t="s">
        <v>113</v>
      </c>
      <c r="C13" s="810"/>
      <c r="D13" s="129">
        <v>1376</v>
      </c>
      <c r="E13" s="228">
        <f t="shared" si="0"/>
        <v>0</v>
      </c>
      <c r="F13" s="257">
        <f>IF([1]R5決算_右!D13=0,IF(D13&gt;0,"皆増","－"),IF(D13=0,"皆減",ROUND((D13-[1]R5決算_右!D13)/[1]R5決算_右!D13*100,1)))</f>
        <v>-53.9</v>
      </c>
      <c r="G13" s="848" t="s">
        <v>114</v>
      </c>
      <c r="H13" s="849"/>
      <c r="I13" s="832"/>
      <c r="J13" s="762">
        <f>J6+J9+J10</f>
        <v>70676702</v>
      </c>
      <c r="K13" s="764"/>
      <c r="L13" s="258">
        <f t="shared" si="1"/>
        <v>48.3</v>
      </c>
      <c r="M13" s="860">
        <f>IF([1]R5決算_右!J13=0,IF(J13&gt;0,"皆増","－"),IF(J13=0,"皆減",ROUND((J13-[1]R5決算_右!J13)/[1]R5決算_右!J13*100,1)))</f>
        <v>4.7</v>
      </c>
      <c r="N13" s="861"/>
      <c r="O13" s="130">
        <f>O6+O9+O10</f>
        <v>40261996</v>
      </c>
      <c r="P13" s="762">
        <f>P6+P9+P10</f>
        <v>36117656</v>
      </c>
      <c r="Q13" s="764"/>
      <c r="R13" s="262">
        <f t="shared" si="2"/>
        <v>41</v>
      </c>
    </row>
    <row r="14" spans="1:20" ht="23.25" customHeight="1" x14ac:dyDescent="0.2">
      <c r="B14" s="809" t="s">
        <v>115</v>
      </c>
      <c r="C14" s="810"/>
      <c r="D14" s="129">
        <v>148677</v>
      </c>
      <c r="E14" s="228">
        <f t="shared" si="0"/>
        <v>0.1</v>
      </c>
      <c r="F14" s="257">
        <f>IF([1]R5決算_右!D14=0,IF(D14&gt;0,"皆増","－"),IF(D14=0,"皆減",ROUND((D14-[1]R5決算_右!D14)/[1]R5決算_右!D14*100,1)))</f>
        <v>33.200000000000003</v>
      </c>
      <c r="G14" s="848" t="s">
        <v>116</v>
      </c>
      <c r="H14" s="849"/>
      <c r="I14" s="832"/>
      <c r="J14" s="762">
        <v>27462428</v>
      </c>
      <c r="K14" s="764"/>
      <c r="L14" s="258">
        <f t="shared" si="1"/>
        <v>18.8</v>
      </c>
      <c r="M14" s="860">
        <f>IF([1]R5決算_右!J14=0,IF(J14&gt;0,"皆増","－"),IF(J14=0,"皆減",ROUND((J14-[1]R5決算_右!J14)/[1]R5決算_右!J14*100,1)))</f>
        <v>5.2</v>
      </c>
      <c r="N14" s="861"/>
      <c r="O14" s="129">
        <v>22770888</v>
      </c>
      <c r="P14" s="762">
        <v>20497233</v>
      </c>
      <c r="Q14" s="764"/>
      <c r="R14" s="266">
        <f t="shared" si="2"/>
        <v>23.3</v>
      </c>
    </row>
    <row r="15" spans="1:20" ht="23.25" customHeight="1" x14ac:dyDescent="0.2">
      <c r="B15" s="859" t="s">
        <v>117</v>
      </c>
      <c r="C15" s="850"/>
      <c r="D15" s="129">
        <v>1494643</v>
      </c>
      <c r="E15" s="265">
        <f t="shared" si="0"/>
        <v>1</v>
      </c>
      <c r="F15" s="257">
        <f>IF([1]R5決算_右!D15=0,IF(D15&gt;0,"皆増","－"),IF(D15=0,"皆減",ROUND((D15-[1]R5決算_右!D15)/[1]R5決算_右!D15*100,1)))</f>
        <v>753.6</v>
      </c>
      <c r="G15" s="848" t="s">
        <v>118</v>
      </c>
      <c r="H15" s="849"/>
      <c r="I15" s="832"/>
      <c r="J15" s="762">
        <v>995421</v>
      </c>
      <c r="K15" s="764"/>
      <c r="L15" s="258">
        <f t="shared" si="1"/>
        <v>0.7</v>
      </c>
      <c r="M15" s="860">
        <f>IF([1]R5決算_右!J15=0,IF(J15&gt;0,"皆増","－"),IF(J15=0,"皆減",ROUND((J15-[1]R5決算_右!J15)/[1]R5決算_右!J15*100,1)))</f>
        <v>-17.600000000000001</v>
      </c>
      <c r="N15" s="861"/>
      <c r="O15" s="129">
        <v>842011</v>
      </c>
      <c r="P15" s="762">
        <v>842011</v>
      </c>
      <c r="Q15" s="764"/>
      <c r="R15" s="262">
        <f t="shared" si="2"/>
        <v>1</v>
      </c>
    </row>
    <row r="16" spans="1:20" ht="23.25" customHeight="1" x14ac:dyDescent="0.2">
      <c r="B16" s="809" t="s">
        <v>119</v>
      </c>
      <c r="C16" s="850"/>
      <c r="D16" s="129">
        <v>47814061</v>
      </c>
      <c r="E16" s="260">
        <f t="shared" si="0"/>
        <v>31.3</v>
      </c>
      <c r="F16" s="257">
        <f>IF([1]R5決算_右!D16=0,IF(D16&gt;0,"皆増","－"),IF(D16=0,"皆減",ROUND((D16-[1]R5決算_右!D16)/[1]R5決算_右!D16*100,1)))</f>
        <v>2.7</v>
      </c>
      <c r="G16" s="848" t="s">
        <v>120</v>
      </c>
      <c r="H16" s="849"/>
      <c r="I16" s="832"/>
      <c r="J16" s="762">
        <v>9403350</v>
      </c>
      <c r="K16" s="764"/>
      <c r="L16" s="258">
        <f t="shared" si="1"/>
        <v>6.4</v>
      </c>
      <c r="M16" s="860">
        <f>IF([1]R5決算_右!J16=0,IF(J16&gt;0,"皆増","－"),IF(J16=0,"皆減",ROUND((J16-[1]R5決算_右!J16)/[1]R5決算_右!J16*100,1)))</f>
        <v>-4.3</v>
      </c>
      <c r="N16" s="861"/>
      <c r="O16" s="129">
        <v>7761686</v>
      </c>
      <c r="P16" s="762">
        <v>4165483</v>
      </c>
      <c r="Q16" s="764"/>
      <c r="R16" s="262">
        <f t="shared" si="2"/>
        <v>4.7</v>
      </c>
    </row>
    <row r="17" spans="1:21" ht="23.25" customHeight="1" x14ac:dyDescent="0.2">
      <c r="B17" s="851" t="s">
        <v>108</v>
      </c>
      <c r="C17" s="267" t="s">
        <v>121</v>
      </c>
      <c r="D17" s="129">
        <v>45768609</v>
      </c>
      <c r="E17" s="260">
        <f t="shared" si="0"/>
        <v>30</v>
      </c>
      <c r="F17" s="257">
        <f>IF([1]R5決算_右!D17=0,IF(D17&gt;0,"皆増","－"),IF(D17=0,"皆減",ROUND((D17-[1]R5決算_右!D17)/[1]R5決算_右!D17*100,1)))</f>
        <v>5.0999999999999996</v>
      </c>
      <c r="G17" s="848" t="s">
        <v>38</v>
      </c>
      <c r="H17" s="849"/>
      <c r="I17" s="832"/>
      <c r="J17" s="762">
        <v>8919182</v>
      </c>
      <c r="K17" s="764"/>
      <c r="L17" s="258">
        <f t="shared" si="1"/>
        <v>6.1</v>
      </c>
      <c r="M17" s="860">
        <f>IF([1]R5決算_右!J17=0,IF(J17&gt;0,"皆増","－"),IF(J17=0,"皆減",ROUND((J17-[1]R5決算_右!J17)/[1]R5決算_右!J17*100,1)))</f>
        <v>-4.5999999999999996</v>
      </c>
      <c r="N17" s="861"/>
      <c r="O17" s="129">
        <v>7778382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29">
        <v>2045452</v>
      </c>
      <c r="E18" s="260">
        <f t="shared" si="0"/>
        <v>1.3</v>
      </c>
      <c r="F18" s="257">
        <f>IF([1]R5決算_右!D18=0,IF(D18&gt;0,"皆増","－"),IF(D18=0,"皆減",ROUND((D18-[1]R5決算_右!D18)/[1]R5決算_右!D18*100,1)))</f>
        <v>-32.299999999999997</v>
      </c>
      <c r="G18" s="848" t="s">
        <v>123</v>
      </c>
      <c r="H18" s="849"/>
      <c r="I18" s="832"/>
      <c r="J18" s="762">
        <v>0</v>
      </c>
      <c r="K18" s="764"/>
      <c r="L18" s="258" t="str">
        <f t="shared" si="1"/>
        <v>－</v>
      </c>
      <c r="M18" s="860" t="str">
        <f>IF([1]R5決算_右!J18=0,IF(J18&gt;0,"皆増","－"),IF(J18=0,"皆減",ROUND((J18-[1]R5決算_右!J18)/[1]R5決算_右!J18*100,1)))</f>
        <v>－</v>
      </c>
      <c r="N18" s="861"/>
      <c r="O18" s="12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29">
        <v>23241</v>
      </c>
      <c r="E19" s="260">
        <f t="shared" si="0"/>
        <v>0</v>
      </c>
      <c r="F19" s="257">
        <f>IF([1]R5決算_右!D19=0,IF(D19&gt;0,"皆増","－"),IF(D19=0,"皆減",ROUND((D19-[1]R5決算_右!D19)/[1]R5決算_右!D19*100,1)))</f>
        <v>2.2000000000000002</v>
      </c>
      <c r="G19" s="848" t="s">
        <v>125</v>
      </c>
      <c r="H19" s="849"/>
      <c r="I19" s="832"/>
      <c r="J19" s="762">
        <v>21817</v>
      </c>
      <c r="K19" s="764"/>
      <c r="L19" s="258">
        <f t="shared" si="1"/>
        <v>0</v>
      </c>
      <c r="M19" s="860">
        <f>IF([1]R5決算_右!J19=0,IF(J19&gt;0,"皆増","－"),IF(J19=0,"皆減",ROUND((J19-[1]R5決算_右!J19)/[1]R5決算_右!J19*100,1)))</f>
        <v>356.5</v>
      </c>
      <c r="N19" s="861"/>
      <c r="O19" s="129">
        <v>21706</v>
      </c>
      <c r="P19" s="762">
        <v>59</v>
      </c>
      <c r="Q19" s="764"/>
      <c r="R19" s="262">
        <f>IF(P19=0,"－",ROUND(P19/$P$25*100,1))</f>
        <v>0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88640051</v>
      </c>
      <c r="E20" s="260">
        <f t="shared" si="0"/>
        <v>58</v>
      </c>
      <c r="F20" s="257">
        <f>IF([1]R5決算_右!D20=0,IF(D20&gt;0,"皆増","－"),IF(D20=0,"皆減",ROUND((D20-[1]R5決算_右!D20)/[1]R5決算_右!D20*100,1)))</f>
        <v>4.8</v>
      </c>
      <c r="G20" s="848" t="s">
        <v>128</v>
      </c>
      <c r="H20" s="849"/>
      <c r="I20" s="832"/>
      <c r="J20" s="762">
        <v>11012612</v>
      </c>
      <c r="K20" s="764"/>
      <c r="L20" s="258">
        <f t="shared" si="1"/>
        <v>7.5</v>
      </c>
      <c r="M20" s="860">
        <f>IF([1]R5決算_右!J20=0,IF(J20&gt;0,"皆増","－"),IF(J20=0,"皆減",ROUND((J20-[1]R5決算_右!J20)/[1]R5決算_右!J20*100,1)))</f>
        <v>-3.1</v>
      </c>
      <c r="N20" s="861"/>
      <c r="O20" s="129">
        <v>9155975</v>
      </c>
      <c r="P20" s="762">
        <v>7504396</v>
      </c>
      <c r="Q20" s="764"/>
      <c r="R20" s="262">
        <f>IF(P20=0,"－",ROUND(P20/$P$25*100,1))</f>
        <v>8.5</v>
      </c>
    </row>
    <row r="21" spans="1:21" ht="23.25" customHeight="1" x14ac:dyDescent="0.2">
      <c r="B21" s="809" t="s">
        <v>129</v>
      </c>
      <c r="C21" s="810"/>
      <c r="D21" s="129">
        <v>1107321</v>
      </c>
      <c r="E21" s="265">
        <f t="shared" si="0"/>
        <v>0.7</v>
      </c>
      <c r="F21" s="257">
        <f>IF([1]R5決算_右!D21=0,IF(D21&gt;0,"皆増","－"),IF(D21=0,"皆減",ROUND((D21-[1]R5決算_右!D21)/[1]R5決算_右!D21*100,1)))</f>
        <v>-12.9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860" t="str">
        <f>IF([1]R5決算_右!J21=0,IF(J21&gt;0,"皆増","－"),IF(J21=0,"皆減",ROUND((J21-[1]R5決算_右!J21)/[1]R5決算_右!J21*100,1)))</f>
        <v>－</v>
      </c>
      <c r="N21" s="861"/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29">
        <v>2276110</v>
      </c>
      <c r="E22" s="260">
        <f t="shared" si="0"/>
        <v>1.5</v>
      </c>
      <c r="F22" s="257">
        <f>IF([1]R5決算_右!D22=0,IF(D22&gt;0,"皆増","－"),IF(D22=0,"皆減",ROUND((D22-[1]R5決算_右!D22)/[1]R5決算_右!D22*100,1)))</f>
        <v>-2</v>
      </c>
      <c r="G22" s="846" t="s">
        <v>132</v>
      </c>
      <c r="H22" s="847"/>
      <c r="I22" s="839"/>
      <c r="J22" s="763">
        <f>J24+J27+J28</f>
        <v>17972767</v>
      </c>
      <c r="K22" s="764"/>
      <c r="L22" s="258">
        <f t="shared" si="1"/>
        <v>12.3</v>
      </c>
      <c r="M22" s="860">
        <f>IF([1]R5決算_右!J22=0,IF(J22&gt;0,"皆増","－"),IF(J22=0,"皆減",ROUND((J22-[1]R5決算_右!J22)/[1]R5決算_右!J22*100,1)))</f>
        <v>8.9</v>
      </c>
      <c r="N22" s="861"/>
      <c r="O22" s="131">
        <f>O24+O27+O28</f>
        <v>7808256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29">
        <v>509881</v>
      </c>
      <c r="E23" s="260">
        <f t="shared" si="0"/>
        <v>0.3</v>
      </c>
      <c r="F23" s="257">
        <f>IF([1]R5決算_右!D23=0,IF(D23&gt;0,"皆増","－"),IF(D23=0,"皆減",ROUND((D23-[1]R5決算_右!D23)/[1]R5決算_右!D23*100,1)))</f>
        <v>0.2</v>
      </c>
      <c r="G23" s="271"/>
      <c r="H23" s="838" t="s">
        <v>135</v>
      </c>
      <c r="I23" s="839"/>
      <c r="J23" s="762">
        <v>456974</v>
      </c>
      <c r="K23" s="764"/>
      <c r="L23" s="258">
        <f t="shared" si="1"/>
        <v>0.3</v>
      </c>
      <c r="M23" s="860">
        <f>IF([1]R5決算_右!J23=0,IF(J23&gt;0,"皆増","－"),IF(J23=0,"皆減",ROUND((J23-[1]R5決算_右!J23)/[1]R5決算_右!J23*100,1)))</f>
        <v>6.2</v>
      </c>
      <c r="N23" s="861"/>
      <c r="O23" s="129">
        <v>456974</v>
      </c>
      <c r="P23" s="829">
        <v>69126838</v>
      </c>
      <c r="Q23" s="830"/>
      <c r="R23" s="273" t="s">
        <v>14</v>
      </c>
    </row>
    <row r="24" spans="1:21" ht="23.25" customHeight="1" x14ac:dyDescent="0.2">
      <c r="B24" s="809" t="s">
        <v>136</v>
      </c>
      <c r="C24" s="810"/>
      <c r="D24" s="129">
        <v>26857392</v>
      </c>
      <c r="E24" s="260">
        <f t="shared" si="0"/>
        <v>17.600000000000001</v>
      </c>
      <c r="F24" s="257">
        <f>IF([1]R5決算_右!D24=0,IF(D24&gt;0,"皆増","－"),IF(D24=0,"皆減",ROUND((D24-[1]R5決算_右!D24)/[1]R5決算_右!D24*100,1)))</f>
        <v>-0.4</v>
      </c>
      <c r="G24" s="840" t="s">
        <v>137</v>
      </c>
      <c r="H24" s="838" t="s">
        <v>138</v>
      </c>
      <c r="I24" s="839"/>
      <c r="J24" s="762">
        <v>17972767</v>
      </c>
      <c r="K24" s="764"/>
      <c r="L24" s="258">
        <f t="shared" si="1"/>
        <v>12.3</v>
      </c>
      <c r="M24" s="860">
        <f>IF([1]R5決算_右!J24=0,IF(J24&gt;0,"皆増","－"),IF(J24=0,"皆減",ROUND((J24-[1]R5決算_右!J24)/[1]R5決算_右!J24*100,1)))</f>
        <v>8.9</v>
      </c>
      <c r="N24" s="861"/>
      <c r="O24" s="129">
        <v>7808256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29">
        <v>16425202</v>
      </c>
      <c r="E25" s="260">
        <f t="shared" si="0"/>
        <v>10.8</v>
      </c>
      <c r="F25" s="257">
        <f>IF([1]R5決算_右!D25=0,IF(D25&gt;0,"皆増","－"),IF(D25=0,"皆減",ROUND((D25-[1]R5決算_右!D25)/[1]R5決算_右!D25*100,1)))</f>
        <v>9.5</v>
      </c>
      <c r="G25" s="840"/>
      <c r="H25" s="836" t="s">
        <v>108</v>
      </c>
      <c r="I25" s="255" t="s">
        <v>141</v>
      </c>
      <c r="J25" s="762">
        <v>6944418</v>
      </c>
      <c r="K25" s="764"/>
      <c r="L25" s="258">
        <f t="shared" si="1"/>
        <v>4.7</v>
      </c>
      <c r="M25" s="860">
        <f>IF([1]R5決算_右!J25=0,IF(J25&gt;0,"皆増","－"),IF(J25=0,"皆減",ROUND((J25-[1]R5決算_右!J25)/[1]R5決算_右!J25*100,1)))</f>
        <v>20.100000000000001</v>
      </c>
      <c r="N25" s="861"/>
      <c r="O25" s="129">
        <v>958807</v>
      </c>
      <c r="P25" s="829">
        <v>88049238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29">
        <v>430812</v>
      </c>
      <c r="E26" s="260">
        <f t="shared" si="0"/>
        <v>0.3</v>
      </c>
      <c r="F26" s="257">
        <f>IF([1]R5決算_右!D26=0,IF(D26&gt;0,"皆増","－"),IF(D26=0,"皆減",ROUND((D26-[1]R5決算_右!D26)/[1]R5決算_右!D26*100,1)))</f>
        <v>-78.900000000000006</v>
      </c>
      <c r="G26" s="840"/>
      <c r="H26" s="837"/>
      <c r="I26" s="255" t="s">
        <v>143</v>
      </c>
      <c r="J26" s="762">
        <v>11028349</v>
      </c>
      <c r="K26" s="764"/>
      <c r="L26" s="258">
        <f t="shared" si="1"/>
        <v>7.5</v>
      </c>
      <c r="M26" s="860">
        <f>IF([1]R5決算_右!J26=0,IF(J26&gt;0,"皆増","－"),IF(J26=0,"皆減",ROUND((J26-[1]R5決算_右!J26)/[1]R5決算_右!J26*100,1)))</f>
        <v>2.8</v>
      </c>
      <c r="N26" s="861"/>
      <c r="O26" s="129">
        <v>6849449</v>
      </c>
      <c r="R26" s="275"/>
    </row>
    <row r="27" spans="1:21" ht="23.25" customHeight="1" x14ac:dyDescent="0.2">
      <c r="B27" s="809" t="s">
        <v>144</v>
      </c>
      <c r="C27" s="810"/>
      <c r="D27" s="129">
        <v>1161325</v>
      </c>
      <c r="E27" s="260">
        <f t="shared" si="0"/>
        <v>0.8</v>
      </c>
      <c r="F27" s="257">
        <f>IF([1]R5決算_右!D27=0,IF(D27&gt;0,"皆増","－"),IF(D27=0,"皆減",ROUND((D27-[1]R5決算_右!D27)/[1]R5決算_右!D27*100,1)))</f>
        <v>-4.7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860" t="str">
        <f>IF([1]R5決算_右!J27=0,IF(J27&gt;0,"皆増","－"),IF(J27=0,"皆減",ROUND((J27-[1]R5決算_右!J27)/[1]R5決算_右!J27*100,1)))</f>
        <v>－</v>
      </c>
      <c r="N27" s="861"/>
      <c r="O27" s="12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29">
        <v>7059512</v>
      </c>
      <c r="E28" s="228">
        <f t="shared" si="0"/>
        <v>4.5999999999999996</v>
      </c>
      <c r="F28" s="257">
        <f>IF([1]R5決算_右!D28=0,IF(D28&gt;0,"皆増","－"),IF(D28=0,"皆減",ROUND((D28-[1]R5決算_右!D28)/[1]R5決算_右!D28*100,1)))</f>
        <v>18.2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860" t="str">
        <f>IF([1]R5決算_右!J28=0,IF(J28&gt;0,"皆増","－"),IF(J28=0,"皆減",ROUND((J28-[1]R5決算_右!J28)/[1]R5決算_右!J28*100,1)))</f>
        <v>－</v>
      </c>
      <c r="N28" s="861"/>
      <c r="O28" s="12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29">
        <v>3089122</v>
      </c>
      <c r="E29" s="260">
        <f t="shared" si="0"/>
        <v>2</v>
      </c>
      <c r="F29" s="257">
        <f>IF([1]R5決算_右!D29=0,IF(D29&gt;0,"皆増","－"),IF(D29=0,"皆減",ROUND((D29-[1]R5決算_右!D29)/[1]R5決算_右!D29*100,1)))</f>
        <v>-23.7</v>
      </c>
      <c r="G29" s="811" t="s">
        <v>149</v>
      </c>
      <c r="H29" s="772"/>
      <c r="I29" s="733"/>
      <c r="J29" s="762">
        <f>SUM(J13:K22)</f>
        <v>146464279</v>
      </c>
      <c r="K29" s="764"/>
      <c r="L29" s="276">
        <f t="shared" si="1"/>
        <v>100</v>
      </c>
      <c r="M29" s="860">
        <f>IF([1]R5決算_右!J29=0,IF(J29&gt;0,"皆増","－"),IF(J29=0,"皆減",ROUND((J29-[1]R5決算_右!J29)/[1]R5決算_右!J29*100,1)))</f>
        <v>3.2</v>
      </c>
      <c r="N29" s="861"/>
      <c r="O29" s="132">
        <f>SUM(O13:O22)</f>
        <v>96400900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29">
        <v>2236212</v>
      </c>
      <c r="E30" s="260">
        <f t="shared" si="0"/>
        <v>1.5</v>
      </c>
      <c r="F30" s="257">
        <f>IF([1]R5決算_右!D30=0,IF(D30&gt;0,"皆増","－"),IF(D30=0,"皆減",ROUND((D30-[1]R5決算_右!D30)/[1]R5決算_右!D30*100,1)))</f>
        <v>6.9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29">
        <v>2944000</v>
      </c>
      <c r="E31" s="260">
        <f t="shared" si="0"/>
        <v>1.9</v>
      </c>
      <c r="F31" s="257">
        <f>IF([1]R5決算_右!D31=0,IF(D31&gt;0,"皆増","－"),IF(D31=0,"皆減",ROUND((D31-[1]R5決算_右!D31)/[1]R5決算_右!D31*100,1)))</f>
        <v>68.599999999999994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64096889</v>
      </c>
      <c r="E32" s="228">
        <f t="shared" si="0"/>
        <v>42</v>
      </c>
      <c r="F32" s="257">
        <f>IF([1]R5決算_右!D32=0,IF(D32&gt;0,"皆増","－"),IF(D32=0,"皆減",ROUND((D32-[1]R5決算_右!D32)/[1]R5決算_右!D32*100,1)))</f>
        <v>1.4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152736940</v>
      </c>
      <c r="E33" s="278">
        <f t="shared" si="0"/>
        <v>100</v>
      </c>
      <c r="F33" s="316">
        <f>IF([1]R5決算_右!D33=0,IF(D33&gt;0,"皆増","－"),IF(D33=0,"皆減",ROUND((D33-[1]R5決算_右!D33)/[1]R5決算_右!D33*100,1)))</f>
        <v>3.4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26991964</v>
      </c>
      <c r="O37" s="764"/>
      <c r="P37" s="152">
        <f t="shared" ref="P37:P43" si="3">IF(N37=0,"－",ROUND(N37/$N$43*100,1))</f>
        <v>91.7</v>
      </c>
      <c r="Q37" s="793">
        <f>IF([1]R5決算_右!N37=0,IF(N37&gt;0,"皆増","－"),IF(N37=0,"皆減",ROUND((N37-[1]R5決算_右!N37)/[1]R5決算_右!N37*100,1)))</f>
        <v>1.7</v>
      </c>
      <c r="R37" s="794"/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659550</v>
      </c>
      <c r="E38" s="169">
        <f t="shared" ref="E38:E51" si="4">IF(D38=0,"－",ROUND(D38/$D$51*100,1))</f>
        <v>0.5</v>
      </c>
      <c r="F38" s="169">
        <f>IF([1]R5決算_右!D38=0,IF(D38&gt;0,"皆増","－"),IF(D38=0,"皆減",ROUND((D38-[1]R5決算_右!D38)/[1]R5決算_右!D38*100,1)))</f>
        <v>3.6</v>
      </c>
      <c r="G38" s="798">
        <v>659549</v>
      </c>
      <c r="H38" s="799"/>
      <c r="I38" s="800"/>
      <c r="J38" s="281">
        <f t="shared" ref="J38:J51" si="5">IF(G38=0,"－",ROUND(G38/$G$51*100,1))</f>
        <v>0.7</v>
      </c>
      <c r="K38" s="782" t="s">
        <v>160</v>
      </c>
      <c r="L38" s="783"/>
      <c r="M38" s="768"/>
      <c r="N38" s="762">
        <v>130829</v>
      </c>
      <c r="O38" s="764"/>
      <c r="P38" s="152">
        <f t="shared" si="3"/>
        <v>0.4</v>
      </c>
      <c r="Q38" s="793">
        <f>IF([1]R5決算_右!N38=0,IF(N38&gt;0,"皆増","－"),IF(N38=0,"皆減",ROUND((N38-[1]R5決算_右!N38)/[1]R5決算_右!N38*100,1)))</f>
        <v>2</v>
      </c>
      <c r="R38" s="794"/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20101141</v>
      </c>
      <c r="E39" s="169">
        <f t="shared" si="4"/>
        <v>13.7</v>
      </c>
      <c r="F39" s="169">
        <f>IF([1]R5決算_右!D39=0,IF(D39&gt;0,"皆増","－"),IF(D39=0,"皆減",ROUND((D39-[1]R5決算_右!D39)/[1]R5決算_右!D39*100,1)))</f>
        <v>-1.1000000000000001</v>
      </c>
      <c r="G39" s="762">
        <v>17568565</v>
      </c>
      <c r="H39" s="763"/>
      <c r="I39" s="764"/>
      <c r="J39" s="282">
        <f t="shared" si="5"/>
        <v>18.2</v>
      </c>
      <c r="K39" s="782" t="s">
        <v>162</v>
      </c>
      <c r="L39" s="783"/>
      <c r="M39" s="768"/>
      <c r="N39" s="762">
        <v>2288647</v>
      </c>
      <c r="O39" s="764"/>
      <c r="P39" s="152">
        <f t="shared" si="3"/>
        <v>7.8</v>
      </c>
      <c r="Q39" s="793">
        <f>IF([1]R5決算_右!N39=0,IF(N39&gt;0,"皆増","－"),IF(N39=0,"皆減",ROUND((N39-[1]R5決算_右!N39)/[1]R5決算_右!N39*100,1)))</f>
        <v>-2.4</v>
      </c>
      <c r="R39" s="794"/>
    </row>
    <row r="40" spans="1:20" ht="20.100000000000001" customHeight="1" x14ac:dyDescent="0.2">
      <c r="A40" s="275"/>
      <c r="B40" s="767" t="s">
        <v>163</v>
      </c>
      <c r="C40" s="768"/>
      <c r="D40" s="130">
        <v>74025696</v>
      </c>
      <c r="E40" s="169">
        <f t="shared" si="4"/>
        <v>50.5</v>
      </c>
      <c r="F40" s="169">
        <f>IF([1]R5決算_右!D40=0,IF(D40&gt;0,"皆増","－"),IF(D40=0,"皆減",ROUND((D40-[1]R5決算_右!D40)/[1]R5決算_右!D40*100,1)))</f>
        <v>1</v>
      </c>
      <c r="G40" s="762">
        <v>41741373</v>
      </c>
      <c r="H40" s="763"/>
      <c r="I40" s="764"/>
      <c r="J40" s="282">
        <f t="shared" si="5"/>
        <v>43.3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tr">
        <f>IF([1]R5決算_右!N40=0,IF(N40&gt;0,"皆増","－"),IF(N40=0,"皆減",ROUND((N40-[1]R5決算_右!N40)/[1]R5決算_右!N40*100,1)))</f>
        <v>－</v>
      </c>
      <c r="R40" s="794"/>
    </row>
    <row r="41" spans="1:20" ht="20.100000000000001" customHeight="1" x14ac:dyDescent="0.2">
      <c r="A41" s="275"/>
      <c r="B41" s="767" t="s">
        <v>165</v>
      </c>
      <c r="C41" s="768"/>
      <c r="D41" s="155">
        <v>13679473</v>
      </c>
      <c r="E41" s="169">
        <f t="shared" si="4"/>
        <v>9.3000000000000007</v>
      </c>
      <c r="F41" s="169">
        <f>IF([1]R5決算_右!D41=0,IF(D41&gt;0,"皆増","－"),IF(D41=0,"皆減",ROUND((D41-[1]R5決算_右!D41)/[1]R5決算_右!D41*100,1)))</f>
        <v>6.7</v>
      </c>
      <c r="G41" s="762">
        <v>8984858</v>
      </c>
      <c r="H41" s="763"/>
      <c r="I41" s="764"/>
      <c r="J41" s="282">
        <f t="shared" si="5"/>
        <v>9.3000000000000007</v>
      </c>
      <c r="K41" s="782" t="s">
        <v>166</v>
      </c>
      <c r="L41" s="783"/>
      <c r="M41" s="768"/>
      <c r="N41" s="762">
        <v>14725</v>
      </c>
      <c r="O41" s="764"/>
      <c r="P41" s="152">
        <f t="shared" si="3"/>
        <v>0.1</v>
      </c>
      <c r="Q41" s="793">
        <f>IF([1]R5決算_右!N41=0,IF(N41&gt;0,"皆増","－"),IF(N41=0,"皆減",ROUND((N41-[1]R5決算_右!N41)/[1]R5決算_右!N41*100,1)))</f>
        <v>1.3</v>
      </c>
      <c r="R41" s="794"/>
    </row>
    <row r="42" spans="1:20" ht="20.100000000000001" customHeight="1" x14ac:dyDescent="0.2">
      <c r="A42" s="275"/>
      <c r="B42" s="767" t="s">
        <v>167</v>
      </c>
      <c r="C42" s="768"/>
      <c r="D42" s="130">
        <v>132467</v>
      </c>
      <c r="E42" s="169">
        <f t="shared" si="4"/>
        <v>0.1</v>
      </c>
      <c r="F42" s="169">
        <f>IF([1]R5決算_右!D42=0,IF(D42&gt;0,"皆増","－"),IF(D42=0,"皆減",ROUND((D42-[1]R5決算_右!D42)/[1]R5決算_右!D42*100,1)))</f>
        <v>-33.4</v>
      </c>
      <c r="G42" s="762">
        <v>117423</v>
      </c>
      <c r="H42" s="763"/>
      <c r="I42" s="764"/>
      <c r="J42" s="282">
        <f t="shared" si="5"/>
        <v>0.1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tr">
        <f>IF([1]R5決算_右!N42=0,IF(N42&gt;0,"皆増","－"),IF(N42=0,"皆減",ROUND((N42-[1]R5決算_右!N42)/[1]R5決算_右!N42*100,1)))</f>
        <v>－</v>
      </c>
      <c r="R42" s="794"/>
    </row>
    <row r="43" spans="1:20" ht="20.100000000000001" customHeight="1" x14ac:dyDescent="0.2">
      <c r="A43" s="275"/>
      <c r="B43" s="767" t="s">
        <v>169</v>
      </c>
      <c r="C43" s="768"/>
      <c r="D43" s="130">
        <v>0</v>
      </c>
      <c r="E43" s="169" t="str">
        <f t="shared" si="4"/>
        <v>－</v>
      </c>
      <c r="F43" s="169" t="str">
        <f>IF([1]R5決算_右!D43=0,IF(D43&gt;0,"皆増","－"),IF(D43=0,"皆減",ROUND((D43-[1]R5決算_右!D43)/[1]R5決算_右!D43*100,1)))</f>
        <v>－</v>
      </c>
      <c r="G43" s="762">
        <v>0</v>
      </c>
      <c r="H43" s="763"/>
      <c r="I43" s="764"/>
      <c r="J43" s="282" t="str">
        <f t="shared" si="5"/>
        <v>－</v>
      </c>
      <c r="K43" s="782" t="s">
        <v>68</v>
      </c>
      <c r="L43" s="783"/>
      <c r="M43" s="768"/>
      <c r="N43" s="762">
        <f>SUM(N37:O42)</f>
        <v>29426165</v>
      </c>
      <c r="O43" s="764"/>
      <c r="P43" s="228">
        <f t="shared" si="3"/>
        <v>100</v>
      </c>
      <c r="Q43" s="793">
        <f>IF([1]R5決算_右!N43=0,IF(N43&gt;0,"皆増","－"),IF(N43=0,"皆減",ROUND((N43-[1]R5決算_右!N43)/[1]R5決算_右!N43*100,1)))</f>
        <v>1.4</v>
      </c>
      <c r="R43" s="794"/>
    </row>
    <row r="44" spans="1:20" ht="20.100000000000001" customHeight="1" x14ac:dyDescent="0.2">
      <c r="A44" s="275"/>
      <c r="B44" s="767" t="s">
        <v>170</v>
      </c>
      <c r="C44" s="768"/>
      <c r="D44" s="155">
        <v>2704929</v>
      </c>
      <c r="E44" s="169">
        <f t="shared" si="4"/>
        <v>1.8</v>
      </c>
      <c r="F44" s="169">
        <f>IF([1]R5決算_右!D44=0,IF(D44&gt;0,"皆増","－"),IF(D44=0,"皆減",ROUND((D44-[1]R5決算_右!D44)/[1]R5決算_右!D44*100,1)))</f>
        <v>-11.3</v>
      </c>
      <c r="G44" s="762">
        <v>2544315</v>
      </c>
      <c r="H44" s="763"/>
      <c r="I44" s="764"/>
      <c r="J44" s="282">
        <f t="shared" si="5"/>
        <v>2.6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13028668</v>
      </c>
      <c r="E45" s="169">
        <f t="shared" si="4"/>
        <v>8.9</v>
      </c>
      <c r="F45" s="169">
        <f>IF([1]R5決算_右!D45=0,IF(D45&gt;0,"皆増","－"),IF(D45=0,"皆減",ROUND((D45-[1]R5決算_右!D45)/[1]R5決算_右!D45*100,1)))</f>
        <v>2.1</v>
      </c>
      <c r="G45" s="762">
        <v>6957375</v>
      </c>
      <c r="H45" s="763"/>
      <c r="I45" s="764"/>
      <c r="J45" s="282">
        <f t="shared" si="5"/>
        <v>7.2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1034879</v>
      </c>
      <c r="E46" s="169">
        <f t="shared" si="4"/>
        <v>0.7</v>
      </c>
      <c r="F46" s="169">
        <f>IF([1]R5決算_右!D46=0,IF(D46&gt;0,"皆増","－"),IF(D46=0,"皆減",ROUND((D46-[1]R5決算_右!D46)/[1]R5決算_右!D46*100,1)))</f>
        <v>18.899999999999999</v>
      </c>
      <c r="G46" s="762">
        <v>558976</v>
      </c>
      <c r="H46" s="763"/>
      <c r="I46" s="764"/>
      <c r="J46" s="282">
        <f t="shared" si="5"/>
        <v>0.6</v>
      </c>
      <c r="K46" s="788">
        <v>99.2</v>
      </c>
      <c r="L46" s="789"/>
      <c r="M46" s="790"/>
      <c r="N46" s="791">
        <v>61.8</v>
      </c>
      <c r="O46" s="790"/>
      <c r="P46" s="791">
        <v>98.7</v>
      </c>
      <c r="Q46" s="789"/>
      <c r="R46" s="792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18286445</v>
      </c>
      <c r="E47" s="169">
        <f t="shared" si="4"/>
        <v>12.5</v>
      </c>
      <c r="F47" s="169">
        <f>IF([1]R5決算_右!D47=0,IF(D47&gt;0,"皆増","－"),IF(D47=0,"皆減",ROUND((D47-[1]R5決算_右!D47)/[1]R5決算_右!D47*100,1)))</f>
        <v>25.8</v>
      </c>
      <c r="G47" s="762">
        <v>14457435</v>
      </c>
      <c r="H47" s="763"/>
      <c r="I47" s="764"/>
      <c r="J47" s="282">
        <f t="shared" si="5"/>
        <v>15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169" t="str">
        <f>IF([1]R5決算_右!D48=0,IF(D48&gt;0,"皆増","－"),IF(D48=0,"皆減",ROUND((D48-[1]R5決算_右!D48)/[1]R5決算_右!D48*100,1)))</f>
        <v>－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2811031</v>
      </c>
      <c r="E49" s="169">
        <f t="shared" si="4"/>
        <v>1.9</v>
      </c>
      <c r="F49" s="169">
        <f>IF([1]R5決算_右!D49=0,IF(D49&gt;0,"皆増","－"),IF(D49=0,"皆減",ROUND((D49-[1]R5決算_右!D49)/[1]R5決算_右!D49*100,1)))</f>
        <v>-17.100000000000001</v>
      </c>
      <c r="G49" s="762">
        <v>2811031</v>
      </c>
      <c r="H49" s="763"/>
      <c r="I49" s="764"/>
      <c r="J49" s="282">
        <f t="shared" si="5"/>
        <v>2.9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169" t="str">
        <f>IF([1]R5決算_右!D50=0,IF(D50&gt;0,"皆増","－"),IF(D50=0,"皆減",ROUND((D50-[1]R5決算_右!D50)/[1]R5決算_右!D50*100,1)))</f>
        <v>－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734">
        <v>27533147</v>
      </c>
      <c r="O50" s="738"/>
      <c r="P50" s="171">
        <f>IF([1]R5決算_右!N50=0,IF(N50&gt;0,"皆増","－"),IF(N50=0,"皆減",ROUND((N50-[1]R5決算_右!N50)/[1]R5決算_右!N50*100,1)))</f>
        <v>-0.7</v>
      </c>
      <c r="Q50" s="734">
        <v>3396453</v>
      </c>
      <c r="R50" s="900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146464279</v>
      </c>
      <c r="E51" s="752">
        <f t="shared" si="4"/>
        <v>100</v>
      </c>
      <c r="F51" s="752">
        <f>IF([1]R5決算_右!D51=0,IF(D51&gt;0,"皆増","－"),IF(D51=0,"皆減",ROUND((D51-[1]R5決算_右!D51)/[1]R5決算_右!D51*100,1)))</f>
        <v>3.2</v>
      </c>
      <c r="G51" s="754">
        <f>SUM(G38:I50)</f>
        <v>96400900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742">
        <v>26745692</v>
      </c>
      <c r="O51" s="743"/>
      <c r="P51" s="229">
        <f>IF([1]R5決算_右!N51=0,IF(N51&gt;0,"皆増","－"),IF(N51=0,"皆減",ROUND((N51-[1]R5決算_右!N51)/[1]R5決算_右!N51*100,1)))</f>
        <v>-0.8</v>
      </c>
      <c r="Q51" s="742">
        <v>467711</v>
      </c>
      <c r="R51" s="897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753"/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4525083</v>
      </c>
      <c r="O52" s="738"/>
      <c r="P52" s="171">
        <f>IF([1]R5決算_右!N52=0,IF(N52&gt;0,"皆増","－"),IF(N52=0,"皆減",ROUND((N52-[1]R5決算_右!N52)/[1]R5決算_右!N52*100,1)))</f>
        <v>7</v>
      </c>
      <c r="Q52" s="734">
        <v>849244</v>
      </c>
      <c r="R52" s="900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4401496</v>
      </c>
      <c r="O53" s="730"/>
      <c r="P53" s="229">
        <f>IF([1]R5決算_右!N53=0,IF(N53&gt;0,"皆増","－"),IF(N53=0,"皆減",ROUND((N53-[1]R5決算_右!N53)/[1]R5決算_右!N53*100,1)))</f>
        <v>9.4</v>
      </c>
      <c r="Q53" s="742">
        <v>202705</v>
      </c>
      <c r="R53" s="897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23674856</v>
      </c>
      <c r="O54" s="738"/>
      <c r="P54" s="170">
        <f>IF([1]R5決算_右!N54=0,IF(N54&gt;0,"皆増","－"),IF(N54=0,"皆減",ROUND((N54-[1]R5決算_右!N54)/[1]R5決算_右!N54*100,1)))</f>
        <v>1.8</v>
      </c>
      <c r="Q54" s="734">
        <v>3740724</v>
      </c>
      <c r="R54" s="900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23318930</v>
      </c>
      <c r="O55" s="730"/>
      <c r="P55" s="172">
        <f>IF([1]R5決算_右!N55=0,IF(N55&gt;0,"皆増","－"),IF(N55=0,"皆減",ROUND((N55-[1]R5決算_右!N55)/[1]R5決算_右!N55*100,1)))</f>
        <v>1.5</v>
      </c>
      <c r="Q55" s="742">
        <v>186141</v>
      </c>
      <c r="R55" s="897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898" t="s">
        <v>218</v>
      </c>
      <c r="O56" s="899"/>
      <c r="P56" s="171" t="s">
        <v>218</v>
      </c>
      <c r="Q56" s="734" t="s">
        <v>218</v>
      </c>
      <c r="R56" s="737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42" t="s">
        <v>218</v>
      </c>
      <c r="O57" s="743"/>
      <c r="P57" s="229" t="s">
        <v>218</v>
      </c>
      <c r="Q57" s="729" t="s">
        <v>218</v>
      </c>
      <c r="R57" s="896"/>
      <c r="S57" s="326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>
        <v>344250</v>
      </c>
      <c r="O58" s="738"/>
      <c r="P58" s="171">
        <f>IF([1]R5決算_右!N58=0,IF(N58&gt;0,"皆増","－"),IF(N58=0,"皆減",ROUND((N58-[1]R5決算_右!N58)/[1]R5決算_右!N58*100,1)))</f>
        <v>-7</v>
      </c>
      <c r="Q58" s="734">
        <v>344250</v>
      </c>
      <c r="R58" s="737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>
        <v>344250</v>
      </c>
      <c r="O59" s="730"/>
      <c r="P59" s="229">
        <f>IF([1]R5決算_右!N59=0,IF(N59&gt;0,"皆増","－"),IF(N59=0,"皆減",ROUND((N59-[1]R5決算_右!N59)/[1]R5決算_右!N59*100,1)))</f>
        <v>-7</v>
      </c>
      <c r="Q59" s="729">
        <v>0</v>
      </c>
      <c r="R59" s="731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 t="s">
        <v>218</v>
      </c>
      <c r="O60" s="738"/>
      <c r="P60" s="170" t="s">
        <v>218</v>
      </c>
      <c r="Q60" s="734" t="s">
        <v>218</v>
      </c>
      <c r="R60" s="895"/>
      <c r="S60" s="326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893" t="s">
        <v>218</v>
      </c>
      <c r="O61" s="894"/>
      <c r="P61" s="286" t="s">
        <v>218</v>
      </c>
      <c r="Q61" s="893" t="s">
        <v>218</v>
      </c>
      <c r="R61" s="726"/>
      <c r="S61" s="32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33" priority="2" stopIfTrue="1">
      <formula>"IF(AND(D6=0,F6=0,【参考】24右!F6=0））"</formula>
    </cfRule>
  </conditionalFormatting>
  <conditionalFormatting sqref="M6:N29">
    <cfRule type="expression" dxfId="32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F7B22-63EB-4436-A4C0-21D6DB036E3B}">
  <sheetPr codeName="Sheet33"/>
  <dimension ref="A1:AN58"/>
  <sheetViews>
    <sheetView view="pageBreakPreview" zoomScale="70" zoomScaleNormal="75" zoomScaleSheetLayoutView="70" workbookViewId="0">
      <selection activeCell="AO14" sqref="AO14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280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524310</v>
      </c>
      <c r="F5" s="508"/>
      <c r="G5" s="508"/>
      <c r="H5" s="508"/>
      <c r="I5" s="236" t="s">
        <v>7</v>
      </c>
      <c r="J5" s="714">
        <v>42.99</v>
      </c>
      <c r="K5" s="715"/>
      <c r="L5" s="715"/>
      <c r="M5" s="715"/>
      <c r="N5" s="237" t="s">
        <v>8</v>
      </c>
      <c r="O5" s="716">
        <v>12196</v>
      </c>
      <c r="P5" s="711"/>
      <c r="Q5" s="711"/>
      <c r="R5" s="711"/>
      <c r="S5" s="711"/>
      <c r="T5" s="711"/>
      <c r="U5" s="236" t="s">
        <v>7</v>
      </c>
      <c r="V5" s="716">
        <v>524310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543152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498109</v>
      </c>
      <c r="F6" s="483"/>
      <c r="G6" s="483"/>
      <c r="H6" s="483"/>
      <c r="I6" s="241" t="s">
        <v>7</v>
      </c>
      <c r="J6" s="705">
        <v>40.159999999999997</v>
      </c>
      <c r="K6" s="706"/>
      <c r="L6" s="706"/>
      <c r="M6" s="706"/>
      <c r="N6" s="242" t="s">
        <v>8</v>
      </c>
      <c r="O6" s="707">
        <v>12404</v>
      </c>
      <c r="P6" s="708"/>
      <c r="Q6" s="708"/>
      <c r="R6" s="708"/>
      <c r="S6" s="708"/>
      <c r="T6" s="708"/>
      <c r="U6" s="241" t="s">
        <v>7</v>
      </c>
      <c r="V6" s="707">
        <v>498109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539439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269479421</v>
      </c>
      <c r="H10" s="504"/>
      <c r="I10" s="504"/>
      <c r="J10" s="504"/>
      <c r="K10" s="504"/>
      <c r="L10" s="27"/>
      <c r="M10" s="28"/>
      <c r="N10" s="519">
        <v>242322594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11.2</v>
      </c>
      <c r="T10" s="659"/>
      <c r="U10" s="696" t="s">
        <v>19</v>
      </c>
      <c r="V10" s="544"/>
      <c r="W10" s="544"/>
      <c r="X10" s="544"/>
      <c r="Y10" s="523"/>
      <c r="Z10" s="519">
        <v>142445867</v>
      </c>
      <c r="AA10" s="504"/>
      <c r="AB10" s="504"/>
      <c r="AC10" s="504"/>
      <c r="AD10" s="30"/>
      <c r="AE10" s="31"/>
      <c r="AF10" s="519">
        <v>133328072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261747729</v>
      </c>
      <c r="H12" s="466"/>
      <c r="I12" s="466"/>
      <c r="J12" s="466"/>
      <c r="K12" s="466"/>
      <c r="L12" s="27"/>
      <c r="M12" s="28"/>
      <c r="N12" s="465">
        <v>233187326</v>
      </c>
      <c r="O12" s="466"/>
      <c r="P12" s="466"/>
      <c r="Q12" s="466"/>
      <c r="R12" s="29"/>
      <c r="S12" s="658">
        <f t="shared" si="0"/>
        <v>12.2</v>
      </c>
      <c r="T12" s="659"/>
      <c r="U12" s="689" t="s">
        <v>22</v>
      </c>
      <c r="V12" s="491"/>
      <c r="W12" s="491"/>
      <c r="X12" s="491"/>
      <c r="Y12" s="492"/>
      <c r="Z12" s="519">
        <v>69905623</v>
      </c>
      <c r="AA12" s="504"/>
      <c r="AB12" s="504"/>
      <c r="AC12" s="504"/>
      <c r="AD12" s="43"/>
      <c r="AE12" s="44" t="s">
        <v>15</v>
      </c>
      <c r="AF12" s="519">
        <v>66097788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7731692</v>
      </c>
      <c r="H14" s="466"/>
      <c r="I14" s="466"/>
      <c r="J14" s="466"/>
      <c r="K14" s="466"/>
      <c r="L14" s="27"/>
      <c r="M14" s="28"/>
      <c r="N14" s="465">
        <v>9135268</v>
      </c>
      <c r="O14" s="466"/>
      <c r="P14" s="466"/>
      <c r="Q14" s="466"/>
      <c r="R14" s="49"/>
      <c r="S14" s="658">
        <f t="shared" si="0"/>
        <v>-15.4</v>
      </c>
      <c r="T14" s="659"/>
      <c r="U14" s="689" t="s">
        <v>25</v>
      </c>
      <c r="V14" s="491"/>
      <c r="W14" s="491"/>
      <c r="X14" s="491"/>
      <c r="Y14" s="492"/>
      <c r="Z14" s="519">
        <v>153424577</v>
      </c>
      <c r="AA14" s="504"/>
      <c r="AB14" s="504"/>
      <c r="AC14" s="504"/>
      <c r="AD14" s="50"/>
      <c r="AE14" s="44" t="s">
        <v>15</v>
      </c>
      <c r="AF14" s="519">
        <v>143465669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41737</v>
      </c>
      <c r="H16" s="504"/>
      <c r="I16" s="504"/>
      <c r="J16" s="504"/>
      <c r="K16" s="504"/>
      <c r="L16" s="27"/>
      <c r="M16" s="28"/>
      <c r="N16" s="519">
        <v>1928227</v>
      </c>
      <c r="O16" s="504"/>
      <c r="P16" s="504"/>
      <c r="Q16" s="504"/>
      <c r="R16" s="29"/>
      <c r="S16" s="658">
        <f t="shared" si="0"/>
        <v>-97.8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7689955</v>
      </c>
      <c r="H18" s="466"/>
      <c r="I18" s="466"/>
      <c r="J18" s="466"/>
      <c r="K18" s="466"/>
      <c r="L18" s="27"/>
      <c r="M18" s="28"/>
      <c r="N18" s="465">
        <v>7207041</v>
      </c>
      <c r="O18" s="466"/>
      <c r="P18" s="466"/>
      <c r="Q18" s="466"/>
      <c r="R18" s="49"/>
      <c r="S18" s="658">
        <f t="shared" si="0"/>
        <v>6.7</v>
      </c>
      <c r="T18" s="659"/>
      <c r="U18" s="689" t="s">
        <v>34</v>
      </c>
      <c r="V18" s="491"/>
      <c r="W18" s="491"/>
      <c r="X18" s="491"/>
      <c r="Y18" s="492"/>
      <c r="Z18" s="674">
        <v>0.49</v>
      </c>
      <c r="AA18" s="675"/>
      <c r="AB18" s="675"/>
      <c r="AC18" s="675"/>
      <c r="AD18" s="54"/>
      <c r="AE18" s="55"/>
      <c r="AF18" s="42"/>
      <c r="AG18" s="675">
        <v>0.5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482914</v>
      </c>
      <c r="H20" s="504"/>
      <c r="I20" s="504"/>
      <c r="J20" s="504"/>
      <c r="K20" s="504"/>
      <c r="L20" s="27"/>
      <c r="M20" s="28"/>
      <c r="N20" s="519">
        <v>-707326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5</v>
      </c>
      <c r="AA20" s="669"/>
      <c r="AB20" s="669"/>
      <c r="AC20" s="669"/>
      <c r="AD20" s="26"/>
      <c r="AE20" s="60" t="s">
        <v>16</v>
      </c>
      <c r="AF20" s="16"/>
      <c r="AG20" s="672">
        <v>5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3824331</v>
      </c>
      <c r="H22" s="504"/>
      <c r="I22" s="504"/>
      <c r="J22" s="504"/>
      <c r="K22" s="504"/>
      <c r="L22" s="27"/>
      <c r="M22" s="28"/>
      <c r="N22" s="519">
        <v>4024533</v>
      </c>
      <c r="O22" s="504"/>
      <c r="P22" s="504"/>
      <c r="Q22" s="504"/>
      <c r="R22" s="29"/>
      <c r="S22" s="658">
        <f>IF(N22=0,IF(G22&gt;0,"皆増","－"),IF(G22=0,"皆減",ROUND((G22-N22)/N22*100,1)))</f>
        <v>-5</v>
      </c>
      <c r="T22" s="659"/>
      <c r="U22" s="662" t="s">
        <v>40</v>
      </c>
      <c r="V22" s="663"/>
      <c r="W22" s="663"/>
      <c r="X22" s="663"/>
      <c r="Y22" s="664"/>
      <c r="Z22" s="668">
        <v>73.099999999999994</v>
      </c>
      <c r="AA22" s="669"/>
      <c r="AB22" s="669"/>
      <c r="AC22" s="669"/>
      <c r="AD22" s="26"/>
      <c r="AE22" s="60" t="s">
        <v>16</v>
      </c>
      <c r="AF22" s="16"/>
      <c r="AG22" s="672">
        <v>73.099999999999994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29522187</v>
      </c>
      <c r="AA24" s="641"/>
      <c r="AB24" s="641"/>
      <c r="AC24" s="641"/>
      <c r="AD24" s="50"/>
      <c r="AE24" s="44" t="s">
        <v>15</v>
      </c>
      <c r="AF24" s="640">
        <v>25047925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5000000</v>
      </c>
      <c r="H26" s="504"/>
      <c r="I26" s="504"/>
      <c r="J26" s="504"/>
      <c r="K26" s="504"/>
      <c r="L26" s="27"/>
      <c r="M26" s="28"/>
      <c r="N26" s="519">
        <v>1000000</v>
      </c>
      <c r="O26" s="504"/>
      <c r="P26" s="504"/>
      <c r="Q26" s="504"/>
      <c r="R26" s="29"/>
      <c r="S26" s="658">
        <f>IF(N26=0,IF(G26&gt;0,"皆増","－"),IF(G26=0,"皆減",ROUND((G26-N26)/N26*100,1)))</f>
        <v>400</v>
      </c>
      <c r="T26" s="659"/>
      <c r="U26" s="662" t="s">
        <v>46</v>
      </c>
      <c r="V26" s="663"/>
      <c r="W26" s="663"/>
      <c r="X26" s="663"/>
      <c r="Y26" s="664"/>
      <c r="Z26" s="640">
        <v>21086488</v>
      </c>
      <c r="AA26" s="641"/>
      <c r="AB26" s="641"/>
      <c r="AC26" s="641"/>
      <c r="AD26" s="50"/>
      <c r="AE26" s="44" t="s">
        <v>15</v>
      </c>
      <c r="AF26" s="640">
        <v>17619149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-692755</v>
      </c>
      <c r="H28" s="466"/>
      <c r="I28" s="466"/>
      <c r="J28" s="466"/>
      <c r="K28" s="466"/>
      <c r="L28" s="27"/>
      <c r="M28" s="28"/>
      <c r="N28" s="465">
        <v>2317207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199</v>
      </c>
      <c r="I34" s="604"/>
      <c r="J34" s="604"/>
      <c r="K34" s="604"/>
      <c r="L34" s="76" t="s">
        <v>54</v>
      </c>
      <c r="M34" s="28"/>
      <c r="N34" s="252"/>
      <c r="O34" s="604" t="s">
        <v>53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-2.2000000000000002</v>
      </c>
      <c r="AB34" s="596"/>
      <c r="AC34" s="596"/>
      <c r="AD34" s="612" t="s">
        <v>56</v>
      </c>
      <c r="AE34" s="613"/>
      <c r="AF34" s="26"/>
      <c r="AG34" s="79"/>
      <c r="AH34" s="596">
        <v>-2.8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199</v>
      </c>
      <c r="I36" s="604"/>
      <c r="J36" s="604"/>
      <c r="K36" s="604"/>
      <c r="L36" s="76" t="s">
        <v>54</v>
      </c>
      <c r="M36" s="28"/>
      <c r="N36" s="252"/>
      <c r="O36" s="604" t="s">
        <v>53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199</v>
      </c>
      <c r="AB36" s="611"/>
      <c r="AC36" s="611"/>
      <c r="AD36" s="612" t="s">
        <v>56</v>
      </c>
      <c r="AE36" s="613"/>
      <c r="AF36" s="42"/>
      <c r="AG36" s="79"/>
      <c r="AH36" s="596" t="s">
        <v>53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45624680</v>
      </c>
      <c r="Y43" s="504"/>
      <c r="Z43" s="520"/>
      <c r="AA43" s="519">
        <v>3123739</v>
      </c>
      <c r="AB43" s="504"/>
      <c r="AC43" s="520"/>
      <c r="AD43" s="528">
        <v>137364682</v>
      </c>
      <c r="AE43" s="529"/>
      <c r="AF43" s="529"/>
      <c r="AG43" s="530"/>
      <c r="AH43" s="519">
        <v>186113101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2588</v>
      </c>
      <c r="F44" s="487"/>
      <c r="G44" s="488"/>
      <c r="H44" s="486">
        <v>303440</v>
      </c>
      <c r="I44" s="487"/>
      <c r="J44" s="487"/>
      <c r="K44" s="488"/>
      <c r="L44" s="486">
        <v>199</v>
      </c>
      <c r="M44" s="487"/>
      <c r="N44" s="488"/>
      <c r="O44" s="486">
        <v>2506</v>
      </c>
      <c r="P44" s="487"/>
      <c r="Q44" s="486">
        <v>296779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196</v>
      </c>
      <c r="F45" s="508"/>
      <c r="G45" s="509"/>
      <c r="H45" s="507">
        <v>290396</v>
      </c>
      <c r="I45" s="508"/>
      <c r="J45" s="508"/>
      <c r="K45" s="509"/>
      <c r="L45" s="507">
        <v>0</v>
      </c>
      <c r="M45" s="508"/>
      <c r="N45" s="509"/>
      <c r="O45" s="507">
        <v>217</v>
      </c>
      <c r="P45" s="508"/>
      <c r="Q45" s="507">
        <v>283145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3824331</v>
      </c>
      <c r="Y45" s="504"/>
      <c r="Z45" s="520"/>
      <c r="AA45" s="465">
        <v>22329</v>
      </c>
      <c r="AB45" s="466"/>
      <c r="AC45" s="467"/>
      <c r="AD45" s="519">
        <v>24727452</v>
      </c>
      <c r="AE45" s="504"/>
      <c r="AF45" s="504"/>
      <c r="AG45" s="520"/>
      <c r="AH45" s="519">
        <v>28574112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68</v>
      </c>
      <c r="F46" s="466"/>
      <c r="G46" s="467"/>
      <c r="H46" s="465">
        <v>367985</v>
      </c>
      <c r="I46" s="466"/>
      <c r="J46" s="466"/>
      <c r="K46" s="467"/>
      <c r="L46" s="465">
        <v>0</v>
      </c>
      <c r="M46" s="466"/>
      <c r="N46" s="467"/>
      <c r="O46" s="465">
        <v>74</v>
      </c>
      <c r="P46" s="466"/>
      <c r="Q46" s="465">
        <v>356052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5000000</v>
      </c>
      <c r="Y47" s="466"/>
      <c r="Z47" s="467"/>
      <c r="AA47" s="465">
        <v>0</v>
      </c>
      <c r="AB47" s="466"/>
      <c r="AC47" s="467"/>
      <c r="AD47" s="465">
        <v>4783863</v>
      </c>
      <c r="AE47" s="466"/>
      <c r="AF47" s="466"/>
      <c r="AG47" s="467"/>
      <c r="AH47" s="465">
        <v>9783863</v>
      </c>
      <c r="AI47" s="466"/>
      <c r="AJ47" s="466"/>
      <c r="AK47" s="477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 t="s">
        <v>53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53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2656</v>
      </c>
      <c r="F49" s="508"/>
      <c r="G49" s="509"/>
      <c r="H49" s="507">
        <v>305093</v>
      </c>
      <c r="I49" s="508"/>
      <c r="J49" s="508"/>
      <c r="K49" s="509"/>
      <c r="L49" s="507">
        <f>L44+L46+L48</f>
        <v>199</v>
      </c>
      <c r="M49" s="508"/>
      <c r="N49" s="509"/>
      <c r="O49" s="507">
        <v>2580</v>
      </c>
      <c r="P49" s="508"/>
      <c r="Q49" s="507">
        <v>298479</v>
      </c>
      <c r="R49" s="508"/>
      <c r="S49" s="510"/>
      <c r="T49" s="561"/>
      <c r="U49" s="526"/>
      <c r="V49" s="511" t="s">
        <v>83</v>
      </c>
      <c r="W49" s="512"/>
      <c r="X49" s="465">
        <v>0</v>
      </c>
      <c r="Y49" s="466"/>
      <c r="Z49" s="467"/>
      <c r="AA49" s="465">
        <v>0</v>
      </c>
      <c r="AB49" s="466"/>
      <c r="AC49" s="467"/>
      <c r="AD49" s="465">
        <v>0</v>
      </c>
      <c r="AE49" s="466"/>
      <c r="AF49" s="466"/>
      <c r="AG49" s="467"/>
      <c r="AH49" s="465">
        <v>0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118</v>
      </c>
      <c r="F50" s="466"/>
      <c r="G50" s="467"/>
      <c r="H50" s="465">
        <v>293545</v>
      </c>
      <c r="I50" s="466"/>
      <c r="J50" s="466"/>
      <c r="K50" s="467"/>
      <c r="L50" s="465">
        <v>15</v>
      </c>
      <c r="M50" s="466"/>
      <c r="N50" s="467"/>
      <c r="O50" s="465">
        <v>115</v>
      </c>
      <c r="P50" s="466"/>
      <c r="Q50" s="465">
        <v>289212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44449011</v>
      </c>
      <c r="Y51" s="466"/>
      <c r="Z51" s="467"/>
      <c r="AA51" s="465">
        <f>AA43+AA45-AA47+AA49</f>
        <v>3146068</v>
      </c>
      <c r="AB51" s="466"/>
      <c r="AC51" s="467"/>
      <c r="AD51" s="471">
        <f>AD43+AD45-AD47+AD49</f>
        <v>157308271</v>
      </c>
      <c r="AE51" s="472"/>
      <c r="AF51" s="472"/>
      <c r="AG51" s="473"/>
      <c r="AH51" s="465">
        <f>AH43+AH45-AH47+AH49</f>
        <v>204903350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2774</v>
      </c>
      <c r="F52" s="483"/>
      <c r="G52" s="484"/>
      <c r="H52" s="482">
        <v>304602</v>
      </c>
      <c r="I52" s="483"/>
      <c r="J52" s="483"/>
      <c r="K52" s="484"/>
      <c r="L52" s="482">
        <f>L49+L50</f>
        <v>214</v>
      </c>
      <c r="M52" s="483"/>
      <c r="N52" s="484"/>
      <c r="O52" s="482">
        <v>2695</v>
      </c>
      <c r="P52" s="483"/>
      <c r="Q52" s="482">
        <v>298084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31340-A227-463A-9CE1-C0C171479B34}">
  <sheetPr codeName="Sheet22"/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X19" sqref="X19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219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62211606</v>
      </c>
      <c r="E6" s="169">
        <f t="shared" ref="E6:E33" si="0">IF(D6=0,"－",ROUND(D6/$D$33*100,1))</f>
        <v>23.1</v>
      </c>
      <c r="F6" s="257">
        <v>0.5</v>
      </c>
      <c r="G6" s="873" t="s">
        <v>97</v>
      </c>
      <c r="H6" s="874"/>
      <c r="I6" s="875"/>
      <c r="J6" s="798">
        <v>28248791</v>
      </c>
      <c r="K6" s="800"/>
      <c r="L6" s="258">
        <f t="shared" ref="L6:L29" si="1">IF(J6=0,"－",ROUND(J6/$J$29*100,1))</f>
        <v>10.8</v>
      </c>
      <c r="M6" s="860">
        <v>9.6999999999999993</v>
      </c>
      <c r="N6" s="861"/>
      <c r="O6" s="129">
        <v>25667746</v>
      </c>
      <c r="P6" s="798">
        <v>25314039</v>
      </c>
      <c r="Q6" s="800"/>
      <c r="R6" s="259">
        <f t="shared" ref="R6:R16" si="2">IF(P6=0,"－",ROUND(P6/$P$25*100,1))</f>
        <v>15.8</v>
      </c>
    </row>
    <row r="7" spans="1:20" ht="23.25" customHeight="1" x14ac:dyDescent="0.2">
      <c r="B7" s="809" t="s">
        <v>98</v>
      </c>
      <c r="C7" s="810"/>
      <c r="D7" s="129">
        <v>726884</v>
      </c>
      <c r="E7" s="260">
        <f t="shared" si="0"/>
        <v>0.3</v>
      </c>
      <c r="F7" s="257">
        <v>0.1</v>
      </c>
      <c r="G7" s="261" t="s">
        <v>99</v>
      </c>
      <c r="H7" s="866" t="s">
        <v>100</v>
      </c>
      <c r="I7" s="866"/>
      <c r="J7" s="762">
        <v>17268278</v>
      </c>
      <c r="K7" s="764"/>
      <c r="L7" s="258">
        <f t="shared" si="1"/>
        <v>6.6</v>
      </c>
      <c r="M7" s="860">
        <v>4</v>
      </c>
      <c r="N7" s="861"/>
      <c r="O7" s="129">
        <v>16038137</v>
      </c>
      <c r="P7" s="762">
        <v>16036096</v>
      </c>
      <c r="Q7" s="764"/>
      <c r="R7" s="262">
        <f t="shared" si="2"/>
        <v>10</v>
      </c>
    </row>
    <row r="8" spans="1:20" ht="23.25" customHeight="1" x14ac:dyDescent="0.2">
      <c r="B8" s="809" t="s">
        <v>101</v>
      </c>
      <c r="C8" s="810"/>
      <c r="D8" s="129">
        <v>314529</v>
      </c>
      <c r="E8" s="260">
        <f t="shared" si="0"/>
        <v>0.1</v>
      </c>
      <c r="F8" s="257">
        <v>40.5</v>
      </c>
      <c r="G8" s="263"/>
      <c r="H8" s="866" t="s">
        <v>102</v>
      </c>
      <c r="I8" s="866"/>
      <c r="J8" s="762">
        <v>2053663</v>
      </c>
      <c r="K8" s="764"/>
      <c r="L8" s="258">
        <f t="shared" si="1"/>
        <v>0.8</v>
      </c>
      <c r="M8" s="860">
        <v>77.400000000000006</v>
      </c>
      <c r="N8" s="861"/>
      <c r="O8" s="129">
        <v>2053663</v>
      </c>
      <c r="P8" s="762">
        <v>1774398</v>
      </c>
      <c r="Q8" s="764"/>
      <c r="R8" s="262">
        <f t="shared" si="2"/>
        <v>1.1000000000000001</v>
      </c>
    </row>
    <row r="9" spans="1:20" ht="23.25" customHeight="1" x14ac:dyDescent="0.2">
      <c r="B9" s="809" t="s">
        <v>103</v>
      </c>
      <c r="C9" s="810"/>
      <c r="D9" s="129">
        <v>1627295</v>
      </c>
      <c r="E9" s="260">
        <f t="shared" si="0"/>
        <v>0.6</v>
      </c>
      <c r="F9" s="264">
        <v>36.5</v>
      </c>
      <c r="G9" s="848" t="s">
        <v>104</v>
      </c>
      <c r="H9" s="849"/>
      <c r="I9" s="832"/>
      <c r="J9" s="762">
        <v>85089789</v>
      </c>
      <c r="K9" s="764"/>
      <c r="L9" s="258">
        <f t="shared" si="1"/>
        <v>32.5</v>
      </c>
      <c r="M9" s="860">
        <v>6.7</v>
      </c>
      <c r="N9" s="861"/>
      <c r="O9" s="129">
        <v>36933800</v>
      </c>
      <c r="P9" s="762">
        <v>31217352</v>
      </c>
      <c r="Q9" s="764"/>
      <c r="R9" s="262">
        <f t="shared" si="2"/>
        <v>19.5</v>
      </c>
    </row>
    <row r="10" spans="1:20" ht="23.25" customHeight="1" x14ac:dyDescent="0.2">
      <c r="B10" s="809" t="s">
        <v>105</v>
      </c>
      <c r="C10" s="810"/>
      <c r="D10" s="129">
        <v>2385055</v>
      </c>
      <c r="E10" s="260">
        <f t="shared" si="0"/>
        <v>0.9</v>
      </c>
      <c r="F10" s="264">
        <v>85.7</v>
      </c>
      <c r="G10" s="848" t="s">
        <v>106</v>
      </c>
      <c r="H10" s="849"/>
      <c r="I10" s="832"/>
      <c r="J10" s="762">
        <v>1987741</v>
      </c>
      <c r="K10" s="764"/>
      <c r="L10" s="258">
        <f t="shared" si="1"/>
        <v>0.8</v>
      </c>
      <c r="M10" s="860">
        <v>-7.7</v>
      </c>
      <c r="N10" s="861"/>
      <c r="O10" s="129">
        <v>1986871</v>
      </c>
      <c r="P10" s="762">
        <v>1986871</v>
      </c>
      <c r="Q10" s="764"/>
      <c r="R10" s="262">
        <f t="shared" si="2"/>
        <v>1.2</v>
      </c>
    </row>
    <row r="11" spans="1:20" ht="23.25" customHeight="1" x14ac:dyDescent="0.2">
      <c r="B11" s="809" t="s">
        <v>107</v>
      </c>
      <c r="C11" s="810"/>
      <c r="D11" s="129">
        <v>14864524</v>
      </c>
      <c r="E11" s="260">
        <f t="shared" si="0"/>
        <v>5.5</v>
      </c>
      <c r="F11" s="264">
        <v>5.2</v>
      </c>
      <c r="G11" s="862" t="s">
        <v>108</v>
      </c>
      <c r="H11" s="864" t="s">
        <v>109</v>
      </c>
      <c r="I11" s="832"/>
      <c r="J11" s="762">
        <v>1987741</v>
      </c>
      <c r="K11" s="764"/>
      <c r="L11" s="258">
        <f t="shared" si="1"/>
        <v>0.8</v>
      </c>
      <c r="M11" s="860">
        <v>-7.7</v>
      </c>
      <c r="N11" s="861"/>
      <c r="O11" s="129">
        <v>1986871</v>
      </c>
      <c r="P11" s="762">
        <v>1986871</v>
      </c>
      <c r="Q11" s="764"/>
      <c r="R11" s="262">
        <f t="shared" si="2"/>
        <v>1.2</v>
      </c>
    </row>
    <row r="12" spans="1:20" ht="23.25" customHeight="1" x14ac:dyDescent="0.2">
      <c r="B12" s="809" t="s">
        <v>111</v>
      </c>
      <c r="C12" s="810"/>
      <c r="D12" s="129">
        <v>25451</v>
      </c>
      <c r="E12" s="265">
        <f t="shared" si="0"/>
        <v>0</v>
      </c>
      <c r="F12" s="264">
        <v>6</v>
      </c>
      <c r="G12" s="863"/>
      <c r="H12" s="864" t="s">
        <v>112</v>
      </c>
      <c r="I12" s="832"/>
      <c r="J12" s="762">
        <v>0</v>
      </c>
      <c r="K12" s="764"/>
      <c r="L12" s="258" t="str">
        <f t="shared" si="1"/>
        <v>－</v>
      </c>
      <c r="M12" s="793" t="s">
        <v>110</v>
      </c>
      <c r="N12" s="828"/>
      <c r="O12" s="129">
        <v>0</v>
      </c>
      <c r="P12" s="762">
        <v>0</v>
      </c>
      <c r="Q12" s="764"/>
      <c r="R12" s="262" t="str">
        <f t="shared" si="2"/>
        <v>－</v>
      </c>
    </row>
    <row r="13" spans="1:20" ht="23.25" customHeight="1" x14ac:dyDescent="0.2">
      <c r="B13" s="809" t="s">
        <v>113</v>
      </c>
      <c r="C13" s="810"/>
      <c r="D13" s="129">
        <v>2481</v>
      </c>
      <c r="E13" s="228">
        <f t="shared" si="0"/>
        <v>0</v>
      </c>
      <c r="F13" s="264">
        <v>-53.9</v>
      </c>
      <c r="G13" s="848" t="s">
        <v>114</v>
      </c>
      <c r="H13" s="849"/>
      <c r="I13" s="832"/>
      <c r="J13" s="762">
        <f>J6+J9+J10</f>
        <v>115326321</v>
      </c>
      <c r="K13" s="764"/>
      <c r="L13" s="258">
        <f t="shared" si="1"/>
        <v>44.1</v>
      </c>
      <c r="M13" s="860">
        <v>7.1</v>
      </c>
      <c r="N13" s="861"/>
      <c r="O13" s="130">
        <f>O6+O9+O10</f>
        <v>64588417</v>
      </c>
      <c r="P13" s="762">
        <f>P6+P9+P10</f>
        <v>58518262</v>
      </c>
      <c r="Q13" s="764"/>
      <c r="R13" s="262">
        <f t="shared" si="2"/>
        <v>36.5</v>
      </c>
    </row>
    <row r="14" spans="1:20" ht="23.25" customHeight="1" x14ac:dyDescent="0.2">
      <c r="B14" s="809" t="s">
        <v>115</v>
      </c>
      <c r="C14" s="810"/>
      <c r="D14" s="129">
        <v>268141</v>
      </c>
      <c r="E14" s="228">
        <f t="shared" si="0"/>
        <v>0.1</v>
      </c>
      <c r="F14" s="264">
        <v>33.1</v>
      </c>
      <c r="G14" s="848" t="s">
        <v>116</v>
      </c>
      <c r="H14" s="849"/>
      <c r="I14" s="832"/>
      <c r="J14" s="762">
        <v>48315686</v>
      </c>
      <c r="K14" s="764"/>
      <c r="L14" s="258">
        <f t="shared" si="1"/>
        <v>18.5</v>
      </c>
      <c r="M14" s="793">
        <v>2.4</v>
      </c>
      <c r="N14" s="828"/>
      <c r="O14" s="129">
        <v>41878789</v>
      </c>
      <c r="P14" s="762">
        <v>37503094</v>
      </c>
      <c r="Q14" s="764"/>
      <c r="R14" s="266">
        <f t="shared" si="2"/>
        <v>23.4</v>
      </c>
    </row>
    <row r="15" spans="1:20" ht="23.25" customHeight="1" x14ac:dyDescent="0.2">
      <c r="B15" s="859" t="s">
        <v>117</v>
      </c>
      <c r="C15" s="850"/>
      <c r="D15" s="129">
        <v>2892455</v>
      </c>
      <c r="E15" s="265">
        <f t="shared" si="0"/>
        <v>1.1000000000000001</v>
      </c>
      <c r="F15" s="264">
        <v>636.9</v>
      </c>
      <c r="G15" s="848" t="s">
        <v>118</v>
      </c>
      <c r="H15" s="849"/>
      <c r="I15" s="832"/>
      <c r="J15" s="762">
        <v>2382726</v>
      </c>
      <c r="K15" s="764"/>
      <c r="L15" s="258">
        <f t="shared" si="1"/>
        <v>0.9</v>
      </c>
      <c r="M15" s="793">
        <v>21.6</v>
      </c>
      <c r="N15" s="828"/>
      <c r="O15" s="129">
        <v>2101045</v>
      </c>
      <c r="P15" s="762">
        <v>2101045</v>
      </c>
      <c r="Q15" s="764"/>
      <c r="R15" s="262">
        <f t="shared" si="2"/>
        <v>1.3</v>
      </c>
    </row>
    <row r="16" spans="1:20" ht="23.25" customHeight="1" x14ac:dyDescent="0.2">
      <c r="B16" s="809" t="s">
        <v>119</v>
      </c>
      <c r="C16" s="850"/>
      <c r="D16" s="129">
        <v>74348164</v>
      </c>
      <c r="E16" s="260">
        <f t="shared" si="0"/>
        <v>27.6</v>
      </c>
      <c r="F16" s="264">
        <v>8.6</v>
      </c>
      <c r="G16" s="848" t="s">
        <v>120</v>
      </c>
      <c r="H16" s="849"/>
      <c r="I16" s="832"/>
      <c r="J16" s="762">
        <v>20948119</v>
      </c>
      <c r="K16" s="764"/>
      <c r="L16" s="258">
        <f t="shared" si="1"/>
        <v>8</v>
      </c>
      <c r="M16" s="793">
        <v>-3.9</v>
      </c>
      <c r="N16" s="828"/>
      <c r="O16" s="129">
        <v>15258980</v>
      </c>
      <c r="P16" s="762">
        <v>6706380</v>
      </c>
      <c r="Q16" s="764"/>
      <c r="R16" s="262">
        <f t="shared" si="2"/>
        <v>4.2</v>
      </c>
    </row>
    <row r="17" spans="1:21" ht="23.25" customHeight="1" x14ac:dyDescent="0.2">
      <c r="B17" s="851" t="s">
        <v>108</v>
      </c>
      <c r="C17" s="267" t="s">
        <v>121</v>
      </c>
      <c r="D17" s="129">
        <v>72540244</v>
      </c>
      <c r="E17" s="260">
        <f t="shared" si="0"/>
        <v>26.9</v>
      </c>
      <c r="F17" s="264">
        <v>7.9</v>
      </c>
      <c r="G17" s="848" t="s">
        <v>38</v>
      </c>
      <c r="H17" s="849"/>
      <c r="I17" s="832"/>
      <c r="J17" s="762">
        <v>28574112</v>
      </c>
      <c r="K17" s="764"/>
      <c r="L17" s="258">
        <f t="shared" si="1"/>
        <v>10.9</v>
      </c>
      <c r="M17" s="793">
        <v>48</v>
      </c>
      <c r="N17" s="828"/>
      <c r="O17" s="129">
        <v>27578375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29">
        <v>1807920</v>
      </c>
      <c r="E18" s="260">
        <f t="shared" si="0"/>
        <v>0.7</v>
      </c>
      <c r="F18" s="264">
        <v>47.5</v>
      </c>
      <c r="G18" s="848" t="s">
        <v>123</v>
      </c>
      <c r="H18" s="849"/>
      <c r="I18" s="832"/>
      <c r="J18" s="762">
        <v>0</v>
      </c>
      <c r="K18" s="764"/>
      <c r="L18" s="258" t="str">
        <f t="shared" si="1"/>
        <v>－</v>
      </c>
      <c r="M18" s="793" t="s">
        <v>110</v>
      </c>
      <c r="N18" s="828"/>
      <c r="O18" s="12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29">
        <v>43640</v>
      </c>
      <c r="E19" s="260">
        <f t="shared" si="0"/>
        <v>0</v>
      </c>
      <c r="F19" s="264">
        <v>0.1</v>
      </c>
      <c r="G19" s="848" t="s">
        <v>125</v>
      </c>
      <c r="H19" s="849"/>
      <c r="I19" s="832"/>
      <c r="J19" s="762">
        <v>400329</v>
      </c>
      <c r="K19" s="764"/>
      <c r="L19" s="258">
        <f t="shared" si="1"/>
        <v>0.2</v>
      </c>
      <c r="M19" s="793">
        <v>2.7</v>
      </c>
      <c r="N19" s="828"/>
      <c r="O19" s="129">
        <v>31305</v>
      </c>
      <c r="P19" s="762">
        <v>0</v>
      </c>
      <c r="Q19" s="764"/>
      <c r="R19" s="262" t="str">
        <f>IF(P19=0,"－",ROUND(P19/$P$25*100,1))</f>
        <v>－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159710225</v>
      </c>
      <c r="E20" s="260">
        <f t="shared" si="0"/>
        <v>59.3</v>
      </c>
      <c r="F20" s="264">
        <v>7.5</v>
      </c>
      <c r="G20" s="848" t="s">
        <v>128</v>
      </c>
      <c r="H20" s="849"/>
      <c r="I20" s="832"/>
      <c r="J20" s="762">
        <v>17570659</v>
      </c>
      <c r="K20" s="764"/>
      <c r="L20" s="258">
        <f t="shared" si="1"/>
        <v>6.7</v>
      </c>
      <c r="M20" s="793">
        <v>0.7</v>
      </c>
      <c r="N20" s="828"/>
      <c r="O20" s="129">
        <v>14334207</v>
      </c>
      <c r="P20" s="762">
        <v>12276121</v>
      </c>
      <c r="Q20" s="764"/>
      <c r="R20" s="262">
        <f>IF(P20=0,"－",ROUND(P20/$P$25*100,1))</f>
        <v>7.7</v>
      </c>
    </row>
    <row r="21" spans="1:21" ht="23.25" customHeight="1" x14ac:dyDescent="0.2">
      <c r="B21" s="809" t="s">
        <v>129</v>
      </c>
      <c r="C21" s="810"/>
      <c r="D21" s="129">
        <v>2809251</v>
      </c>
      <c r="E21" s="265">
        <f t="shared" si="0"/>
        <v>1</v>
      </c>
      <c r="F21" s="264">
        <v>-9.4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793" t="s">
        <v>110</v>
      </c>
      <c r="N21" s="828"/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29">
        <v>2602902</v>
      </c>
      <c r="E22" s="260">
        <f t="shared" si="0"/>
        <v>1</v>
      </c>
      <c r="F22" s="257">
        <v>-4.3</v>
      </c>
      <c r="G22" s="846" t="s">
        <v>132</v>
      </c>
      <c r="H22" s="847"/>
      <c r="I22" s="839"/>
      <c r="J22" s="763">
        <f>J24+J27+J28</f>
        <v>28229777</v>
      </c>
      <c r="K22" s="764"/>
      <c r="L22" s="258">
        <f t="shared" si="1"/>
        <v>10.8</v>
      </c>
      <c r="M22" s="793">
        <v>61.8</v>
      </c>
      <c r="N22" s="828"/>
      <c r="O22" s="131">
        <f>O24+O27+O28</f>
        <v>12063062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29">
        <v>809349</v>
      </c>
      <c r="E23" s="260">
        <f t="shared" si="0"/>
        <v>0.3</v>
      </c>
      <c r="F23" s="257">
        <v>1.3</v>
      </c>
      <c r="G23" s="271"/>
      <c r="H23" s="838" t="s">
        <v>135</v>
      </c>
      <c r="I23" s="839"/>
      <c r="J23" s="762">
        <v>400961</v>
      </c>
      <c r="K23" s="764"/>
      <c r="L23" s="258">
        <f t="shared" si="1"/>
        <v>0.2</v>
      </c>
      <c r="M23" s="793">
        <v>2.5</v>
      </c>
      <c r="N23" s="828"/>
      <c r="O23" s="129">
        <v>399698</v>
      </c>
      <c r="P23" s="829">
        <v>117104902</v>
      </c>
      <c r="Q23" s="830"/>
      <c r="R23" s="273" t="s">
        <v>14</v>
      </c>
    </row>
    <row r="24" spans="1:21" ht="23.25" customHeight="1" x14ac:dyDescent="0.2">
      <c r="B24" s="809" t="s">
        <v>136</v>
      </c>
      <c r="C24" s="810"/>
      <c r="D24" s="129">
        <v>41353751</v>
      </c>
      <c r="E24" s="260">
        <f t="shared" si="0"/>
        <v>15.3</v>
      </c>
      <c r="F24" s="264">
        <v>0.8</v>
      </c>
      <c r="G24" s="840" t="s">
        <v>137</v>
      </c>
      <c r="H24" s="838" t="s">
        <v>138</v>
      </c>
      <c r="I24" s="839"/>
      <c r="J24" s="762">
        <v>28229777</v>
      </c>
      <c r="K24" s="764"/>
      <c r="L24" s="258">
        <f t="shared" si="1"/>
        <v>10.8</v>
      </c>
      <c r="M24" s="793">
        <v>61.8</v>
      </c>
      <c r="N24" s="828"/>
      <c r="O24" s="129">
        <v>12063062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29">
        <v>32141930</v>
      </c>
      <c r="E25" s="260">
        <f t="shared" si="0"/>
        <v>11.9</v>
      </c>
      <c r="F25" s="264">
        <v>23.9</v>
      </c>
      <c r="G25" s="840"/>
      <c r="H25" s="836" t="s">
        <v>108</v>
      </c>
      <c r="I25" s="255" t="s">
        <v>141</v>
      </c>
      <c r="J25" s="762">
        <v>6143785</v>
      </c>
      <c r="K25" s="764"/>
      <c r="L25" s="258">
        <f t="shared" si="1"/>
        <v>2.2999999999999998</v>
      </c>
      <c r="M25" s="793">
        <v>140.69999999999999</v>
      </c>
      <c r="N25" s="828"/>
      <c r="O25" s="129">
        <v>281628</v>
      </c>
      <c r="P25" s="829">
        <v>160244704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29">
        <v>929590</v>
      </c>
      <c r="E26" s="260">
        <f t="shared" si="0"/>
        <v>0.3</v>
      </c>
      <c r="F26" s="264">
        <v>28.6</v>
      </c>
      <c r="G26" s="840"/>
      <c r="H26" s="837"/>
      <c r="I26" s="255" t="s">
        <v>143</v>
      </c>
      <c r="J26" s="762">
        <v>22085992</v>
      </c>
      <c r="K26" s="764"/>
      <c r="L26" s="258">
        <f t="shared" si="1"/>
        <v>8.4</v>
      </c>
      <c r="M26" s="793">
        <v>48.3</v>
      </c>
      <c r="N26" s="828"/>
      <c r="O26" s="129">
        <v>11781434</v>
      </c>
      <c r="R26" s="275"/>
    </row>
    <row r="27" spans="1:21" ht="23.25" customHeight="1" x14ac:dyDescent="0.2">
      <c r="B27" s="809" t="s">
        <v>144</v>
      </c>
      <c r="C27" s="810"/>
      <c r="D27" s="129">
        <v>560257</v>
      </c>
      <c r="E27" s="260">
        <f t="shared" si="0"/>
        <v>0.2</v>
      </c>
      <c r="F27" s="264">
        <v>-0.3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793" t="s">
        <v>110</v>
      </c>
      <c r="N27" s="828"/>
      <c r="O27" s="12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29">
        <v>9787214</v>
      </c>
      <c r="E28" s="228">
        <f t="shared" si="0"/>
        <v>3.6</v>
      </c>
      <c r="F28" s="264">
        <v>114.8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793" t="s">
        <v>110</v>
      </c>
      <c r="N28" s="828"/>
      <c r="O28" s="12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29">
        <v>9135268</v>
      </c>
      <c r="E29" s="260">
        <f t="shared" si="0"/>
        <v>3.4</v>
      </c>
      <c r="F29" s="264">
        <v>9</v>
      </c>
      <c r="G29" s="811" t="s">
        <v>149</v>
      </c>
      <c r="H29" s="772"/>
      <c r="I29" s="733"/>
      <c r="J29" s="762">
        <f>SUM(J13:K22)</f>
        <v>261747729</v>
      </c>
      <c r="K29" s="764"/>
      <c r="L29" s="276">
        <f t="shared" si="1"/>
        <v>100</v>
      </c>
      <c r="M29" s="812">
        <v>12.2</v>
      </c>
      <c r="N29" s="813"/>
      <c r="O29" s="132">
        <f>SUM(O13:O22)</f>
        <v>177834180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29">
        <v>3395684</v>
      </c>
      <c r="E30" s="260">
        <f t="shared" si="0"/>
        <v>1.3</v>
      </c>
      <c r="F30" s="257">
        <v>26.1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29">
        <v>6244000</v>
      </c>
      <c r="E31" s="260">
        <f t="shared" si="0"/>
        <v>2.2999999999999998</v>
      </c>
      <c r="F31" s="257">
        <v>91.8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109769196</v>
      </c>
      <c r="E32" s="228">
        <f t="shared" si="0"/>
        <v>40.700000000000003</v>
      </c>
      <c r="F32" s="257">
        <v>17.100000000000001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269479421</v>
      </c>
      <c r="E33" s="278">
        <f t="shared" si="0"/>
        <v>100</v>
      </c>
      <c r="F33" s="279">
        <v>11.2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57894220</v>
      </c>
      <c r="O37" s="764"/>
      <c r="P37" s="152">
        <f t="shared" ref="P37:P43" si="3">IF(N37=0,"－",ROUND(N37/$N$43*100,1))</f>
        <v>93.1</v>
      </c>
      <c r="Q37" s="793">
        <v>0.7</v>
      </c>
      <c r="R37" s="794"/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813127</v>
      </c>
      <c r="E38" s="169">
        <f t="shared" ref="E38:E51" si="4">IF(D38=0,"－",ROUND(D38/$D$51*100,1))</f>
        <v>0.3</v>
      </c>
      <c r="F38" s="169">
        <v>-2.1</v>
      </c>
      <c r="G38" s="798">
        <v>813123</v>
      </c>
      <c r="H38" s="799"/>
      <c r="I38" s="800"/>
      <c r="J38" s="281">
        <f t="shared" ref="J38:J51" si="5">IF(G38=0,"－",ROUND(G38/$G$51*100,1))</f>
        <v>0.5</v>
      </c>
      <c r="K38" s="782" t="s">
        <v>160</v>
      </c>
      <c r="L38" s="783"/>
      <c r="M38" s="768"/>
      <c r="N38" s="762">
        <v>228196</v>
      </c>
      <c r="O38" s="764"/>
      <c r="P38" s="152">
        <f t="shared" si="3"/>
        <v>0.4</v>
      </c>
      <c r="Q38" s="793">
        <v>3.7</v>
      </c>
      <c r="R38" s="794"/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29097013</v>
      </c>
      <c r="E39" s="169">
        <f t="shared" si="4"/>
        <v>11.1</v>
      </c>
      <c r="F39" s="169">
        <v>27.5</v>
      </c>
      <c r="G39" s="762">
        <v>25571410</v>
      </c>
      <c r="H39" s="763"/>
      <c r="I39" s="764"/>
      <c r="J39" s="282">
        <f t="shared" si="5"/>
        <v>14.4</v>
      </c>
      <c r="K39" s="782" t="s">
        <v>162</v>
      </c>
      <c r="L39" s="783"/>
      <c r="M39" s="768"/>
      <c r="N39" s="762">
        <v>3956124</v>
      </c>
      <c r="O39" s="764"/>
      <c r="P39" s="152">
        <f t="shared" si="3"/>
        <v>6.4</v>
      </c>
      <c r="Q39" s="793">
        <v>-3</v>
      </c>
      <c r="R39" s="794"/>
    </row>
    <row r="40" spans="1:20" ht="20.100000000000001" customHeight="1" x14ac:dyDescent="0.2">
      <c r="A40" s="275"/>
      <c r="B40" s="767" t="s">
        <v>163</v>
      </c>
      <c r="C40" s="768"/>
      <c r="D40" s="130">
        <v>134603928</v>
      </c>
      <c r="E40" s="169">
        <f t="shared" si="4"/>
        <v>51.4</v>
      </c>
      <c r="F40" s="169">
        <v>5.8</v>
      </c>
      <c r="G40" s="762">
        <v>74533420</v>
      </c>
      <c r="H40" s="763"/>
      <c r="I40" s="764"/>
      <c r="J40" s="282">
        <f t="shared" si="5"/>
        <v>41.9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">
        <v>110</v>
      </c>
      <c r="R40" s="794"/>
    </row>
    <row r="41" spans="1:20" ht="20.100000000000001" customHeight="1" x14ac:dyDescent="0.2">
      <c r="A41" s="275"/>
      <c r="B41" s="767" t="s">
        <v>165</v>
      </c>
      <c r="C41" s="768"/>
      <c r="D41" s="155">
        <v>20602901</v>
      </c>
      <c r="E41" s="169">
        <f t="shared" si="4"/>
        <v>7.9</v>
      </c>
      <c r="F41" s="169">
        <v>-6.3</v>
      </c>
      <c r="G41" s="762">
        <v>16548296</v>
      </c>
      <c r="H41" s="763"/>
      <c r="I41" s="764"/>
      <c r="J41" s="282">
        <f t="shared" si="5"/>
        <v>9.3000000000000007</v>
      </c>
      <c r="K41" s="782" t="s">
        <v>166</v>
      </c>
      <c r="L41" s="783"/>
      <c r="M41" s="768"/>
      <c r="N41" s="762">
        <v>133066</v>
      </c>
      <c r="O41" s="764"/>
      <c r="P41" s="152">
        <f t="shared" si="3"/>
        <v>0.2</v>
      </c>
      <c r="Q41" s="793">
        <v>43.2</v>
      </c>
      <c r="R41" s="794"/>
    </row>
    <row r="42" spans="1:20" ht="20.100000000000001" customHeight="1" x14ac:dyDescent="0.2">
      <c r="A42" s="275"/>
      <c r="B42" s="767" t="s">
        <v>167</v>
      </c>
      <c r="C42" s="768"/>
      <c r="D42" s="130">
        <v>168737</v>
      </c>
      <c r="E42" s="169">
        <f t="shared" si="4"/>
        <v>0.1</v>
      </c>
      <c r="F42" s="169">
        <v>1.1000000000000001</v>
      </c>
      <c r="G42" s="762">
        <v>110336</v>
      </c>
      <c r="H42" s="763"/>
      <c r="I42" s="764"/>
      <c r="J42" s="282">
        <f t="shared" si="5"/>
        <v>0.1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">
        <v>110</v>
      </c>
      <c r="R42" s="794"/>
    </row>
    <row r="43" spans="1:20" ht="20.100000000000001" customHeight="1" x14ac:dyDescent="0.2">
      <c r="A43" s="275"/>
      <c r="B43" s="767" t="s">
        <v>169</v>
      </c>
      <c r="C43" s="768"/>
      <c r="D43" s="130">
        <v>0</v>
      </c>
      <c r="E43" s="169" t="str">
        <f t="shared" si="4"/>
        <v>－</v>
      </c>
      <c r="F43" s="169" t="s">
        <v>110</v>
      </c>
      <c r="G43" s="762">
        <v>0</v>
      </c>
      <c r="H43" s="763"/>
      <c r="I43" s="764"/>
      <c r="J43" s="282" t="str">
        <f t="shared" si="5"/>
        <v>－</v>
      </c>
      <c r="K43" s="782" t="s">
        <v>68</v>
      </c>
      <c r="L43" s="783"/>
      <c r="M43" s="768"/>
      <c r="N43" s="762">
        <f>SUM(N37:O42)</f>
        <v>62211606</v>
      </c>
      <c r="O43" s="764"/>
      <c r="P43" s="228">
        <f t="shared" si="3"/>
        <v>100</v>
      </c>
      <c r="Q43" s="793">
        <v>0.5</v>
      </c>
      <c r="R43" s="794"/>
    </row>
    <row r="44" spans="1:20" ht="20.100000000000001" customHeight="1" x14ac:dyDescent="0.2">
      <c r="A44" s="275"/>
      <c r="B44" s="767" t="s">
        <v>170</v>
      </c>
      <c r="C44" s="768"/>
      <c r="D44" s="155">
        <v>2753085</v>
      </c>
      <c r="E44" s="169">
        <f t="shared" si="4"/>
        <v>1.1000000000000001</v>
      </c>
      <c r="F44" s="169">
        <v>17.8</v>
      </c>
      <c r="G44" s="762">
        <v>2706150</v>
      </c>
      <c r="H44" s="763"/>
      <c r="I44" s="764"/>
      <c r="J44" s="282">
        <f t="shared" si="5"/>
        <v>1.5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17907697</v>
      </c>
      <c r="E45" s="169">
        <f t="shared" si="4"/>
        <v>6.8</v>
      </c>
      <c r="F45" s="169">
        <v>59.9</v>
      </c>
      <c r="G45" s="762">
        <v>10539153</v>
      </c>
      <c r="H45" s="763"/>
      <c r="I45" s="764"/>
      <c r="J45" s="282">
        <f t="shared" si="5"/>
        <v>5.9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2399300</v>
      </c>
      <c r="E46" s="169">
        <f t="shared" si="4"/>
        <v>0.9</v>
      </c>
      <c r="F46" s="169">
        <v>-41.5</v>
      </c>
      <c r="G46" s="762">
        <v>2032078</v>
      </c>
      <c r="H46" s="763"/>
      <c r="I46" s="764"/>
      <c r="J46" s="282">
        <f t="shared" si="5"/>
        <v>1.1000000000000001</v>
      </c>
      <c r="K46" s="788">
        <v>99.5</v>
      </c>
      <c r="L46" s="789"/>
      <c r="M46" s="790"/>
      <c r="N46" s="791">
        <v>44.3</v>
      </c>
      <c r="O46" s="790"/>
      <c r="P46" s="791">
        <v>98.8</v>
      </c>
      <c r="Q46" s="789"/>
      <c r="R46" s="792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51414200</v>
      </c>
      <c r="E47" s="169">
        <f t="shared" si="4"/>
        <v>19.600000000000001</v>
      </c>
      <c r="F47" s="169">
        <v>27.5</v>
      </c>
      <c r="G47" s="762">
        <v>42993343</v>
      </c>
      <c r="H47" s="763"/>
      <c r="I47" s="764"/>
      <c r="J47" s="282">
        <f t="shared" si="5"/>
        <v>24.2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169" t="s">
        <v>110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1987741</v>
      </c>
      <c r="E49" s="169">
        <f t="shared" si="4"/>
        <v>0.8</v>
      </c>
      <c r="F49" s="169">
        <v>-7.7</v>
      </c>
      <c r="G49" s="762">
        <v>1986871</v>
      </c>
      <c r="H49" s="763"/>
      <c r="I49" s="764"/>
      <c r="J49" s="282">
        <f t="shared" si="5"/>
        <v>1.1000000000000001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169" t="s">
        <v>110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734">
        <v>47739744</v>
      </c>
      <c r="O50" s="738"/>
      <c r="P50" s="170">
        <v>-1.6</v>
      </c>
      <c r="Q50" s="734">
        <v>5007267</v>
      </c>
      <c r="R50" s="737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261747729</v>
      </c>
      <c r="E51" s="752">
        <f t="shared" si="4"/>
        <v>100</v>
      </c>
      <c r="F51" s="752">
        <v>12.2</v>
      </c>
      <c r="G51" s="754">
        <f>SUM(G38:I50)</f>
        <v>177834180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742">
        <v>46445273</v>
      </c>
      <c r="O51" s="743"/>
      <c r="P51" s="169">
        <v>-1.2</v>
      </c>
      <c r="Q51" s="742">
        <v>0</v>
      </c>
      <c r="R51" s="744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753"/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7787051</v>
      </c>
      <c r="O52" s="738"/>
      <c r="P52" s="170">
        <v>7.6</v>
      </c>
      <c r="Q52" s="734">
        <v>1365096</v>
      </c>
      <c r="R52" s="737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7647016</v>
      </c>
      <c r="O53" s="730"/>
      <c r="P53" s="172">
        <v>7.8</v>
      </c>
      <c r="Q53" s="729">
        <v>0</v>
      </c>
      <c r="R53" s="731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39904094</v>
      </c>
      <c r="O54" s="738"/>
      <c r="P54" s="170">
        <v>3</v>
      </c>
      <c r="Q54" s="734">
        <v>6073209</v>
      </c>
      <c r="R54" s="737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39166426</v>
      </c>
      <c r="O55" s="730"/>
      <c r="P55" s="169">
        <v>2.9</v>
      </c>
      <c r="Q55" s="729">
        <v>3351</v>
      </c>
      <c r="R55" s="731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734">
        <v>118618</v>
      </c>
      <c r="O56" s="738"/>
      <c r="P56" s="170">
        <v>-0.5</v>
      </c>
      <c r="Q56" s="734">
        <v>6411</v>
      </c>
      <c r="R56" s="737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29">
        <v>118618</v>
      </c>
      <c r="O57" s="730"/>
      <c r="P57" s="172">
        <v>-0.5</v>
      </c>
      <c r="Q57" s="729">
        <v>0</v>
      </c>
      <c r="R57" s="731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>
        <v>231068</v>
      </c>
      <c r="O58" s="738"/>
      <c r="P58" s="170">
        <v>103.4</v>
      </c>
      <c r="Q58" s="734">
        <v>137000</v>
      </c>
      <c r="R58" s="737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>
        <v>231068</v>
      </c>
      <c r="O59" s="730"/>
      <c r="P59" s="169">
        <v>103.4</v>
      </c>
      <c r="Q59" s="729">
        <v>0</v>
      </c>
      <c r="R59" s="731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 t="s">
        <v>199</v>
      </c>
      <c r="O60" s="735"/>
      <c r="P60" s="206" t="s">
        <v>110</v>
      </c>
      <c r="Q60" s="736" t="s">
        <v>199</v>
      </c>
      <c r="R60" s="737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723" t="s">
        <v>199</v>
      </c>
      <c r="O61" s="724"/>
      <c r="P61" s="286" t="s">
        <v>110</v>
      </c>
      <c r="Q61" s="725" t="s">
        <v>199</v>
      </c>
      <c r="R61" s="72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31" priority="7" stopIfTrue="1">
      <formula>"IF(AND(D6=0,F6=0,【参考】24右!F6=0））"</formula>
    </cfRule>
  </conditionalFormatting>
  <conditionalFormatting sqref="M6:N29">
    <cfRule type="expression" dxfId="30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1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EBED5-2A9F-4E33-847D-B509DCCC3DE7}">
  <sheetPr codeName="Sheet23"/>
  <dimension ref="A1:AN58"/>
  <sheetViews>
    <sheetView view="pageBreakPreview" zoomScale="70" zoomScaleNormal="75" zoomScaleSheetLayoutView="70" workbookViewId="0">
      <selection activeCell="AO20" sqref="AO20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220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422488</v>
      </c>
      <c r="F5" s="508"/>
      <c r="G5" s="508"/>
      <c r="H5" s="508"/>
      <c r="I5" s="236" t="s">
        <v>7</v>
      </c>
      <c r="J5" s="714">
        <v>22.84</v>
      </c>
      <c r="K5" s="715"/>
      <c r="L5" s="715"/>
      <c r="M5" s="715"/>
      <c r="N5" s="237" t="s">
        <v>8</v>
      </c>
      <c r="O5" s="716">
        <v>18498</v>
      </c>
      <c r="P5" s="711"/>
      <c r="Q5" s="711"/>
      <c r="R5" s="711"/>
      <c r="S5" s="711"/>
      <c r="T5" s="711"/>
      <c r="U5" s="236" t="s">
        <v>7</v>
      </c>
      <c r="V5" s="716">
        <v>422488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414581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386855</v>
      </c>
      <c r="F6" s="483"/>
      <c r="G6" s="483"/>
      <c r="H6" s="483"/>
      <c r="I6" s="241" t="s">
        <v>7</v>
      </c>
      <c r="J6" s="705">
        <v>22.84</v>
      </c>
      <c r="K6" s="706"/>
      <c r="L6" s="706"/>
      <c r="M6" s="706"/>
      <c r="N6" s="242" t="s">
        <v>8</v>
      </c>
      <c r="O6" s="707">
        <v>16938</v>
      </c>
      <c r="P6" s="708"/>
      <c r="Q6" s="708"/>
      <c r="R6" s="708"/>
      <c r="S6" s="708"/>
      <c r="T6" s="708"/>
      <c r="U6" s="241" t="s">
        <v>7</v>
      </c>
      <c r="V6" s="707">
        <v>386855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410260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216023395</v>
      </c>
      <c r="H10" s="504"/>
      <c r="I10" s="504"/>
      <c r="J10" s="504"/>
      <c r="K10" s="504"/>
      <c r="L10" s="27"/>
      <c r="M10" s="28"/>
      <c r="N10" s="519">
        <v>200169797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7.9</v>
      </c>
      <c r="T10" s="659"/>
      <c r="U10" s="696" t="s">
        <v>19</v>
      </c>
      <c r="V10" s="544"/>
      <c r="W10" s="544"/>
      <c r="X10" s="544"/>
      <c r="Y10" s="523"/>
      <c r="Z10" s="519">
        <v>110826231</v>
      </c>
      <c r="AA10" s="504"/>
      <c r="AB10" s="504"/>
      <c r="AC10" s="504"/>
      <c r="AD10" s="30"/>
      <c r="AE10" s="31"/>
      <c r="AF10" s="519">
        <v>103191793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209278826</v>
      </c>
      <c r="H12" s="466"/>
      <c r="I12" s="466"/>
      <c r="J12" s="466"/>
      <c r="K12" s="466"/>
      <c r="L12" s="27"/>
      <c r="M12" s="28"/>
      <c r="N12" s="465">
        <v>193796055</v>
      </c>
      <c r="O12" s="466"/>
      <c r="P12" s="466"/>
      <c r="Q12" s="466"/>
      <c r="R12" s="29"/>
      <c r="S12" s="658">
        <f t="shared" si="0"/>
        <v>8</v>
      </c>
      <c r="T12" s="659"/>
      <c r="U12" s="689" t="s">
        <v>22</v>
      </c>
      <c r="V12" s="491"/>
      <c r="W12" s="491"/>
      <c r="X12" s="491"/>
      <c r="Y12" s="492"/>
      <c r="Z12" s="519">
        <v>63847136</v>
      </c>
      <c r="AA12" s="504"/>
      <c r="AB12" s="504"/>
      <c r="AC12" s="504"/>
      <c r="AD12" s="43"/>
      <c r="AE12" s="44" t="s">
        <v>15</v>
      </c>
      <c r="AF12" s="519">
        <v>61209420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6744569</v>
      </c>
      <c r="H14" s="466"/>
      <c r="I14" s="466"/>
      <c r="J14" s="466"/>
      <c r="K14" s="466"/>
      <c r="L14" s="27"/>
      <c r="M14" s="28"/>
      <c r="N14" s="465">
        <v>6373742</v>
      </c>
      <c r="O14" s="466"/>
      <c r="P14" s="466"/>
      <c r="Q14" s="466"/>
      <c r="R14" s="49"/>
      <c r="S14" s="658">
        <f t="shared" si="0"/>
        <v>5.8</v>
      </c>
      <c r="T14" s="659"/>
      <c r="U14" s="689" t="s">
        <v>25</v>
      </c>
      <c r="V14" s="491"/>
      <c r="W14" s="491"/>
      <c r="X14" s="491"/>
      <c r="Y14" s="492"/>
      <c r="Z14" s="519">
        <v>121692885</v>
      </c>
      <c r="AA14" s="504"/>
      <c r="AB14" s="504"/>
      <c r="AC14" s="504"/>
      <c r="AD14" s="50"/>
      <c r="AE14" s="44" t="s">
        <v>15</v>
      </c>
      <c r="AF14" s="519">
        <v>113402767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138113</v>
      </c>
      <c r="H16" s="504"/>
      <c r="I16" s="504"/>
      <c r="J16" s="504"/>
      <c r="K16" s="504"/>
      <c r="L16" s="27"/>
      <c r="M16" s="28"/>
      <c r="N16" s="519">
        <v>479549</v>
      </c>
      <c r="O16" s="504"/>
      <c r="P16" s="504"/>
      <c r="Q16" s="504"/>
      <c r="R16" s="29"/>
      <c r="S16" s="658">
        <f t="shared" si="0"/>
        <v>-71.2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6606456</v>
      </c>
      <c r="H18" s="466"/>
      <c r="I18" s="466"/>
      <c r="J18" s="466"/>
      <c r="K18" s="466"/>
      <c r="L18" s="27"/>
      <c r="M18" s="28"/>
      <c r="N18" s="465">
        <v>5894193</v>
      </c>
      <c r="O18" s="466"/>
      <c r="P18" s="466"/>
      <c r="Q18" s="466"/>
      <c r="R18" s="49"/>
      <c r="S18" s="658">
        <f t="shared" si="0"/>
        <v>12.1</v>
      </c>
      <c r="T18" s="659"/>
      <c r="U18" s="689" t="s">
        <v>34</v>
      </c>
      <c r="V18" s="491"/>
      <c r="W18" s="491"/>
      <c r="X18" s="491"/>
      <c r="Y18" s="492"/>
      <c r="Z18" s="674">
        <v>0.57999999999999996</v>
      </c>
      <c r="AA18" s="675"/>
      <c r="AB18" s="675"/>
      <c r="AC18" s="675"/>
      <c r="AD18" s="54"/>
      <c r="AE18" s="55"/>
      <c r="AF18" s="42"/>
      <c r="AG18" s="675">
        <v>0.56999999999999995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712263</v>
      </c>
      <c r="H20" s="504"/>
      <c r="I20" s="504"/>
      <c r="J20" s="504"/>
      <c r="K20" s="504"/>
      <c r="L20" s="27"/>
      <c r="M20" s="28"/>
      <c r="N20" s="519">
        <v>-366588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5.4</v>
      </c>
      <c r="AA20" s="669"/>
      <c r="AB20" s="669"/>
      <c r="AC20" s="669"/>
      <c r="AD20" s="26"/>
      <c r="AE20" s="60" t="s">
        <v>16</v>
      </c>
      <c r="AF20" s="16"/>
      <c r="AG20" s="672">
        <v>5.2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584558</v>
      </c>
      <c r="H22" s="504"/>
      <c r="I22" s="504"/>
      <c r="J22" s="504"/>
      <c r="K22" s="504"/>
      <c r="L22" s="27"/>
      <c r="M22" s="28"/>
      <c r="N22" s="519">
        <v>922731</v>
      </c>
      <c r="O22" s="504"/>
      <c r="P22" s="504"/>
      <c r="Q22" s="504"/>
      <c r="R22" s="29"/>
      <c r="S22" s="658">
        <f>IF(N22=0,IF(G22&gt;0,"皆増","－"),IF(G22=0,"皆減",ROUND((G22-N22)/N22*100,1)))</f>
        <v>-36.6</v>
      </c>
      <c r="T22" s="659"/>
      <c r="U22" s="662" t="s">
        <v>40</v>
      </c>
      <c r="V22" s="663"/>
      <c r="W22" s="663"/>
      <c r="X22" s="663"/>
      <c r="Y22" s="664"/>
      <c r="Z22" s="668">
        <v>78.099999999999994</v>
      </c>
      <c r="AA22" s="669"/>
      <c r="AB22" s="669"/>
      <c r="AC22" s="669"/>
      <c r="AD22" s="26"/>
      <c r="AE22" s="60" t="s">
        <v>16</v>
      </c>
      <c r="AF22" s="16"/>
      <c r="AG22" s="672">
        <v>76.8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14366456</v>
      </c>
      <c r="AA24" s="641"/>
      <c r="AB24" s="641"/>
      <c r="AC24" s="641"/>
      <c r="AD24" s="50"/>
      <c r="AE24" s="44" t="s">
        <v>15</v>
      </c>
      <c r="AF24" s="640">
        <v>14259942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0</v>
      </c>
      <c r="H26" s="504"/>
      <c r="I26" s="504"/>
      <c r="J26" s="504"/>
      <c r="K26" s="504"/>
      <c r="L26" s="27"/>
      <c r="M26" s="28"/>
      <c r="N26" s="519">
        <v>0</v>
      </c>
      <c r="O26" s="504"/>
      <c r="P26" s="504"/>
      <c r="Q26" s="504"/>
      <c r="R26" s="29"/>
      <c r="S26" s="658" t="str">
        <f>IF(N26=0,IF(G26&gt;0,"皆増","－"),IF(G26=0,"皆減",ROUND((G26-N26)/N26*100,1)))</f>
        <v>－</v>
      </c>
      <c r="T26" s="659"/>
      <c r="U26" s="662" t="s">
        <v>46</v>
      </c>
      <c r="V26" s="663"/>
      <c r="W26" s="663"/>
      <c r="X26" s="663"/>
      <c r="Y26" s="664"/>
      <c r="Z26" s="640">
        <v>45570474</v>
      </c>
      <c r="AA26" s="641"/>
      <c r="AB26" s="641"/>
      <c r="AC26" s="641"/>
      <c r="AD26" s="50"/>
      <c r="AE26" s="44" t="s">
        <v>15</v>
      </c>
      <c r="AF26" s="640">
        <v>30171273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1296821</v>
      </c>
      <c r="H28" s="466"/>
      <c r="I28" s="466"/>
      <c r="J28" s="466"/>
      <c r="K28" s="466"/>
      <c r="L28" s="27"/>
      <c r="M28" s="28"/>
      <c r="N28" s="465">
        <v>556143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221</v>
      </c>
      <c r="I34" s="604"/>
      <c r="J34" s="604"/>
      <c r="K34" s="604"/>
      <c r="L34" s="76" t="s">
        <v>54</v>
      </c>
      <c r="M34" s="28"/>
      <c r="N34" s="252"/>
      <c r="O34" s="604" t="s">
        <v>221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-3</v>
      </c>
      <c r="AB34" s="596"/>
      <c r="AC34" s="596"/>
      <c r="AD34" s="612" t="s">
        <v>56</v>
      </c>
      <c r="AE34" s="613"/>
      <c r="AF34" s="26"/>
      <c r="AG34" s="79"/>
      <c r="AH34" s="596">
        <v>-3.7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221</v>
      </c>
      <c r="I36" s="604"/>
      <c r="J36" s="604"/>
      <c r="K36" s="604"/>
      <c r="L36" s="76" t="s">
        <v>54</v>
      </c>
      <c r="M36" s="28"/>
      <c r="N36" s="252"/>
      <c r="O36" s="604" t="s">
        <v>221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221</v>
      </c>
      <c r="AB36" s="611"/>
      <c r="AC36" s="611"/>
      <c r="AD36" s="612" t="s">
        <v>56</v>
      </c>
      <c r="AE36" s="613"/>
      <c r="AF36" s="42"/>
      <c r="AG36" s="79"/>
      <c r="AH36" s="596" t="s">
        <v>221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19388561</v>
      </c>
      <c r="Y43" s="504"/>
      <c r="Z43" s="520"/>
      <c r="AA43" s="519">
        <v>7522114</v>
      </c>
      <c r="AB43" s="504"/>
      <c r="AC43" s="520"/>
      <c r="AD43" s="528">
        <v>67621405</v>
      </c>
      <c r="AE43" s="529"/>
      <c r="AF43" s="529"/>
      <c r="AG43" s="530"/>
      <c r="AH43" s="519">
        <v>94532080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2738</v>
      </c>
      <c r="F44" s="487"/>
      <c r="G44" s="488"/>
      <c r="H44" s="486">
        <v>298610</v>
      </c>
      <c r="I44" s="487"/>
      <c r="J44" s="487"/>
      <c r="K44" s="488"/>
      <c r="L44" s="486">
        <v>210</v>
      </c>
      <c r="M44" s="487"/>
      <c r="N44" s="488"/>
      <c r="O44" s="486">
        <v>2647</v>
      </c>
      <c r="P44" s="487"/>
      <c r="Q44" s="486">
        <v>288059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189</v>
      </c>
      <c r="F45" s="508"/>
      <c r="G45" s="509"/>
      <c r="H45" s="507">
        <v>294653</v>
      </c>
      <c r="I45" s="508"/>
      <c r="J45" s="508"/>
      <c r="K45" s="509"/>
      <c r="L45" s="507">
        <v>4</v>
      </c>
      <c r="M45" s="508"/>
      <c r="N45" s="509"/>
      <c r="O45" s="507">
        <v>204</v>
      </c>
      <c r="P45" s="508"/>
      <c r="Q45" s="507">
        <v>287626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584558</v>
      </c>
      <c r="Y45" s="504"/>
      <c r="Z45" s="520"/>
      <c r="AA45" s="465">
        <v>15245</v>
      </c>
      <c r="AB45" s="466"/>
      <c r="AC45" s="467"/>
      <c r="AD45" s="519">
        <v>13272449</v>
      </c>
      <c r="AE45" s="504"/>
      <c r="AF45" s="504"/>
      <c r="AG45" s="520"/>
      <c r="AH45" s="519">
        <v>13872252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72</v>
      </c>
      <c r="F46" s="466"/>
      <c r="G46" s="467"/>
      <c r="H46" s="465">
        <v>334880</v>
      </c>
      <c r="I46" s="466"/>
      <c r="J46" s="466"/>
      <c r="K46" s="467"/>
      <c r="L46" s="465">
        <v>5</v>
      </c>
      <c r="M46" s="466"/>
      <c r="N46" s="467"/>
      <c r="O46" s="465">
        <v>74</v>
      </c>
      <c r="P46" s="466"/>
      <c r="Q46" s="465">
        <v>303217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0</v>
      </c>
      <c r="Y47" s="466"/>
      <c r="Z47" s="467"/>
      <c r="AA47" s="465">
        <v>1176605</v>
      </c>
      <c r="AB47" s="466"/>
      <c r="AC47" s="467"/>
      <c r="AD47" s="465">
        <v>3508201</v>
      </c>
      <c r="AE47" s="466"/>
      <c r="AF47" s="466"/>
      <c r="AG47" s="467"/>
      <c r="AH47" s="465">
        <v>4684806</v>
      </c>
      <c r="AI47" s="466"/>
      <c r="AJ47" s="466"/>
      <c r="AK47" s="477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 t="s">
        <v>53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53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2810</v>
      </c>
      <c r="F49" s="508"/>
      <c r="G49" s="509"/>
      <c r="H49" s="507">
        <v>299604</v>
      </c>
      <c r="I49" s="508"/>
      <c r="J49" s="508"/>
      <c r="K49" s="509"/>
      <c r="L49" s="507">
        <f>L44+L46+L48</f>
        <v>215</v>
      </c>
      <c r="M49" s="508"/>
      <c r="N49" s="509"/>
      <c r="O49" s="507">
        <v>2721</v>
      </c>
      <c r="P49" s="508"/>
      <c r="Q49" s="507">
        <v>287782</v>
      </c>
      <c r="R49" s="508"/>
      <c r="S49" s="510"/>
      <c r="T49" s="561"/>
      <c r="U49" s="526"/>
      <c r="V49" s="511" t="s">
        <v>83</v>
      </c>
      <c r="W49" s="512"/>
      <c r="X49" s="465">
        <v>0</v>
      </c>
      <c r="Y49" s="466"/>
      <c r="Z49" s="467"/>
      <c r="AA49" s="465">
        <v>0</v>
      </c>
      <c r="AB49" s="466"/>
      <c r="AC49" s="467"/>
      <c r="AD49" s="465">
        <v>0</v>
      </c>
      <c r="AE49" s="466"/>
      <c r="AF49" s="466"/>
      <c r="AG49" s="467"/>
      <c r="AH49" s="465">
        <v>0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93</v>
      </c>
      <c r="F50" s="466"/>
      <c r="G50" s="467"/>
      <c r="H50" s="465">
        <v>287577</v>
      </c>
      <c r="I50" s="466"/>
      <c r="J50" s="466"/>
      <c r="K50" s="467"/>
      <c r="L50" s="465">
        <v>7</v>
      </c>
      <c r="M50" s="466"/>
      <c r="N50" s="467"/>
      <c r="O50" s="465">
        <v>91</v>
      </c>
      <c r="P50" s="466"/>
      <c r="Q50" s="465">
        <v>279738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19973119</v>
      </c>
      <c r="Y51" s="466"/>
      <c r="Z51" s="467"/>
      <c r="AA51" s="465">
        <f>AA43+AA45-AA47+AA49</f>
        <v>6360754</v>
      </c>
      <c r="AB51" s="466"/>
      <c r="AC51" s="467"/>
      <c r="AD51" s="471">
        <f>AD43+AD45-AD47+AD49</f>
        <v>77385653</v>
      </c>
      <c r="AE51" s="472"/>
      <c r="AF51" s="472"/>
      <c r="AG51" s="473"/>
      <c r="AH51" s="465">
        <f>AH43+AH45-AH47+AH49</f>
        <v>103719526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2903</v>
      </c>
      <c r="F52" s="483"/>
      <c r="G52" s="484"/>
      <c r="H52" s="482">
        <v>299219</v>
      </c>
      <c r="I52" s="483"/>
      <c r="J52" s="483"/>
      <c r="K52" s="484"/>
      <c r="L52" s="482">
        <f>L49+L50</f>
        <v>222</v>
      </c>
      <c r="M52" s="483"/>
      <c r="N52" s="484"/>
      <c r="O52" s="482">
        <v>2812</v>
      </c>
      <c r="P52" s="483"/>
      <c r="Q52" s="482">
        <v>288141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1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F5362-32D1-469C-BD4E-0CAF9EC68599}">
  <sheetPr codeName="Sheet24"/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AT12" sqref="AT12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222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58668632</v>
      </c>
      <c r="E6" s="169">
        <f t="shared" ref="E6:E33" si="0">IF(D6=0,"－",ROUND(D6/$D$33*100,1))</f>
        <v>27.2</v>
      </c>
      <c r="F6" s="257">
        <v>1.9</v>
      </c>
      <c r="G6" s="873" t="s">
        <v>97</v>
      </c>
      <c r="H6" s="874"/>
      <c r="I6" s="875"/>
      <c r="J6" s="798">
        <v>28673921</v>
      </c>
      <c r="K6" s="800"/>
      <c r="L6" s="258">
        <f t="shared" ref="L6:L29" si="1">IF(J6=0,"－",ROUND(J6/$J$29*100,1))</f>
        <v>13.7</v>
      </c>
      <c r="M6" s="860">
        <v>15.3</v>
      </c>
      <c r="N6" s="861"/>
      <c r="O6" s="129">
        <v>26575192</v>
      </c>
      <c r="P6" s="798">
        <v>26331627</v>
      </c>
      <c r="Q6" s="800"/>
      <c r="R6" s="259">
        <f t="shared" ref="R6:R16" si="2">IF(P6=0,"－",ROUND(P6/$P$25*100,1))</f>
        <v>20.6</v>
      </c>
    </row>
    <row r="7" spans="1:20" ht="23.25" customHeight="1" x14ac:dyDescent="0.2">
      <c r="B7" s="809" t="s">
        <v>98</v>
      </c>
      <c r="C7" s="810"/>
      <c r="D7" s="129">
        <v>574894</v>
      </c>
      <c r="E7" s="260">
        <f t="shared" si="0"/>
        <v>0.3</v>
      </c>
      <c r="F7" s="257">
        <v>0</v>
      </c>
      <c r="G7" s="261" t="s">
        <v>99</v>
      </c>
      <c r="H7" s="866" t="s">
        <v>100</v>
      </c>
      <c r="I7" s="866"/>
      <c r="J7" s="762">
        <v>18704491</v>
      </c>
      <c r="K7" s="764"/>
      <c r="L7" s="258">
        <f t="shared" si="1"/>
        <v>8.9</v>
      </c>
      <c r="M7" s="860">
        <v>9.1999999999999993</v>
      </c>
      <c r="N7" s="861"/>
      <c r="O7" s="129">
        <v>17744376</v>
      </c>
      <c r="P7" s="762">
        <v>17731540</v>
      </c>
      <c r="Q7" s="764"/>
      <c r="R7" s="262">
        <f t="shared" si="2"/>
        <v>13.8</v>
      </c>
    </row>
    <row r="8" spans="1:20" ht="23.25" customHeight="1" x14ac:dyDescent="0.2">
      <c r="B8" s="809" t="s">
        <v>101</v>
      </c>
      <c r="C8" s="810"/>
      <c r="D8" s="129">
        <v>302457</v>
      </c>
      <c r="E8" s="260">
        <f t="shared" si="0"/>
        <v>0.1</v>
      </c>
      <c r="F8" s="257">
        <v>39.9</v>
      </c>
      <c r="G8" s="263"/>
      <c r="H8" s="866" t="s">
        <v>102</v>
      </c>
      <c r="I8" s="866"/>
      <c r="J8" s="762">
        <v>1635827</v>
      </c>
      <c r="K8" s="764"/>
      <c r="L8" s="258">
        <f t="shared" si="1"/>
        <v>0.8</v>
      </c>
      <c r="M8" s="860">
        <v>239.7</v>
      </c>
      <c r="N8" s="861"/>
      <c r="O8" s="129">
        <v>1635827</v>
      </c>
      <c r="P8" s="762">
        <v>1416429</v>
      </c>
      <c r="Q8" s="764"/>
      <c r="R8" s="262">
        <f t="shared" si="2"/>
        <v>1.1000000000000001</v>
      </c>
    </row>
    <row r="9" spans="1:20" ht="23.25" customHeight="1" x14ac:dyDescent="0.2">
      <c r="B9" s="809" t="s">
        <v>103</v>
      </c>
      <c r="C9" s="810"/>
      <c r="D9" s="129">
        <v>1561658</v>
      </c>
      <c r="E9" s="260">
        <f t="shared" si="0"/>
        <v>0.7</v>
      </c>
      <c r="F9" s="264">
        <v>35.5</v>
      </c>
      <c r="G9" s="848" t="s">
        <v>104</v>
      </c>
      <c r="H9" s="849"/>
      <c r="I9" s="832"/>
      <c r="J9" s="762">
        <v>53113231</v>
      </c>
      <c r="K9" s="764"/>
      <c r="L9" s="258">
        <f t="shared" si="1"/>
        <v>25.4</v>
      </c>
      <c r="M9" s="860">
        <v>3.7</v>
      </c>
      <c r="N9" s="861"/>
      <c r="O9" s="129">
        <v>23009864</v>
      </c>
      <c r="P9" s="762">
        <v>19268734</v>
      </c>
      <c r="Q9" s="764"/>
      <c r="R9" s="262">
        <f t="shared" si="2"/>
        <v>15</v>
      </c>
    </row>
    <row r="10" spans="1:20" ht="23.25" customHeight="1" x14ac:dyDescent="0.2">
      <c r="B10" s="809" t="s">
        <v>105</v>
      </c>
      <c r="C10" s="810"/>
      <c r="D10" s="129">
        <v>2284327</v>
      </c>
      <c r="E10" s="260">
        <f t="shared" si="0"/>
        <v>1.1000000000000001</v>
      </c>
      <c r="F10" s="264">
        <v>83.8</v>
      </c>
      <c r="G10" s="848" t="s">
        <v>106</v>
      </c>
      <c r="H10" s="849"/>
      <c r="I10" s="832"/>
      <c r="J10" s="762">
        <v>1176605</v>
      </c>
      <c r="K10" s="764"/>
      <c r="L10" s="258">
        <f t="shared" si="1"/>
        <v>0.6</v>
      </c>
      <c r="M10" s="860">
        <v>7.9</v>
      </c>
      <c r="N10" s="861"/>
      <c r="O10" s="129">
        <v>1176605</v>
      </c>
      <c r="P10" s="762">
        <v>1176605</v>
      </c>
      <c r="Q10" s="764"/>
      <c r="R10" s="262">
        <f t="shared" si="2"/>
        <v>0.9</v>
      </c>
    </row>
    <row r="11" spans="1:20" ht="23.25" customHeight="1" x14ac:dyDescent="0.2">
      <c r="B11" s="809" t="s">
        <v>107</v>
      </c>
      <c r="C11" s="810"/>
      <c r="D11" s="129">
        <v>12862709</v>
      </c>
      <c r="E11" s="260">
        <f t="shared" si="0"/>
        <v>6</v>
      </c>
      <c r="F11" s="264">
        <v>4.9000000000000004</v>
      </c>
      <c r="G11" s="862" t="s">
        <v>108</v>
      </c>
      <c r="H11" s="864" t="s">
        <v>109</v>
      </c>
      <c r="I11" s="832"/>
      <c r="J11" s="762">
        <v>1176605</v>
      </c>
      <c r="K11" s="764"/>
      <c r="L11" s="258">
        <f t="shared" si="1"/>
        <v>0.6</v>
      </c>
      <c r="M11" s="860">
        <v>7.9</v>
      </c>
      <c r="N11" s="861"/>
      <c r="O11" s="129">
        <v>1176605</v>
      </c>
      <c r="P11" s="762">
        <v>1176605</v>
      </c>
      <c r="Q11" s="764"/>
      <c r="R11" s="262">
        <f t="shared" si="2"/>
        <v>0.9</v>
      </c>
    </row>
    <row r="12" spans="1:20" ht="23.25" customHeight="1" x14ac:dyDescent="0.2">
      <c r="B12" s="809" t="s">
        <v>111</v>
      </c>
      <c r="C12" s="810"/>
      <c r="D12" s="129">
        <v>0</v>
      </c>
      <c r="E12" s="265" t="str">
        <f t="shared" si="0"/>
        <v>－</v>
      </c>
      <c r="F12" s="264" t="s">
        <v>110</v>
      </c>
      <c r="G12" s="863"/>
      <c r="H12" s="864" t="s">
        <v>112</v>
      </c>
      <c r="I12" s="832"/>
      <c r="J12" s="762">
        <v>0</v>
      </c>
      <c r="K12" s="764"/>
      <c r="L12" s="258" t="str">
        <f t="shared" si="1"/>
        <v>－</v>
      </c>
      <c r="M12" s="860" t="s">
        <v>215</v>
      </c>
      <c r="N12" s="861"/>
      <c r="O12" s="129">
        <v>0</v>
      </c>
      <c r="P12" s="762">
        <v>0</v>
      </c>
      <c r="Q12" s="764"/>
      <c r="R12" s="262" t="str">
        <f t="shared" si="2"/>
        <v>－</v>
      </c>
    </row>
    <row r="13" spans="1:20" ht="23.25" customHeight="1" x14ac:dyDescent="0.2">
      <c r="B13" s="809" t="s">
        <v>113</v>
      </c>
      <c r="C13" s="810"/>
      <c r="D13" s="129">
        <v>1938</v>
      </c>
      <c r="E13" s="228">
        <f t="shared" si="0"/>
        <v>0</v>
      </c>
      <c r="F13" s="264">
        <v>-53.9</v>
      </c>
      <c r="G13" s="848" t="s">
        <v>114</v>
      </c>
      <c r="H13" s="849"/>
      <c r="I13" s="832"/>
      <c r="J13" s="762">
        <f>J6+J9+J10</f>
        <v>82963757</v>
      </c>
      <c r="K13" s="764"/>
      <c r="L13" s="258">
        <f t="shared" si="1"/>
        <v>39.6</v>
      </c>
      <c r="M13" s="860">
        <v>7.5</v>
      </c>
      <c r="N13" s="861"/>
      <c r="O13" s="130">
        <f>O6+O9+O10</f>
        <v>50761661</v>
      </c>
      <c r="P13" s="762">
        <f>P6+P9+P10</f>
        <v>46776966</v>
      </c>
      <c r="Q13" s="764"/>
      <c r="R13" s="262">
        <f t="shared" si="2"/>
        <v>36.5</v>
      </c>
    </row>
    <row r="14" spans="1:20" ht="23.25" customHeight="1" x14ac:dyDescent="0.2">
      <c r="B14" s="809" t="s">
        <v>115</v>
      </c>
      <c r="C14" s="810"/>
      <c r="D14" s="129">
        <v>209372</v>
      </c>
      <c r="E14" s="228">
        <f t="shared" si="0"/>
        <v>0.1</v>
      </c>
      <c r="F14" s="264">
        <v>33</v>
      </c>
      <c r="G14" s="848" t="s">
        <v>116</v>
      </c>
      <c r="H14" s="849"/>
      <c r="I14" s="832"/>
      <c r="J14" s="762">
        <v>45894833</v>
      </c>
      <c r="K14" s="764"/>
      <c r="L14" s="258">
        <f t="shared" si="1"/>
        <v>21.9</v>
      </c>
      <c r="M14" s="793">
        <v>10.9</v>
      </c>
      <c r="N14" s="828"/>
      <c r="O14" s="129">
        <v>38608568</v>
      </c>
      <c r="P14" s="762">
        <v>34861552</v>
      </c>
      <c r="Q14" s="764"/>
      <c r="R14" s="266">
        <f t="shared" si="2"/>
        <v>27.2</v>
      </c>
    </row>
    <row r="15" spans="1:20" ht="23.25" customHeight="1" x14ac:dyDescent="0.2">
      <c r="B15" s="859" t="s">
        <v>117</v>
      </c>
      <c r="C15" s="850"/>
      <c r="D15" s="129">
        <v>2161617</v>
      </c>
      <c r="E15" s="265">
        <f t="shared" si="0"/>
        <v>1</v>
      </c>
      <c r="F15" s="264">
        <v>829.9</v>
      </c>
      <c r="G15" s="848" t="s">
        <v>118</v>
      </c>
      <c r="H15" s="849"/>
      <c r="I15" s="832"/>
      <c r="J15" s="762">
        <v>1423685</v>
      </c>
      <c r="K15" s="764"/>
      <c r="L15" s="258">
        <f t="shared" si="1"/>
        <v>0.7</v>
      </c>
      <c r="M15" s="793">
        <v>7.2</v>
      </c>
      <c r="N15" s="828"/>
      <c r="O15" s="129">
        <v>1265111</v>
      </c>
      <c r="P15" s="762">
        <v>1265111</v>
      </c>
      <c r="Q15" s="764"/>
      <c r="R15" s="262">
        <f t="shared" si="2"/>
        <v>1</v>
      </c>
    </row>
    <row r="16" spans="1:20" ht="23.25" customHeight="1" x14ac:dyDescent="0.2">
      <c r="B16" s="809" t="s">
        <v>119</v>
      </c>
      <c r="C16" s="850"/>
      <c r="D16" s="129">
        <v>49874379</v>
      </c>
      <c r="E16" s="260">
        <f t="shared" si="0"/>
        <v>23.1</v>
      </c>
      <c r="F16" s="264">
        <v>12.9</v>
      </c>
      <c r="G16" s="848" t="s">
        <v>120</v>
      </c>
      <c r="H16" s="849"/>
      <c r="I16" s="832"/>
      <c r="J16" s="762">
        <v>19375367</v>
      </c>
      <c r="K16" s="764"/>
      <c r="L16" s="258">
        <f t="shared" si="1"/>
        <v>9.3000000000000007</v>
      </c>
      <c r="M16" s="793">
        <v>9.6</v>
      </c>
      <c r="N16" s="828"/>
      <c r="O16" s="129">
        <v>13018141</v>
      </c>
      <c r="P16" s="762">
        <v>7819774</v>
      </c>
      <c r="Q16" s="764"/>
      <c r="R16" s="262">
        <f t="shared" si="2"/>
        <v>6.1</v>
      </c>
    </row>
    <row r="17" spans="1:21" ht="23.25" customHeight="1" x14ac:dyDescent="0.2">
      <c r="B17" s="851" t="s">
        <v>108</v>
      </c>
      <c r="C17" s="267" t="s">
        <v>121</v>
      </c>
      <c r="D17" s="129">
        <v>46979095</v>
      </c>
      <c r="E17" s="260">
        <f t="shared" si="0"/>
        <v>21.7</v>
      </c>
      <c r="F17" s="264">
        <v>11.9</v>
      </c>
      <c r="G17" s="848" t="s">
        <v>38</v>
      </c>
      <c r="H17" s="849"/>
      <c r="I17" s="832"/>
      <c r="J17" s="762">
        <v>13872252</v>
      </c>
      <c r="K17" s="764"/>
      <c r="L17" s="258">
        <f t="shared" si="1"/>
        <v>6.6</v>
      </c>
      <c r="M17" s="793">
        <v>131.30000000000001</v>
      </c>
      <c r="N17" s="828"/>
      <c r="O17" s="129">
        <v>12446045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29">
        <v>2895284</v>
      </c>
      <c r="E18" s="260">
        <f t="shared" si="0"/>
        <v>1.3</v>
      </c>
      <c r="F18" s="264">
        <v>32.4</v>
      </c>
      <c r="G18" s="848" t="s">
        <v>123</v>
      </c>
      <c r="H18" s="849"/>
      <c r="I18" s="832"/>
      <c r="J18" s="762">
        <v>0</v>
      </c>
      <c r="K18" s="764"/>
      <c r="L18" s="258" t="str">
        <f t="shared" si="1"/>
        <v>－</v>
      </c>
      <c r="M18" s="793" t="s">
        <v>110</v>
      </c>
      <c r="N18" s="828"/>
      <c r="O18" s="12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29">
        <v>32702</v>
      </c>
      <c r="E19" s="260">
        <f t="shared" si="0"/>
        <v>0</v>
      </c>
      <c r="F19" s="264">
        <v>-2.8</v>
      </c>
      <c r="G19" s="848" t="s">
        <v>125</v>
      </c>
      <c r="H19" s="849"/>
      <c r="I19" s="832"/>
      <c r="J19" s="762">
        <v>312506</v>
      </c>
      <c r="K19" s="764"/>
      <c r="L19" s="258">
        <f t="shared" si="1"/>
        <v>0.1</v>
      </c>
      <c r="M19" s="793">
        <v>-7.6</v>
      </c>
      <c r="N19" s="828"/>
      <c r="O19" s="129">
        <v>17610</v>
      </c>
      <c r="P19" s="762">
        <v>17610</v>
      </c>
      <c r="Q19" s="764"/>
      <c r="R19" s="262">
        <f>IF(P19=0,"－",ROUND(P19/$P$25*100,1))</f>
        <v>0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128534685</v>
      </c>
      <c r="E20" s="260">
        <f t="shared" si="0"/>
        <v>59.5</v>
      </c>
      <c r="F20" s="264">
        <v>9.3000000000000007</v>
      </c>
      <c r="G20" s="848" t="s">
        <v>128</v>
      </c>
      <c r="H20" s="849"/>
      <c r="I20" s="832"/>
      <c r="J20" s="762">
        <v>16443075</v>
      </c>
      <c r="K20" s="764"/>
      <c r="L20" s="258">
        <f t="shared" si="1"/>
        <v>7.9</v>
      </c>
      <c r="M20" s="793">
        <v>3.6</v>
      </c>
      <c r="N20" s="828"/>
      <c r="O20" s="129">
        <v>12147656</v>
      </c>
      <c r="P20" s="762">
        <v>9298006</v>
      </c>
      <c r="Q20" s="764"/>
      <c r="R20" s="262">
        <f>IF(P20=0,"－",ROUND(P20/$P$25*100,1))</f>
        <v>7.3</v>
      </c>
    </row>
    <row r="21" spans="1:21" ht="23.25" customHeight="1" x14ac:dyDescent="0.2">
      <c r="B21" s="809" t="s">
        <v>129</v>
      </c>
      <c r="C21" s="810"/>
      <c r="D21" s="129">
        <v>1934201</v>
      </c>
      <c r="E21" s="265">
        <f t="shared" si="0"/>
        <v>0.9</v>
      </c>
      <c r="F21" s="264">
        <v>8.9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793" t="s">
        <v>110</v>
      </c>
      <c r="N21" s="828"/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29">
        <v>4337649</v>
      </c>
      <c r="E22" s="260">
        <f t="shared" si="0"/>
        <v>2</v>
      </c>
      <c r="F22" s="257">
        <v>0.9</v>
      </c>
      <c r="G22" s="846" t="s">
        <v>132</v>
      </c>
      <c r="H22" s="847"/>
      <c r="I22" s="839"/>
      <c r="J22" s="763">
        <f>J24+J27+J28</f>
        <v>28993351</v>
      </c>
      <c r="K22" s="764"/>
      <c r="L22" s="258">
        <f t="shared" si="1"/>
        <v>13.9</v>
      </c>
      <c r="M22" s="793">
        <v>-14.8</v>
      </c>
      <c r="N22" s="828"/>
      <c r="O22" s="131">
        <f>O24+O27+O28</f>
        <v>14653831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29">
        <v>716322</v>
      </c>
      <c r="E23" s="260">
        <f t="shared" si="0"/>
        <v>0.3</v>
      </c>
      <c r="F23" s="257">
        <v>4.5999999999999996</v>
      </c>
      <c r="G23" s="271"/>
      <c r="H23" s="838" t="s">
        <v>135</v>
      </c>
      <c r="I23" s="839"/>
      <c r="J23" s="762">
        <v>615873</v>
      </c>
      <c r="K23" s="764"/>
      <c r="L23" s="258">
        <f t="shared" si="1"/>
        <v>0.3</v>
      </c>
      <c r="M23" s="793">
        <v>12.3</v>
      </c>
      <c r="N23" s="828"/>
      <c r="O23" s="129">
        <v>609137</v>
      </c>
      <c r="P23" s="829">
        <v>100039019</v>
      </c>
      <c r="Q23" s="830"/>
      <c r="R23" s="273" t="s">
        <v>14</v>
      </c>
    </row>
    <row r="24" spans="1:21" ht="23.25" customHeight="1" x14ac:dyDescent="0.2">
      <c r="B24" s="809" t="s">
        <v>136</v>
      </c>
      <c r="C24" s="810"/>
      <c r="D24" s="129">
        <v>31043936</v>
      </c>
      <c r="E24" s="260">
        <f t="shared" si="0"/>
        <v>14.4</v>
      </c>
      <c r="F24" s="264">
        <v>3.4</v>
      </c>
      <c r="G24" s="840" t="s">
        <v>137</v>
      </c>
      <c r="H24" s="838" t="s">
        <v>138</v>
      </c>
      <c r="I24" s="839"/>
      <c r="J24" s="762">
        <v>28993351</v>
      </c>
      <c r="K24" s="764"/>
      <c r="L24" s="258">
        <f t="shared" si="1"/>
        <v>13.9</v>
      </c>
      <c r="M24" s="793">
        <v>-14.8</v>
      </c>
      <c r="N24" s="828"/>
      <c r="O24" s="129">
        <v>14653831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29">
        <v>24281324</v>
      </c>
      <c r="E25" s="260">
        <f t="shared" si="0"/>
        <v>11.2</v>
      </c>
      <c r="F25" s="264">
        <v>8.4</v>
      </c>
      <c r="G25" s="840"/>
      <c r="H25" s="836" t="s">
        <v>108</v>
      </c>
      <c r="I25" s="255" t="s">
        <v>141</v>
      </c>
      <c r="J25" s="762">
        <v>8628424</v>
      </c>
      <c r="K25" s="764"/>
      <c r="L25" s="258">
        <f t="shared" si="1"/>
        <v>4.0999999999999996</v>
      </c>
      <c r="M25" s="793">
        <v>1.6</v>
      </c>
      <c r="N25" s="828"/>
      <c r="O25" s="129">
        <v>2153684</v>
      </c>
      <c r="P25" s="829">
        <v>128098550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29">
        <v>867328</v>
      </c>
      <c r="E26" s="260">
        <f t="shared" si="0"/>
        <v>0.4</v>
      </c>
      <c r="F26" s="264">
        <v>4.2</v>
      </c>
      <c r="G26" s="840"/>
      <c r="H26" s="837"/>
      <c r="I26" s="255" t="s">
        <v>143</v>
      </c>
      <c r="J26" s="762">
        <v>20364927</v>
      </c>
      <c r="K26" s="764"/>
      <c r="L26" s="258">
        <f t="shared" si="1"/>
        <v>9.6999999999999993</v>
      </c>
      <c r="M26" s="793">
        <v>-20.2</v>
      </c>
      <c r="N26" s="828"/>
      <c r="O26" s="129">
        <v>12500147</v>
      </c>
      <c r="R26" s="275"/>
    </row>
    <row r="27" spans="1:21" ht="23.25" customHeight="1" x14ac:dyDescent="0.2">
      <c r="B27" s="809" t="s">
        <v>144</v>
      </c>
      <c r="C27" s="810"/>
      <c r="D27" s="129">
        <v>3901741</v>
      </c>
      <c r="E27" s="260">
        <f t="shared" si="0"/>
        <v>1.8</v>
      </c>
      <c r="F27" s="264">
        <v>1319.2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793" t="s">
        <v>110</v>
      </c>
      <c r="N27" s="828"/>
      <c r="O27" s="12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29">
        <v>4684806</v>
      </c>
      <c r="E28" s="228">
        <f t="shared" si="0"/>
        <v>2.2000000000000002</v>
      </c>
      <c r="F28" s="264">
        <v>-36.9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793" t="s">
        <v>110</v>
      </c>
      <c r="N28" s="828"/>
      <c r="O28" s="12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29">
        <v>6373742</v>
      </c>
      <c r="E29" s="260">
        <f t="shared" si="0"/>
        <v>3</v>
      </c>
      <c r="F29" s="264">
        <v>-3.1</v>
      </c>
      <c r="G29" s="811" t="s">
        <v>149</v>
      </c>
      <c r="H29" s="772"/>
      <c r="I29" s="733"/>
      <c r="J29" s="762">
        <f>SUM(J13:K22)</f>
        <v>209278826</v>
      </c>
      <c r="K29" s="764"/>
      <c r="L29" s="276">
        <f t="shared" si="1"/>
        <v>100</v>
      </c>
      <c r="M29" s="812">
        <v>8</v>
      </c>
      <c r="N29" s="813"/>
      <c r="O29" s="132">
        <f>SUM(O13:O22)</f>
        <v>142918623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29">
        <v>8217661</v>
      </c>
      <c r="E30" s="260">
        <f t="shared" si="0"/>
        <v>3.8</v>
      </c>
      <c r="F30" s="257">
        <v>63.7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29">
        <v>1130000</v>
      </c>
      <c r="E31" s="260">
        <f t="shared" si="0"/>
        <v>0.5</v>
      </c>
      <c r="F31" s="257">
        <v>-65.400000000000006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87488710</v>
      </c>
      <c r="E32" s="228">
        <f t="shared" si="0"/>
        <v>40.5</v>
      </c>
      <c r="F32" s="257">
        <v>6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216023395</v>
      </c>
      <c r="E33" s="278">
        <f t="shared" si="0"/>
        <v>100</v>
      </c>
      <c r="F33" s="279">
        <v>7.9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55178984</v>
      </c>
      <c r="O37" s="764"/>
      <c r="P37" s="152">
        <f t="shared" ref="P37:P43" si="3">IF(N37=0,"－",ROUND(N37/$N$43*100,1))</f>
        <v>94.1</v>
      </c>
      <c r="Q37" s="793">
        <v>2.2000000000000002</v>
      </c>
      <c r="R37" s="794"/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806847</v>
      </c>
      <c r="E38" s="169">
        <f t="shared" ref="E38:E51" si="4">IF(D38=0,"－",ROUND(D38/$D$51*100,1))</f>
        <v>0.4</v>
      </c>
      <c r="F38" s="169">
        <v>0.2</v>
      </c>
      <c r="G38" s="798">
        <v>806301</v>
      </c>
      <c r="H38" s="799"/>
      <c r="I38" s="800"/>
      <c r="J38" s="281">
        <f t="shared" ref="J38:J51" si="5">IF(G38=0,"－",ROUND(G38/$G$51*100,1))</f>
        <v>0.6</v>
      </c>
      <c r="K38" s="782" t="s">
        <v>160</v>
      </c>
      <c r="L38" s="783"/>
      <c r="M38" s="768"/>
      <c r="N38" s="762">
        <v>149645</v>
      </c>
      <c r="O38" s="764"/>
      <c r="P38" s="152">
        <f t="shared" si="3"/>
        <v>0.3</v>
      </c>
      <c r="Q38" s="793">
        <v>1.7</v>
      </c>
      <c r="R38" s="794"/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26214773</v>
      </c>
      <c r="E39" s="169">
        <f t="shared" si="4"/>
        <v>12.5</v>
      </c>
      <c r="F39" s="169">
        <v>15.8</v>
      </c>
      <c r="G39" s="762">
        <v>22004908</v>
      </c>
      <c r="H39" s="763"/>
      <c r="I39" s="764"/>
      <c r="J39" s="282">
        <f t="shared" si="5"/>
        <v>15.4</v>
      </c>
      <c r="K39" s="782" t="s">
        <v>162</v>
      </c>
      <c r="L39" s="783"/>
      <c r="M39" s="768"/>
      <c r="N39" s="762">
        <v>3340003</v>
      </c>
      <c r="O39" s="764"/>
      <c r="P39" s="152">
        <f t="shared" si="3"/>
        <v>5.7</v>
      </c>
      <c r="Q39" s="793">
        <v>-1.9</v>
      </c>
      <c r="R39" s="794"/>
    </row>
    <row r="40" spans="1:20" ht="20.100000000000001" customHeight="1" x14ac:dyDescent="0.2">
      <c r="A40" s="275"/>
      <c r="B40" s="767" t="s">
        <v>163</v>
      </c>
      <c r="C40" s="768"/>
      <c r="D40" s="130">
        <v>104382967</v>
      </c>
      <c r="E40" s="169">
        <f t="shared" si="4"/>
        <v>49.9</v>
      </c>
      <c r="F40" s="169">
        <v>7.8</v>
      </c>
      <c r="G40" s="762">
        <v>62284700</v>
      </c>
      <c r="H40" s="763"/>
      <c r="I40" s="764"/>
      <c r="J40" s="282">
        <f t="shared" si="5"/>
        <v>43.6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">
        <v>110</v>
      </c>
      <c r="R40" s="794"/>
    </row>
    <row r="41" spans="1:20" ht="20.100000000000001" customHeight="1" x14ac:dyDescent="0.2">
      <c r="A41" s="275"/>
      <c r="B41" s="767" t="s">
        <v>165</v>
      </c>
      <c r="C41" s="768"/>
      <c r="D41" s="155">
        <v>16423996</v>
      </c>
      <c r="E41" s="169">
        <f t="shared" si="4"/>
        <v>7.8</v>
      </c>
      <c r="F41" s="169">
        <v>-3.2</v>
      </c>
      <c r="G41" s="762">
        <v>14153567</v>
      </c>
      <c r="H41" s="763"/>
      <c r="I41" s="764"/>
      <c r="J41" s="282">
        <f t="shared" si="5"/>
        <v>9.9</v>
      </c>
      <c r="K41" s="782" t="s">
        <v>166</v>
      </c>
      <c r="L41" s="783"/>
      <c r="M41" s="768"/>
      <c r="N41" s="762">
        <v>0</v>
      </c>
      <c r="O41" s="764"/>
      <c r="P41" s="152" t="str">
        <f t="shared" si="3"/>
        <v>－</v>
      </c>
      <c r="Q41" s="793" t="s">
        <v>110</v>
      </c>
      <c r="R41" s="794"/>
    </row>
    <row r="42" spans="1:20" ht="20.100000000000001" customHeight="1" x14ac:dyDescent="0.2">
      <c r="A42" s="275"/>
      <c r="B42" s="767" t="s">
        <v>167</v>
      </c>
      <c r="C42" s="768"/>
      <c r="D42" s="130">
        <v>366276</v>
      </c>
      <c r="E42" s="169">
        <f t="shared" si="4"/>
        <v>0.2</v>
      </c>
      <c r="F42" s="169">
        <v>0.8</v>
      </c>
      <c r="G42" s="762">
        <v>215369</v>
      </c>
      <c r="H42" s="763"/>
      <c r="I42" s="764"/>
      <c r="J42" s="282">
        <f t="shared" si="5"/>
        <v>0.2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">
        <v>110</v>
      </c>
      <c r="R42" s="794"/>
    </row>
    <row r="43" spans="1:20" ht="20.100000000000001" customHeight="1" x14ac:dyDescent="0.2">
      <c r="A43" s="275"/>
      <c r="B43" s="767" t="s">
        <v>169</v>
      </c>
      <c r="C43" s="768"/>
      <c r="D43" s="130">
        <v>0</v>
      </c>
      <c r="E43" s="169" t="str">
        <f t="shared" si="4"/>
        <v>－</v>
      </c>
      <c r="F43" s="169" t="s">
        <v>110</v>
      </c>
      <c r="G43" s="762">
        <v>0</v>
      </c>
      <c r="H43" s="763"/>
      <c r="I43" s="764"/>
      <c r="J43" s="282" t="str">
        <f t="shared" si="5"/>
        <v>－</v>
      </c>
      <c r="K43" s="782" t="s">
        <v>68</v>
      </c>
      <c r="L43" s="783"/>
      <c r="M43" s="768"/>
      <c r="N43" s="762">
        <f>SUM(N37:O42)</f>
        <v>58668632</v>
      </c>
      <c r="O43" s="764"/>
      <c r="P43" s="228">
        <f t="shared" si="3"/>
        <v>100</v>
      </c>
      <c r="Q43" s="793">
        <v>1.9</v>
      </c>
      <c r="R43" s="794"/>
    </row>
    <row r="44" spans="1:20" ht="20.100000000000001" customHeight="1" x14ac:dyDescent="0.2">
      <c r="A44" s="275"/>
      <c r="B44" s="767" t="s">
        <v>170</v>
      </c>
      <c r="C44" s="768"/>
      <c r="D44" s="155">
        <v>4184271</v>
      </c>
      <c r="E44" s="169">
        <f t="shared" si="4"/>
        <v>2</v>
      </c>
      <c r="F44" s="169">
        <v>8.1999999999999993</v>
      </c>
      <c r="G44" s="762">
        <v>3637211</v>
      </c>
      <c r="H44" s="763"/>
      <c r="I44" s="764"/>
      <c r="J44" s="282">
        <f t="shared" si="5"/>
        <v>2.5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21331251</v>
      </c>
      <c r="E45" s="169">
        <f t="shared" si="4"/>
        <v>10.199999999999999</v>
      </c>
      <c r="F45" s="169">
        <v>27.5</v>
      </c>
      <c r="G45" s="762">
        <v>11452757</v>
      </c>
      <c r="H45" s="763"/>
      <c r="I45" s="764"/>
      <c r="J45" s="282">
        <f t="shared" si="5"/>
        <v>8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4613823</v>
      </c>
      <c r="E46" s="169">
        <f t="shared" si="4"/>
        <v>2.2000000000000002</v>
      </c>
      <c r="F46" s="169">
        <v>41.7</v>
      </c>
      <c r="G46" s="762">
        <v>3068989</v>
      </c>
      <c r="H46" s="763"/>
      <c r="I46" s="764"/>
      <c r="J46" s="282">
        <f t="shared" si="5"/>
        <v>2.1</v>
      </c>
      <c r="K46" s="788">
        <v>99.5</v>
      </c>
      <c r="L46" s="789"/>
      <c r="M46" s="790"/>
      <c r="N46" s="791">
        <v>60.2</v>
      </c>
      <c r="O46" s="790"/>
      <c r="P46" s="791">
        <v>99.2</v>
      </c>
      <c r="Q46" s="789"/>
      <c r="R46" s="792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29778017</v>
      </c>
      <c r="E47" s="169">
        <f t="shared" si="4"/>
        <v>14.2</v>
      </c>
      <c r="F47" s="169">
        <v>-4.7</v>
      </c>
      <c r="G47" s="762">
        <v>24118216</v>
      </c>
      <c r="H47" s="763"/>
      <c r="I47" s="764"/>
      <c r="J47" s="282">
        <f t="shared" si="5"/>
        <v>16.899999999999999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169" t="s">
        <v>110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1176605</v>
      </c>
      <c r="E49" s="169">
        <f t="shared" si="4"/>
        <v>0.6</v>
      </c>
      <c r="F49" s="169">
        <v>7.9</v>
      </c>
      <c r="G49" s="762">
        <v>1176605</v>
      </c>
      <c r="H49" s="763"/>
      <c r="I49" s="764"/>
      <c r="J49" s="282">
        <f t="shared" si="5"/>
        <v>0.8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169" t="s">
        <v>110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734">
        <v>36338907</v>
      </c>
      <c r="O50" s="738"/>
      <c r="P50" s="170">
        <v>-1.7</v>
      </c>
      <c r="Q50" s="734">
        <v>4312530</v>
      </c>
      <c r="R50" s="737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209278826</v>
      </c>
      <c r="E51" s="752">
        <f t="shared" si="4"/>
        <v>100</v>
      </c>
      <c r="F51" s="752">
        <v>8</v>
      </c>
      <c r="G51" s="754">
        <f>SUM(G38:I50)</f>
        <v>142918623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742">
        <v>35949192</v>
      </c>
      <c r="O51" s="743"/>
      <c r="P51" s="169">
        <v>-1.8</v>
      </c>
      <c r="Q51" s="742">
        <v>0</v>
      </c>
      <c r="R51" s="744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753"/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6956154</v>
      </c>
      <c r="O52" s="738"/>
      <c r="P52" s="170">
        <v>8.9</v>
      </c>
      <c r="Q52" s="734">
        <v>1067471</v>
      </c>
      <c r="R52" s="737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6896350</v>
      </c>
      <c r="O53" s="730"/>
      <c r="P53" s="172">
        <v>8.6</v>
      </c>
      <c r="Q53" s="729">
        <v>0</v>
      </c>
      <c r="R53" s="731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28395776</v>
      </c>
      <c r="O54" s="738"/>
      <c r="P54" s="170">
        <v>2</v>
      </c>
      <c r="Q54" s="734">
        <v>4429923</v>
      </c>
      <c r="R54" s="737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27044914</v>
      </c>
      <c r="O55" s="730"/>
      <c r="P55" s="169">
        <v>0.1</v>
      </c>
      <c r="Q55" s="729">
        <v>0</v>
      </c>
      <c r="R55" s="731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734">
        <v>722681</v>
      </c>
      <c r="O56" s="738"/>
      <c r="P56" s="170">
        <v>118.3</v>
      </c>
      <c r="Q56" s="734">
        <v>459667</v>
      </c>
      <c r="R56" s="737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29">
        <v>722681</v>
      </c>
      <c r="O57" s="730"/>
      <c r="P57" s="172">
        <v>118.3</v>
      </c>
      <c r="Q57" s="729">
        <v>0</v>
      </c>
      <c r="R57" s="731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>
        <v>2665842</v>
      </c>
      <c r="O58" s="738"/>
      <c r="P58" s="170">
        <v>42</v>
      </c>
      <c r="Q58" s="734">
        <v>2505505</v>
      </c>
      <c r="R58" s="737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>
        <v>2665842</v>
      </c>
      <c r="O59" s="730"/>
      <c r="P59" s="169">
        <v>42</v>
      </c>
      <c r="Q59" s="729">
        <v>0</v>
      </c>
      <c r="R59" s="731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 t="s">
        <v>110</v>
      </c>
      <c r="O60" s="735"/>
      <c r="P60" s="206" t="s">
        <v>110</v>
      </c>
      <c r="Q60" s="736" t="s">
        <v>110</v>
      </c>
      <c r="R60" s="737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723" t="s">
        <v>110</v>
      </c>
      <c r="O61" s="724"/>
      <c r="P61" s="286" t="s">
        <v>110</v>
      </c>
      <c r="Q61" s="725" t="s">
        <v>110</v>
      </c>
      <c r="R61" s="72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29" priority="2" stopIfTrue="1">
      <formula>"IF(AND(D6=0,F6=0,【参考】24右!F6=0））"</formula>
    </cfRule>
  </conditionalFormatting>
  <conditionalFormatting sqref="M6:N29">
    <cfRule type="expression" dxfId="28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1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B83D2-13C4-4168-ADF5-0AC9BFB8DDD1}">
  <sheetPr codeName="Sheet25"/>
  <dimension ref="A1:AN58"/>
  <sheetViews>
    <sheetView view="pageBreakPreview" zoomScale="70" zoomScaleNormal="70" zoomScaleSheetLayoutView="70" workbookViewId="0">
      <selection activeCell="AM11" sqref="AM11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223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288088</v>
      </c>
      <c r="F5" s="508"/>
      <c r="G5" s="508"/>
      <c r="H5" s="508"/>
      <c r="I5" s="236" t="s">
        <v>7</v>
      </c>
      <c r="J5" s="714">
        <v>14.67</v>
      </c>
      <c r="K5" s="715"/>
      <c r="L5" s="715"/>
      <c r="M5" s="715"/>
      <c r="N5" s="237" t="s">
        <v>8</v>
      </c>
      <c r="O5" s="716">
        <v>19637.900000000001</v>
      </c>
      <c r="P5" s="711"/>
      <c r="Q5" s="711"/>
      <c r="R5" s="711"/>
      <c r="S5" s="711"/>
      <c r="T5" s="711"/>
      <c r="U5" s="236" t="s">
        <v>7</v>
      </c>
      <c r="V5" s="716">
        <v>288088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282281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277622</v>
      </c>
      <c r="F6" s="483"/>
      <c r="G6" s="483"/>
      <c r="H6" s="483"/>
      <c r="I6" s="241" t="s">
        <v>7</v>
      </c>
      <c r="J6" s="705">
        <v>14.67</v>
      </c>
      <c r="K6" s="706"/>
      <c r="L6" s="706"/>
      <c r="M6" s="706"/>
      <c r="N6" s="242" t="s">
        <v>8</v>
      </c>
      <c r="O6" s="707">
        <v>18924</v>
      </c>
      <c r="P6" s="708"/>
      <c r="Q6" s="708"/>
      <c r="R6" s="708"/>
      <c r="S6" s="708"/>
      <c r="T6" s="708"/>
      <c r="U6" s="241" t="s">
        <v>7</v>
      </c>
      <c r="V6" s="707">
        <v>277622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280126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137292495</v>
      </c>
      <c r="H10" s="504"/>
      <c r="I10" s="504"/>
      <c r="J10" s="504"/>
      <c r="K10" s="504"/>
      <c r="L10" s="27"/>
      <c r="M10" s="28"/>
      <c r="N10" s="519">
        <v>131219485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4.5999999999999996</v>
      </c>
      <c r="T10" s="659"/>
      <c r="U10" s="696" t="s">
        <v>19</v>
      </c>
      <c r="V10" s="544"/>
      <c r="W10" s="544"/>
      <c r="X10" s="544"/>
      <c r="Y10" s="523"/>
      <c r="Z10" s="519">
        <v>71470773</v>
      </c>
      <c r="AA10" s="504"/>
      <c r="AB10" s="504"/>
      <c r="AC10" s="504"/>
      <c r="AD10" s="30"/>
      <c r="AE10" s="31"/>
      <c r="AF10" s="519">
        <v>68444766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131964230</v>
      </c>
      <c r="H12" s="466"/>
      <c r="I12" s="466"/>
      <c r="J12" s="466"/>
      <c r="K12" s="466"/>
      <c r="L12" s="27"/>
      <c r="M12" s="28"/>
      <c r="N12" s="465">
        <v>123773948</v>
      </c>
      <c r="O12" s="466"/>
      <c r="P12" s="466"/>
      <c r="Q12" s="466"/>
      <c r="R12" s="29"/>
      <c r="S12" s="658">
        <f t="shared" si="0"/>
        <v>6.6</v>
      </c>
      <c r="T12" s="659"/>
      <c r="U12" s="689" t="s">
        <v>22</v>
      </c>
      <c r="V12" s="491"/>
      <c r="W12" s="491"/>
      <c r="X12" s="491"/>
      <c r="Y12" s="492"/>
      <c r="Z12" s="519">
        <v>51271898</v>
      </c>
      <c r="AA12" s="504"/>
      <c r="AB12" s="504"/>
      <c r="AC12" s="504"/>
      <c r="AD12" s="43"/>
      <c r="AE12" s="44" t="s">
        <v>15</v>
      </c>
      <c r="AF12" s="519">
        <v>49442066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5328265</v>
      </c>
      <c r="H14" s="466"/>
      <c r="I14" s="466"/>
      <c r="J14" s="466"/>
      <c r="K14" s="466"/>
      <c r="L14" s="27"/>
      <c r="M14" s="28"/>
      <c r="N14" s="465">
        <v>7445537</v>
      </c>
      <c r="O14" s="466"/>
      <c r="P14" s="466"/>
      <c r="Q14" s="466"/>
      <c r="R14" s="49"/>
      <c r="S14" s="658">
        <f t="shared" si="0"/>
        <v>-28.4</v>
      </c>
      <c r="T14" s="659"/>
      <c r="U14" s="689" t="s">
        <v>25</v>
      </c>
      <c r="V14" s="491"/>
      <c r="W14" s="491"/>
      <c r="X14" s="491"/>
      <c r="Y14" s="492"/>
      <c r="Z14" s="519">
        <v>81616447</v>
      </c>
      <c r="AA14" s="504"/>
      <c r="AB14" s="504"/>
      <c r="AC14" s="504"/>
      <c r="AD14" s="50"/>
      <c r="AE14" s="44" t="s">
        <v>15</v>
      </c>
      <c r="AF14" s="519">
        <v>78098672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646780</v>
      </c>
      <c r="H16" s="504"/>
      <c r="I16" s="504"/>
      <c r="J16" s="504"/>
      <c r="K16" s="504"/>
      <c r="L16" s="27"/>
      <c r="M16" s="28"/>
      <c r="N16" s="519">
        <v>128352</v>
      </c>
      <c r="O16" s="504"/>
      <c r="P16" s="504"/>
      <c r="Q16" s="504"/>
      <c r="R16" s="29"/>
      <c r="S16" s="658">
        <f t="shared" si="0"/>
        <v>403.9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4681485</v>
      </c>
      <c r="H18" s="466"/>
      <c r="I18" s="466"/>
      <c r="J18" s="466"/>
      <c r="K18" s="466"/>
      <c r="L18" s="27"/>
      <c r="M18" s="28"/>
      <c r="N18" s="465">
        <v>7317185</v>
      </c>
      <c r="O18" s="466"/>
      <c r="P18" s="466"/>
      <c r="Q18" s="466"/>
      <c r="R18" s="49"/>
      <c r="S18" s="658">
        <f t="shared" si="0"/>
        <v>-36</v>
      </c>
      <c r="T18" s="659"/>
      <c r="U18" s="689" t="s">
        <v>34</v>
      </c>
      <c r="V18" s="491"/>
      <c r="W18" s="491"/>
      <c r="X18" s="491"/>
      <c r="Y18" s="492"/>
      <c r="Z18" s="674">
        <v>0.72</v>
      </c>
      <c r="AA18" s="675"/>
      <c r="AB18" s="675"/>
      <c r="AC18" s="675"/>
      <c r="AD18" s="54"/>
      <c r="AE18" s="55"/>
      <c r="AF18" s="42"/>
      <c r="AG18" s="675">
        <v>0.73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-2635700</v>
      </c>
      <c r="H20" s="504"/>
      <c r="I20" s="504"/>
      <c r="J20" s="504"/>
      <c r="K20" s="504"/>
      <c r="L20" s="27"/>
      <c r="M20" s="28"/>
      <c r="N20" s="519">
        <v>-802868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5.7359578517305465</v>
      </c>
      <c r="AA20" s="669"/>
      <c r="AB20" s="669"/>
      <c r="AC20" s="669"/>
      <c r="AD20" s="26"/>
      <c r="AE20" s="60" t="s">
        <v>16</v>
      </c>
      <c r="AF20" s="16"/>
      <c r="AG20" s="672">
        <v>9.4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3777591</v>
      </c>
      <c r="H22" s="504"/>
      <c r="I22" s="504"/>
      <c r="J22" s="504"/>
      <c r="K22" s="504"/>
      <c r="L22" s="27"/>
      <c r="M22" s="28"/>
      <c r="N22" s="519">
        <v>4675248</v>
      </c>
      <c r="O22" s="504"/>
      <c r="P22" s="504"/>
      <c r="Q22" s="504"/>
      <c r="R22" s="29"/>
      <c r="S22" s="658">
        <f>IF(N22=0,IF(G22&gt;0,"皆増","－"),IF(G22=0,"皆減",ROUND((G22-N22)/N22*100,1)))</f>
        <v>-19.2</v>
      </c>
      <c r="T22" s="659"/>
      <c r="U22" s="662" t="s">
        <v>40</v>
      </c>
      <c r="V22" s="663"/>
      <c r="W22" s="663"/>
      <c r="X22" s="663"/>
      <c r="Y22" s="664"/>
      <c r="Z22" s="668">
        <v>74.8</v>
      </c>
      <c r="AA22" s="669"/>
      <c r="AB22" s="669"/>
      <c r="AC22" s="669"/>
      <c r="AD22" s="26"/>
      <c r="AE22" s="60" t="s">
        <v>16</v>
      </c>
      <c r="AF22" s="16"/>
      <c r="AG22" s="672">
        <v>76.099999999999994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6599981</v>
      </c>
      <c r="AA24" s="641"/>
      <c r="AB24" s="641"/>
      <c r="AC24" s="641"/>
      <c r="AD24" s="50"/>
      <c r="AE24" s="44" t="s">
        <v>15</v>
      </c>
      <c r="AF24" s="640">
        <v>7601148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8637</v>
      </c>
      <c r="H26" s="504"/>
      <c r="I26" s="504"/>
      <c r="J26" s="504"/>
      <c r="K26" s="504"/>
      <c r="L26" s="27"/>
      <c r="M26" s="28"/>
      <c r="N26" s="519">
        <v>29851</v>
      </c>
      <c r="O26" s="504"/>
      <c r="P26" s="504"/>
      <c r="Q26" s="504"/>
      <c r="R26" s="29"/>
      <c r="S26" s="658">
        <f>IF(N26=0,IF(G26&gt;0,"皆増","－"),IF(G26=0,"皆減",ROUND((G26-N26)/N26*100,1)))</f>
        <v>-71.099999999999994</v>
      </c>
      <c r="T26" s="659"/>
      <c r="U26" s="662" t="s">
        <v>46</v>
      </c>
      <c r="V26" s="663"/>
      <c r="W26" s="663"/>
      <c r="X26" s="663"/>
      <c r="Y26" s="664"/>
      <c r="Z26" s="640">
        <v>6603507</v>
      </c>
      <c r="AA26" s="641"/>
      <c r="AB26" s="641"/>
      <c r="AC26" s="641"/>
      <c r="AD26" s="50"/>
      <c r="AE26" s="44" t="s">
        <v>15</v>
      </c>
      <c r="AF26" s="640">
        <v>5855659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1133254</v>
      </c>
      <c r="H28" s="466"/>
      <c r="I28" s="466"/>
      <c r="J28" s="466"/>
      <c r="K28" s="466"/>
      <c r="L28" s="27"/>
      <c r="M28" s="28"/>
      <c r="N28" s="465">
        <v>3842529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197</v>
      </c>
      <c r="I34" s="604"/>
      <c r="J34" s="604"/>
      <c r="K34" s="604"/>
      <c r="L34" s="76" t="s">
        <v>54</v>
      </c>
      <c r="M34" s="28"/>
      <c r="N34" s="252"/>
      <c r="O34" s="604" t="s">
        <v>197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-3.3</v>
      </c>
      <c r="AB34" s="596"/>
      <c r="AC34" s="596"/>
      <c r="AD34" s="612" t="s">
        <v>56</v>
      </c>
      <c r="AE34" s="613"/>
      <c r="AF34" s="26"/>
      <c r="AG34" s="79"/>
      <c r="AH34" s="596">
        <v>-3.8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197</v>
      </c>
      <c r="I36" s="604"/>
      <c r="J36" s="604"/>
      <c r="K36" s="604"/>
      <c r="L36" s="76" t="s">
        <v>54</v>
      </c>
      <c r="M36" s="28"/>
      <c r="N36" s="252"/>
      <c r="O36" s="604" t="s">
        <v>197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197</v>
      </c>
      <c r="AB36" s="611"/>
      <c r="AC36" s="611"/>
      <c r="AD36" s="612" t="s">
        <v>56</v>
      </c>
      <c r="AE36" s="613"/>
      <c r="AF36" s="42"/>
      <c r="AG36" s="79"/>
      <c r="AH36" s="596" t="s">
        <v>197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39539588</v>
      </c>
      <c r="Y43" s="504"/>
      <c r="Z43" s="520"/>
      <c r="AA43" s="519">
        <v>407479</v>
      </c>
      <c r="AB43" s="504"/>
      <c r="AC43" s="520"/>
      <c r="AD43" s="528">
        <v>51526584</v>
      </c>
      <c r="AE43" s="529"/>
      <c r="AF43" s="529"/>
      <c r="AG43" s="530"/>
      <c r="AH43" s="519">
        <v>91473651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1930</v>
      </c>
      <c r="F44" s="487"/>
      <c r="G44" s="488"/>
      <c r="H44" s="486">
        <v>305656</v>
      </c>
      <c r="I44" s="487"/>
      <c r="J44" s="487"/>
      <c r="K44" s="488"/>
      <c r="L44" s="486">
        <v>111</v>
      </c>
      <c r="M44" s="487"/>
      <c r="N44" s="488"/>
      <c r="O44" s="486">
        <v>1925</v>
      </c>
      <c r="P44" s="487"/>
      <c r="Q44" s="486">
        <v>301127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141</v>
      </c>
      <c r="F45" s="508"/>
      <c r="G45" s="509"/>
      <c r="H45" s="507">
        <v>285138</v>
      </c>
      <c r="I45" s="508"/>
      <c r="J45" s="508"/>
      <c r="K45" s="509"/>
      <c r="L45" s="507">
        <v>1</v>
      </c>
      <c r="M45" s="508"/>
      <c r="N45" s="509"/>
      <c r="O45" s="507">
        <v>149</v>
      </c>
      <c r="P45" s="508"/>
      <c r="Q45" s="507">
        <v>286555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3777591</v>
      </c>
      <c r="Y45" s="504"/>
      <c r="Z45" s="520"/>
      <c r="AA45" s="465">
        <v>2787</v>
      </c>
      <c r="AB45" s="466"/>
      <c r="AC45" s="467"/>
      <c r="AD45" s="519">
        <v>5728454</v>
      </c>
      <c r="AE45" s="504"/>
      <c r="AF45" s="504"/>
      <c r="AG45" s="520"/>
      <c r="AH45" s="519">
        <v>9508832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24</v>
      </c>
      <c r="F46" s="466"/>
      <c r="G46" s="467"/>
      <c r="H46" s="465">
        <v>350929</v>
      </c>
      <c r="I46" s="466"/>
      <c r="J46" s="466"/>
      <c r="K46" s="467"/>
      <c r="L46" s="465">
        <v>2</v>
      </c>
      <c r="M46" s="466"/>
      <c r="N46" s="467"/>
      <c r="O46" s="465">
        <v>25</v>
      </c>
      <c r="P46" s="466"/>
      <c r="Q46" s="465">
        <v>340648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8637</v>
      </c>
      <c r="Y47" s="466"/>
      <c r="Z47" s="467"/>
      <c r="AA47" s="465">
        <v>90916</v>
      </c>
      <c r="AB47" s="466"/>
      <c r="AC47" s="467"/>
      <c r="AD47" s="465">
        <v>374200</v>
      </c>
      <c r="AE47" s="466"/>
      <c r="AF47" s="466"/>
      <c r="AG47" s="467"/>
      <c r="AH47" s="465">
        <v>473753</v>
      </c>
      <c r="AI47" s="466"/>
      <c r="AJ47" s="466"/>
      <c r="AK47" s="477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 t="s">
        <v>215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215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1954</v>
      </c>
      <c r="F49" s="508"/>
      <c r="G49" s="509"/>
      <c r="H49" s="507">
        <v>306212</v>
      </c>
      <c r="I49" s="508"/>
      <c r="J49" s="508"/>
      <c r="K49" s="509"/>
      <c r="L49" s="507">
        <f>L44+L46+L48</f>
        <v>113</v>
      </c>
      <c r="M49" s="508"/>
      <c r="N49" s="509"/>
      <c r="O49" s="507">
        <v>1950</v>
      </c>
      <c r="P49" s="508"/>
      <c r="Q49" s="507">
        <v>300521</v>
      </c>
      <c r="R49" s="508"/>
      <c r="S49" s="510"/>
      <c r="T49" s="561"/>
      <c r="U49" s="526"/>
      <c r="V49" s="511" t="s">
        <v>83</v>
      </c>
      <c r="W49" s="512"/>
      <c r="X49" s="465">
        <v>1</v>
      </c>
      <c r="Y49" s="466"/>
      <c r="Z49" s="467"/>
      <c r="AA49" s="465">
        <v>1</v>
      </c>
      <c r="AB49" s="466"/>
      <c r="AC49" s="467"/>
      <c r="AD49" s="465">
        <v>0</v>
      </c>
      <c r="AE49" s="466"/>
      <c r="AF49" s="466"/>
      <c r="AG49" s="467"/>
      <c r="AH49" s="465">
        <v>2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111</v>
      </c>
      <c r="F50" s="466"/>
      <c r="G50" s="467"/>
      <c r="H50" s="465">
        <v>280081</v>
      </c>
      <c r="I50" s="466"/>
      <c r="J50" s="466"/>
      <c r="K50" s="467"/>
      <c r="L50" s="465">
        <v>6</v>
      </c>
      <c r="M50" s="466"/>
      <c r="N50" s="467"/>
      <c r="O50" s="465">
        <v>110</v>
      </c>
      <c r="P50" s="466"/>
      <c r="Q50" s="465">
        <v>267163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43308543</v>
      </c>
      <c r="Y51" s="466"/>
      <c r="Z51" s="467"/>
      <c r="AA51" s="465">
        <f>AA43+AA45-AA47+AA49</f>
        <v>319351</v>
      </c>
      <c r="AB51" s="466"/>
      <c r="AC51" s="467"/>
      <c r="AD51" s="471">
        <f>AD43+AD45-AD47+AD49</f>
        <v>56880838</v>
      </c>
      <c r="AE51" s="472"/>
      <c r="AF51" s="472"/>
      <c r="AG51" s="473"/>
      <c r="AH51" s="465">
        <f>AH43+AH45-AH47+AH49</f>
        <v>100508732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2065</v>
      </c>
      <c r="F52" s="483"/>
      <c r="G52" s="484"/>
      <c r="H52" s="482">
        <v>304808</v>
      </c>
      <c r="I52" s="483"/>
      <c r="J52" s="483"/>
      <c r="K52" s="484"/>
      <c r="L52" s="482">
        <f>L49+L50</f>
        <v>119</v>
      </c>
      <c r="M52" s="483"/>
      <c r="N52" s="484"/>
      <c r="O52" s="482">
        <v>2060</v>
      </c>
      <c r="P52" s="483"/>
      <c r="Q52" s="482">
        <v>298739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A94DB-3FF5-4A21-80A3-2832825E216B}">
  <sheetPr codeName="Sheet3"/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D10" sqref="D10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87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23664065</v>
      </c>
      <c r="E6" s="169">
        <f t="shared" ref="E6:E33" si="0">IF(D6=0,"－",ROUND(D6/$D$33*100,1))</f>
        <v>33.5</v>
      </c>
      <c r="F6" s="257">
        <v>-3</v>
      </c>
      <c r="G6" s="873" t="s">
        <v>97</v>
      </c>
      <c r="H6" s="874"/>
      <c r="I6" s="875"/>
      <c r="J6" s="798">
        <v>12406028</v>
      </c>
      <c r="K6" s="800"/>
      <c r="L6" s="258">
        <f t="shared" ref="L6:L29" si="1">IF(J6=0,"－",ROUND(J6/$J$29*100,1))</f>
        <v>18.8</v>
      </c>
      <c r="M6" s="860">
        <v>12.5</v>
      </c>
      <c r="N6" s="861"/>
      <c r="O6" s="129">
        <v>11928280</v>
      </c>
      <c r="P6" s="798">
        <v>11817630</v>
      </c>
      <c r="Q6" s="800"/>
      <c r="R6" s="259">
        <f>IF(P6=0,"－",ROUND(P6/$P$25*100,1))</f>
        <v>23.7</v>
      </c>
    </row>
    <row r="7" spans="1:20" ht="23.25" customHeight="1" x14ac:dyDescent="0.2">
      <c r="B7" s="809" t="s">
        <v>98</v>
      </c>
      <c r="C7" s="810"/>
      <c r="D7" s="129">
        <v>325780</v>
      </c>
      <c r="E7" s="260">
        <f t="shared" si="0"/>
        <v>0.5</v>
      </c>
      <c r="F7" s="257">
        <v>1.5</v>
      </c>
      <c r="G7" s="261" t="s">
        <v>99</v>
      </c>
      <c r="H7" s="866" t="s">
        <v>100</v>
      </c>
      <c r="I7" s="866"/>
      <c r="J7" s="762">
        <v>7831722</v>
      </c>
      <c r="K7" s="764"/>
      <c r="L7" s="258">
        <f t="shared" si="1"/>
        <v>11.9</v>
      </c>
      <c r="M7" s="860">
        <v>8.3000000000000007</v>
      </c>
      <c r="N7" s="861"/>
      <c r="O7" s="129">
        <v>7530754</v>
      </c>
      <c r="P7" s="762">
        <v>7518873</v>
      </c>
      <c r="Q7" s="764"/>
      <c r="R7" s="262">
        <f t="shared" ref="R7:R16" si="2">IF(P7=0,"－",ROUND(P7/$P$25*100,1))</f>
        <v>15.1</v>
      </c>
    </row>
    <row r="8" spans="1:20" ht="23.25" customHeight="1" x14ac:dyDescent="0.2">
      <c r="B8" s="809" t="s">
        <v>101</v>
      </c>
      <c r="C8" s="810"/>
      <c r="D8" s="129">
        <v>110716</v>
      </c>
      <c r="E8" s="260">
        <f t="shared" si="0"/>
        <v>0.2</v>
      </c>
      <c r="F8" s="257">
        <v>40.9</v>
      </c>
      <c r="G8" s="263"/>
      <c r="H8" s="866" t="s">
        <v>102</v>
      </c>
      <c r="I8" s="866"/>
      <c r="J8" s="762">
        <v>649308</v>
      </c>
      <c r="K8" s="764"/>
      <c r="L8" s="258">
        <f t="shared" si="1"/>
        <v>1</v>
      </c>
      <c r="M8" s="860">
        <v>108.4</v>
      </c>
      <c r="N8" s="861"/>
      <c r="O8" s="129">
        <v>649308</v>
      </c>
      <c r="P8" s="762">
        <v>552298</v>
      </c>
      <c r="Q8" s="764"/>
      <c r="R8" s="262">
        <f t="shared" si="2"/>
        <v>1.1000000000000001</v>
      </c>
    </row>
    <row r="9" spans="1:20" ht="23.25" customHeight="1" x14ac:dyDescent="0.2">
      <c r="B9" s="809" t="s">
        <v>103</v>
      </c>
      <c r="C9" s="810"/>
      <c r="D9" s="129">
        <v>573355</v>
      </c>
      <c r="E9" s="260">
        <f t="shared" si="0"/>
        <v>0.8</v>
      </c>
      <c r="F9" s="264">
        <v>37</v>
      </c>
      <c r="G9" s="848" t="s">
        <v>104</v>
      </c>
      <c r="H9" s="849"/>
      <c r="I9" s="832"/>
      <c r="J9" s="762">
        <v>10718433</v>
      </c>
      <c r="K9" s="764"/>
      <c r="L9" s="258">
        <f t="shared" si="1"/>
        <v>16.3</v>
      </c>
      <c r="M9" s="860">
        <v>2.5</v>
      </c>
      <c r="N9" s="861"/>
      <c r="O9" s="129">
        <v>5211337</v>
      </c>
      <c r="P9" s="762">
        <v>4826735</v>
      </c>
      <c r="Q9" s="764"/>
      <c r="R9" s="262">
        <f t="shared" si="2"/>
        <v>9.6999999999999993</v>
      </c>
    </row>
    <row r="10" spans="1:20" ht="23.25" customHeight="1" x14ac:dyDescent="0.2">
      <c r="B10" s="809" t="s">
        <v>105</v>
      </c>
      <c r="C10" s="810"/>
      <c r="D10" s="129">
        <v>841099</v>
      </c>
      <c r="E10" s="260">
        <f t="shared" si="0"/>
        <v>1.2</v>
      </c>
      <c r="F10" s="264">
        <v>86.6</v>
      </c>
      <c r="G10" s="848" t="s">
        <v>106</v>
      </c>
      <c r="H10" s="849"/>
      <c r="I10" s="832"/>
      <c r="J10" s="762">
        <v>153</v>
      </c>
      <c r="K10" s="764"/>
      <c r="L10" s="258">
        <f t="shared" si="1"/>
        <v>0</v>
      </c>
      <c r="M10" s="860">
        <v>1812.5</v>
      </c>
      <c r="N10" s="861"/>
      <c r="O10" s="129">
        <v>153</v>
      </c>
      <c r="P10" s="762">
        <v>153</v>
      </c>
      <c r="Q10" s="764"/>
      <c r="R10" s="262">
        <f t="shared" si="2"/>
        <v>0</v>
      </c>
    </row>
    <row r="11" spans="1:20" ht="23.25" customHeight="1" x14ac:dyDescent="0.2">
      <c r="B11" s="809" t="s">
        <v>107</v>
      </c>
      <c r="C11" s="810"/>
      <c r="D11" s="129">
        <v>11976797</v>
      </c>
      <c r="E11" s="260">
        <f t="shared" si="0"/>
        <v>17</v>
      </c>
      <c r="F11" s="264">
        <v>7.2</v>
      </c>
      <c r="G11" s="862" t="s">
        <v>108</v>
      </c>
      <c r="H11" s="864" t="s">
        <v>109</v>
      </c>
      <c r="I11" s="832"/>
      <c r="J11" s="762">
        <v>0</v>
      </c>
      <c r="K11" s="764"/>
      <c r="L11" s="258" t="str">
        <f t="shared" si="1"/>
        <v>－</v>
      </c>
      <c r="M11" s="865" t="s">
        <v>110</v>
      </c>
      <c r="N11" s="861"/>
      <c r="O11" s="129">
        <v>0</v>
      </c>
      <c r="P11" s="762">
        <v>0</v>
      </c>
      <c r="Q11" s="764"/>
      <c r="R11" s="262" t="str">
        <f t="shared" si="2"/>
        <v>－</v>
      </c>
    </row>
    <row r="12" spans="1:20" ht="23.25" customHeight="1" x14ac:dyDescent="0.2">
      <c r="B12" s="809" t="s">
        <v>111</v>
      </c>
      <c r="C12" s="810"/>
      <c r="D12" s="129">
        <v>0</v>
      </c>
      <c r="E12" s="265" t="str">
        <f t="shared" si="0"/>
        <v>－</v>
      </c>
      <c r="F12" s="264" t="s">
        <v>110</v>
      </c>
      <c r="G12" s="863"/>
      <c r="H12" s="864" t="s">
        <v>112</v>
      </c>
      <c r="I12" s="832"/>
      <c r="J12" s="762">
        <v>153</v>
      </c>
      <c r="K12" s="764"/>
      <c r="L12" s="258">
        <f t="shared" si="1"/>
        <v>0</v>
      </c>
      <c r="M12" s="860">
        <v>1812.5</v>
      </c>
      <c r="N12" s="861"/>
      <c r="O12" s="129">
        <v>153</v>
      </c>
      <c r="P12" s="762">
        <v>153</v>
      </c>
      <c r="Q12" s="764"/>
      <c r="R12" s="262">
        <f t="shared" si="2"/>
        <v>0</v>
      </c>
    </row>
    <row r="13" spans="1:20" ht="23.25" customHeight="1" x14ac:dyDescent="0.2">
      <c r="B13" s="809" t="s">
        <v>113</v>
      </c>
      <c r="C13" s="810"/>
      <c r="D13" s="129">
        <v>1093</v>
      </c>
      <c r="E13" s="228">
        <f t="shared" si="0"/>
        <v>0</v>
      </c>
      <c r="F13" s="264">
        <v>-53.9</v>
      </c>
      <c r="G13" s="848" t="s">
        <v>114</v>
      </c>
      <c r="H13" s="849"/>
      <c r="I13" s="832"/>
      <c r="J13" s="762">
        <f>J6+J9+J10</f>
        <v>23124614</v>
      </c>
      <c r="K13" s="764"/>
      <c r="L13" s="258">
        <f t="shared" si="1"/>
        <v>35.1</v>
      </c>
      <c r="M13" s="860">
        <v>7.6</v>
      </c>
      <c r="N13" s="861"/>
      <c r="O13" s="130">
        <f>O6+O9+O10</f>
        <v>17139770</v>
      </c>
      <c r="P13" s="762">
        <f>P6+P9+P10</f>
        <v>16644518</v>
      </c>
      <c r="Q13" s="764"/>
      <c r="R13" s="262">
        <f t="shared" si="2"/>
        <v>33.4</v>
      </c>
    </row>
    <row r="14" spans="1:20" ht="23.25" customHeight="1" x14ac:dyDescent="0.2">
      <c r="B14" s="809" t="s">
        <v>115</v>
      </c>
      <c r="C14" s="810"/>
      <c r="D14" s="129">
        <v>118048</v>
      </c>
      <c r="E14" s="228">
        <f t="shared" si="0"/>
        <v>0.2</v>
      </c>
      <c r="F14" s="264">
        <v>33.200000000000003</v>
      </c>
      <c r="G14" s="848" t="s">
        <v>116</v>
      </c>
      <c r="H14" s="849"/>
      <c r="I14" s="832"/>
      <c r="J14" s="762">
        <v>19829371</v>
      </c>
      <c r="K14" s="764"/>
      <c r="L14" s="258">
        <f t="shared" si="1"/>
        <v>30.1</v>
      </c>
      <c r="M14" s="793">
        <v>6.5</v>
      </c>
      <c r="N14" s="828"/>
      <c r="O14" s="129">
        <v>17242713</v>
      </c>
      <c r="P14" s="762">
        <v>14657155</v>
      </c>
      <c r="Q14" s="764"/>
      <c r="R14" s="266">
        <f t="shared" si="2"/>
        <v>29.4</v>
      </c>
    </row>
    <row r="15" spans="1:20" ht="23.25" customHeight="1" x14ac:dyDescent="0.2">
      <c r="B15" s="859" t="s">
        <v>117</v>
      </c>
      <c r="C15" s="850"/>
      <c r="D15" s="129">
        <v>315112</v>
      </c>
      <c r="E15" s="265">
        <f t="shared" si="0"/>
        <v>0.4</v>
      </c>
      <c r="F15" s="264">
        <v>1922.7</v>
      </c>
      <c r="G15" s="848" t="s">
        <v>118</v>
      </c>
      <c r="H15" s="849"/>
      <c r="I15" s="832"/>
      <c r="J15" s="762">
        <v>1396629</v>
      </c>
      <c r="K15" s="764"/>
      <c r="L15" s="258">
        <f t="shared" si="1"/>
        <v>2.1</v>
      </c>
      <c r="M15" s="793">
        <v>12.6</v>
      </c>
      <c r="N15" s="828"/>
      <c r="O15" s="129">
        <v>1112244</v>
      </c>
      <c r="P15" s="762">
        <v>1112244</v>
      </c>
      <c r="Q15" s="764"/>
      <c r="R15" s="262">
        <f t="shared" si="2"/>
        <v>2.2000000000000002</v>
      </c>
    </row>
    <row r="16" spans="1:20" ht="23.25" customHeight="1" x14ac:dyDescent="0.2">
      <c r="B16" s="809" t="s">
        <v>119</v>
      </c>
      <c r="C16" s="850"/>
      <c r="D16" s="129">
        <v>7921958</v>
      </c>
      <c r="E16" s="260">
        <f t="shared" si="0"/>
        <v>11.2</v>
      </c>
      <c r="F16" s="264">
        <v>3.6</v>
      </c>
      <c r="G16" s="848" t="s">
        <v>120</v>
      </c>
      <c r="H16" s="849"/>
      <c r="I16" s="832"/>
      <c r="J16" s="762">
        <v>6559605</v>
      </c>
      <c r="K16" s="764"/>
      <c r="L16" s="258">
        <f t="shared" si="1"/>
        <v>9.9</v>
      </c>
      <c r="M16" s="793">
        <v>4.3</v>
      </c>
      <c r="N16" s="828"/>
      <c r="O16" s="129">
        <v>5448450</v>
      </c>
      <c r="P16" s="762">
        <v>4602154</v>
      </c>
      <c r="Q16" s="764"/>
      <c r="R16" s="262">
        <f t="shared" si="2"/>
        <v>9.1999999999999993</v>
      </c>
    </row>
    <row r="17" spans="1:21" ht="23.25" customHeight="1" x14ac:dyDescent="0.2">
      <c r="B17" s="851" t="s">
        <v>108</v>
      </c>
      <c r="C17" s="267" t="s">
        <v>121</v>
      </c>
      <c r="D17" s="129">
        <v>5489566</v>
      </c>
      <c r="E17" s="260">
        <f t="shared" si="0"/>
        <v>7.8</v>
      </c>
      <c r="F17" s="264">
        <v>19.600000000000001</v>
      </c>
      <c r="G17" s="848" t="s">
        <v>38</v>
      </c>
      <c r="H17" s="849"/>
      <c r="I17" s="832"/>
      <c r="J17" s="762">
        <v>4904122</v>
      </c>
      <c r="K17" s="764"/>
      <c r="L17" s="258">
        <f t="shared" si="1"/>
        <v>7.4</v>
      </c>
      <c r="M17" s="793">
        <v>-18.3</v>
      </c>
      <c r="N17" s="828"/>
      <c r="O17" s="129">
        <v>4716836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29">
        <v>2432392</v>
      </c>
      <c r="E18" s="260">
        <f t="shared" si="0"/>
        <v>3.4</v>
      </c>
      <c r="F18" s="264">
        <v>-20.399999999999999</v>
      </c>
      <c r="G18" s="848" t="s">
        <v>123</v>
      </c>
      <c r="H18" s="849"/>
      <c r="I18" s="832"/>
      <c r="J18" s="762">
        <v>112615</v>
      </c>
      <c r="K18" s="764"/>
      <c r="L18" s="258">
        <f t="shared" si="1"/>
        <v>0.2</v>
      </c>
      <c r="M18" s="793">
        <v>1.5</v>
      </c>
      <c r="N18" s="828"/>
      <c r="O18" s="129">
        <v>112615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29">
        <v>17235</v>
      </c>
      <c r="E19" s="260">
        <f t="shared" si="0"/>
        <v>0</v>
      </c>
      <c r="F19" s="264">
        <v>-1.6</v>
      </c>
      <c r="G19" s="848" t="s">
        <v>125</v>
      </c>
      <c r="H19" s="849"/>
      <c r="I19" s="832"/>
      <c r="J19" s="762">
        <v>1001059</v>
      </c>
      <c r="K19" s="764"/>
      <c r="L19" s="258">
        <f t="shared" si="1"/>
        <v>1.5</v>
      </c>
      <c r="M19" s="793">
        <v>-0.1</v>
      </c>
      <c r="N19" s="828"/>
      <c r="O19" s="129">
        <v>0</v>
      </c>
      <c r="P19" s="762">
        <v>0</v>
      </c>
      <c r="Q19" s="764"/>
      <c r="R19" s="262" t="str">
        <f>IF(P19=0,"－",ROUND(P19/$P$25*100,1))</f>
        <v>－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45865258</v>
      </c>
      <c r="E20" s="260">
        <f t="shared" si="0"/>
        <v>64.900000000000006</v>
      </c>
      <c r="F20" s="264">
        <v>2.8</v>
      </c>
      <c r="G20" s="848" t="s">
        <v>128</v>
      </c>
      <c r="H20" s="849"/>
      <c r="I20" s="832"/>
      <c r="J20" s="762">
        <v>2369476</v>
      </c>
      <c r="K20" s="764"/>
      <c r="L20" s="258">
        <f t="shared" si="1"/>
        <v>3.6</v>
      </c>
      <c r="M20" s="793">
        <v>5</v>
      </c>
      <c r="N20" s="828"/>
      <c r="O20" s="129">
        <v>2092927</v>
      </c>
      <c r="P20" s="762">
        <v>1669147</v>
      </c>
      <c r="Q20" s="764"/>
      <c r="R20" s="262">
        <f>IF(P20=0,"－",ROUND(P20/$P$25*100,1))</f>
        <v>3.3</v>
      </c>
    </row>
    <row r="21" spans="1:21" ht="23.25" customHeight="1" x14ac:dyDescent="0.2">
      <c r="B21" s="809" t="s">
        <v>129</v>
      </c>
      <c r="C21" s="810"/>
      <c r="D21" s="129">
        <v>1073044</v>
      </c>
      <c r="E21" s="265">
        <f t="shared" si="0"/>
        <v>1.5</v>
      </c>
      <c r="F21" s="264">
        <v>-22.7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827" t="s">
        <v>110</v>
      </c>
      <c r="N21" s="828"/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29">
        <v>7299368</v>
      </c>
      <c r="E22" s="260">
        <f t="shared" si="0"/>
        <v>10.3</v>
      </c>
      <c r="F22" s="257">
        <v>1.1000000000000001</v>
      </c>
      <c r="G22" s="846" t="s">
        <v>132</v>
      </c>
      <c r="H22" s="847"/>
      <c r="I22" s="839"/>
      <c r="J22" s="763">
        <f>J24+J27+J28</f>
        <v>6658005</v>
      </c>
      <c r="K22" s="764"/>
      <c r="L22" s="258">
        <f t="shared" si="1"/>
        <v>10.1</v>
      </c>
      <c r="M22" s="793">
        <v>-53.7</v>
      </c>
      <c r="N22" s="828"/>
      <c r="O22" s="131">
        <f>O24+O27+O28</f>
        <v>4370282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29">
        <v>522017</v>
      </c>
      <c r="E23" s="260">
        <f t="shared" si="0"/>
        <v>0.7</v>
      </c>
      <c r="F23" s="257">
        <v>-2</v>
      </c>
      <c r="G23" s="271"/>
      <c r="H23" s="838" t="s">
        <v>135</v>
      </c>
      <c r="I23" s="839"/>
      <c r="J23" s="762">
        <v>274527</v>
      </c>
      <c r="K23" s="764"/>
      <c r="L23" s="258">
        <f t="shared" si="1"/>
        <v>0.4</v>
      </c>
      <c r="M23" s="793">
        <v>-35</v>
      </c>
      <c r="N23" s="828"/>
      <c r="O23" s="129">
        <v>274527</v>
      </c>
      <c r="P23" s="829">
        <v>38685218</v>
      </c>
      <c r="Q23" s="830"/>
      <c r="R23" s="273" t="s">
        <v>14</v>
      </c>
    </row>
    <row r="24" spans="1:21" ht="23.25" customHeight="1" x14ac:dyDescent="0.2">
      <c r="B24" s="809" t="s">
        <v>136</v>
      </c>
      <c r="C24" s="810"/>
      <c r="D24" s="129">
        <v>4084697</v>
      </c>
      <c r="E24" s="260">
        <f t="shared" si="0"/>
        <v>5.8</v>
      </c>
      <c r="F24" s="264">
        <v>-15.2</v>
      </c>
      <c r="G24" s="840" t="s">
        <v>137</v>
      </c>
      <c r="H24" s="838" t="s">
        <v>138</v>
      </c>
      <c r="I24" s="839"/>
      <c r="J24" s="762">
        <v>6658005</v>
      </c>
      <c r="K24" s="764"/>
      <c r="L24" s="258">
        <f t="shared" si="1"/>
        <v>10.1</v>
      </c>
      <c r="M24" s="793">
        <v>-53.7</v>
      </c>
      <c r="N24" s="828"/>
      <c r="O24" s="129">
        <v>4370282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29">
        <v>4511952</v>
      </c>
      <c r="E25" s="260">
        <f t="shared" si="0"/>
        <v>6.4</v>
      </c>
      <c r="F25" s="264">
        <v>3.5</v>
      </c>
      <c r="G25" s="840"/>
      <c r="H25" s="836" t="s">
        <v>108</v>
      </c>
      <c r="I25" s="255" t="s">
        <v>141</v>
      </c>
      <c r="J25" s="762">
        <v>341695</v>
      </c>
      <c r="K25" s="764"/>
      <c r="L25" s="258">
        <f t="shared" si="1"/>
        <v>0.5</v>
      </c>
      <c r="M25" s="793">
        <v>-61</v>
      </c>
      <c r="N25" s="828"/>
      <c r="O25" s="129">
        <v>139685</v>
      </c>
      <c r="P25" s="829">
        <v>49846575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29">
        <v>391726</v>
      </c>
      <c r="E26" s="260">
        <f t="shared" si="0"/>
        <v>0.6</v>
      </c>
      <c r="F26" s="264">
        <v>23.5</v>
      </c>
      <c r="G26" s="840"/>
      <c r="H26" s="837"/>
      <c r="I26" s="255" t="s">
        <v>143</v>
      </c>
      <c r="J26" s="762">
        <v>6316310</v>
      </c>
      <c r="K26" s="764"/>
      <c r="L26" s="258">
        <f t="shared" si="1"/>
        <v>9.6</v>
      </c>
      <c r="M26" s="793">
        <v>-53.2</v>
      </c>
      <c r="N26" s="828"/>
      <c r="O26" s="129">
        <v>4230597</v>
      </c>
      <c r="R26" s="275"/>
    </row>
    <row r="27" spans="1:21" ht="23.25" customHeight="1" x14ac:dyDescent="0.2">
      <c r="B27" s="809" t="s">
        <v>144</v>
      </c>
      <c r="C27" s="810"/>
      <c r="D27" s="129">
        <v>1150479</v>
      </c>
      <c r="E27" s="260">
        <f t="shared" si="0"/>
        <v>1.6</v>
      </c>
      <c r="F27" s="264">
        <v>177.2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827" t="s">
        <v>110</v>
      </c>
      <c r="N27" s="828"/>
      <c r="O27" s="12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29">
        <v>755024</v>
      </c>
      <c r="E28" s="228">
        <f t="shared" si="0"/>
        <v>1.1000000000000001</v>
      </c>
      <c r="F28" s="264">
        <v>-87.8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827" t="s">
        <v>110</v>
      </c>
      <c r="N28" s="828"/>
      <c r="O28" s="12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29">
        <v>2728854</v>
      </c>
      <c r="E29" s="260">
        <f t="shared" si="0"/>
        <v>3.9</v>
      </c>
      <c r="F29" s="264">
        <v>18</v>
      </c>
      <c r="G29" s="811" t="s">
        <v>149</v>
      </c>
      <c r="H29" s="772"/>
      <c r="I29" s="733"/>
      <c r="J29" s="762">
        <f>SUM(J13:K22)</f>
        <v>65955496</v>
      </c>
      <c r="K29" s="764"/>
      <c r="L29" s="276">
        <f t="shared" si="1"/>
        <v>100</v>
      </c>
      <c r="M29" s="812">
        <v>-7.6</v>
      </c>
      <c r="N29" s="813"/>
      <c r="O29" s="132">
        <f>SUM(O13:O22)</f>
        <v>52235837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29">
        <v>2246079</v>
      </c>
      <c r="E30" s="260">
        <f t="shared" si="0"/>
        <v>3.2</v>
      </c>
      <c r="F30" s="257">
        <v>13.6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29">
        <v>0</v>
      </c>
      <c r="E31" s="260" t="str">
        <f t="shared" si="0"/>
        <v>－</v>
      </c>
      <c r="F31" s="257" t="s">
        <v>110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24763240</v>
      </c>
      <c r="E32" s="228">
        <f t="shared" si="0"/>
        <v>35.1</v>
      </c>
      <c r="F32" s="257">
        <v>-16.100000000000001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70628498</v>
      </c>
      <c r="E33" s="278">
        <f t="shared" si="0"/>
        <v>100</v>
      </c>
      <c r="F33" s="279">
        <v>-4.7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20592308</v>
      </c>
      <c r="O37" s="764"/>
      <c r="P37" s="152">
        <f t="shared" ref="P37:P43" si="3">IF(N37=0,"－",ROUND(N37/$N$43*100,1))</f>
        <v>87</v>
      </c>
      <c r="Q37" s="793">
        <v>0.9</v>
      </c>
      <c r="R37" s="794"/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523152</v>
      </c>
      <c r="E38" s="169">
        <f t="shared" ref="E38:E51" si="4">IF(D38=0,"－",ROUND(D38/$D$51*100,1))</f>
        <v>0.8</v>
      </c>
      <c r="F38" s="169">
        <v>2.6</v>
      </c>
      <c r="G38" s="798">
        <v>523152</v>
      </c>
      <c r="H38" s="799"/>
      <c r="I38" s="800"/>
      <c r="J38" s="281">
        <f t="shared" ref="J38:J51" si="5">IF(G38=0,"－",ROUND(G38/$G$51*100,1))</f>
        <v>1</v>
      </c>
      <c r="K38" s="782" t="s">
        <v>160</v>
      </c>
      <c r="L38" s="783"/>
      <c r="M38" s="768"/>
      <c r="N38" s="762">
        <v>36196</v>
      </c>
      <c r="O38" s="764"/>
      <c r="P38" s="152">
        <f t="shared" si="3"/>
        <v>0.2</v>
      </c>
      <c r="Q38" s="793">
        <v>3.8</v>
      </c>
      <c r="R38" s="794"/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12184494</v>
      </c>
      <c r="E39" s="169">
        <f t="shared" si="4"/>
        <v>18.5</v>
      </c>
      <c r="F39" s="169">
        <v>12.4</v>
      </c>
      <c r="G39" s="762">
        <v>11388491</v>
      </c>
      <c r="H39" s="763"/>
      <c r="I39" s="764"/>
      <c r="J39" s="282">
        <f t="shared" si="5"/>
        <v>21.8</v>
      </c>
      <c r="K39" s="782" t="s">
        <v>162</v>
      </c>
      <c r="L39" s="783"/>
      <c r="M39" s="768"/>
      <c r="N39" s="762">
        <v>3027552</v>
      </c>
      <c r="O39" s="764"/>
      <c r="P39" s="152">
        <f t="shared" si="3"/>
        <v>12.8</v>
      </c>
      <c r="Q39" s="793">
        <v>-23.1</v>
      </c>
      <c r="R39" s="794"/>
    </row>
    <row r="40" spans="1:20" ht="20.100000000000001" customHeight="1" x14ac:dyDescent="0.2">
      <c r="A40" s="275"/>
      <c r="B40" s="767" t="s">
        <v>163</v>
      </c>
      <c r="C40" s="768"/>
      <c r="D40" s="130">
        <v>23654330</v>
      </c>
      <c r="E40" s="169">
        <f t="shared" si="4"/>
        <v>35.9</v>
      </c>
      <c r="F40" s="169">
        <v>-6.3</v>
      </c>
      <c r="G40" s="762">
        <v>16699200</v>
      </c>
      <c r="H40" s="763"/>
      <c r="I40" s="764"/>
      <c r="J40" s="282">
        <f t="shared" si="5"/>
        <v>32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">
        <v>110</v>
      </c>
      <c r="R40" s="794"/>
    </row>
    <row r="41" spans="1:20" ht="20.100000000000001" customHeight="1" x14ac:dyDescent="0.2">
      <c r="A41" s="275"/>
      <c r="B41" s="767" t="s">
        <v>165</v>
      </c>
      <c r="C41" s="768"/>
      <c r="D41" s="155">
        <v>6130624</v>
      </c>
      <c r="E41" s="169">
        <f t="shared" si="4"/>
        <v>9.3000000000000007</v>
      </c>
      <c r="F41" s="169">
        <v>8.6</v>
      </c>
      <c r="G41" s="762">
        <v>4844767</v>
      </c>
      <c r="H41" s="763"/>
      <c r="I41" s="764"/>
      <c r="J41" s="282">
        <f t="shared" si="5"/>
        <v>9.3000000000000007</v>
      </c>
      <c r="K41" s="782" t="s">
        <v>166</v>
      </c>
      <c r="L41" s="783"/>
      <c r="M41" s="768"/>
      <c r="N41" s="762">
        <v>8009</v>
      </c>
      <c r="O41" s="764"/>
      <c r="P41" s="152">
        <f t="shared" si="3"/>
        <v>0</v>
      </c>
      <c r="Q41" s="793">
        <v>4.9000000000000004</v>
      </c>
      <c r="R41" s="794"/>
    </row>
    <row r="42" spans="1:20" ht="20.100000000000001" customHeight="1" x14ac:dyDescent="0.2">
      <c r="A42" s="275"/>
      <c r="B42" s="767" t="s">
        <v>167</v>
      </c>
      <c r="C42" s="768"/>
      <c r="D42" s="130">
        <v>108930</v>
      </c>
      <c r="E42" s="169">
        <f t="shared" si="4"/>
        <v>0.2</v>
      </c>
      <c r="F42" s="169">
        <v>-6.1</v>
      </c>
      <c r="G42" s="762">
        <v>85434</v>
      </c>
      <c r="H42" s="763"/>
      <c r="I42" s="764"/>
      <c r="J42" s="282">
        <f t="shared" si="5"/>
        <v>0.2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">
        <v>110</v>
      </c>
      <c r="R42" s="794"/>
    </row>
    <row r="43" spans="1:20" ht="20.100000000000001" customHeight="1" x14ac:dyDescent="0.2">
      <c r="A43" s="275"/>
      <c r="B43" s="767" t="s">
        <v>169</v>
      </c>
      <c r="C43" s="768"/>
      <c r="D43" s="130">
        <v>0</v>
      </c>
      <c r="E43" s="169" t="str">
        <f t="shared" si="4"/>
        <v>－</v>
      </c>
      <c r="F43" s="228" t="s">
        <v>110</v>
      </c>
      <c r="G43" s="762">
        <v>0</v>
      </c>
      <c r="H43" s="763"/>
      <c r="I43" s="764"/>
      <c r="J43" s="282" t="str">
        <f t="shared" si="5"/>
        <v>－</v>
      </c>
      <c r="K43" s="782" t="s">
        <v>68</v>
      </c>
      <c r="L43" s="783"/>
      <c r="M43" s="768"/>
      <c r="N43" s="762">
        <f>SUM(N37:O42)</f>
        <v>23664065</v>
      </c>
      <c r="O43" s="764"/>
      <c r="P43" s="228">
        <f t="shared" si="3"/>
        <v>100</v>
      </c>
      <c r="Q43" s="793">
        <v>-3</v>
      </c>
      <c r="R43" s="794"/>
    </row>
    <row r="44" spans="1:20" ht="20.100000000000001" customHeight="1" x14ac:dyDescent="0.2">
      <c r="A44" s="275"/>
      <c r="B44" s="767" t="s">
        <v>170</v>
      </c>
      <c r="C44" s="768"/>
      <c r="D44" s="155">
        <v>1808700</v>
      </c>
      <c r="E44" s="169">
        <f t="shared" si="4"/>
        <v>2.7</v>
      </c>
      <c r="F44" s="257">
        <v>-17.399999999999999</v>
      </c>
      <c r="G44" s="762">
        <v>754749</v>
      </c>
      <c r="H44" s="763"/>
      <c r="I44" s="764"/>
      <c r="J44" s="282">
        <f t="shared" si="5"/>
        <v>1.4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9612818</v>
      </c>
      <c r="E45" s="169">
        <f t="shared" si="4"/>
        <v>14.6</v>
      </c>
      <c r="F45" s="257">
        <v>1.6</v>
      </c>
      <c r="G45" s="762">
        <v>6697209</v>
      </c>
      <c r="H45" s="763"/>
      <c r="I45" s="764"/>
      <c r="J45" s="282">
        <f t="shared" si="5"/>
        <v>12.8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618458</v>
      </c>
      <c r="E46" s="169">
        <f t="shared" si="4"/>
        <v>0.9</v>
      </c>
      <c r="F46" s="257">
        <v>38.799999999999997</v>
      </c>
      <c r="G46" s="762">
        <v>556863</v>
      </c>
      <c r="H46" s="763"/>
      <c r="I46" s="764"/>
      <c r="J46" s="282">
        <f t="shared" si="5"/>
        <v>1.1000000000000001</v>
      </c>
      <c r="K46" s="788">
        <v>98.8</v>
      </c>
      <c r="L46" s="789"/>
      <c r="M46" s="790"/>
      <c r="N46" s="791">
        <v>27.5</v>
      </c>
      <c r="O46" s="790"/>
      <c r="P46" s="791">
        <v>97.5</v>
      </c>
      <c r="Q46" s="789"/>
      <c r="R46" s="792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11313837</v>
      </c>
      <c r="E47" s="169">
        <f t="shared" si="4"/>
        <v>17.2</v>
      </c>
      <c r="F47" s="169">
        <v>-33.1</v>
      </c>
      <c r="G47" s="762">
        <v>10685819</v>
      </c>
      <c r="H47" s="763"/>
      <c r="I47" s="764"/>
      <c r="J47" s="282">
        <f t="shared" si="5"/>
        <v>20.5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228" t="s">
        <v>110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153</v>
      </c>
      <c r="E49" s="169">
        <f t="shared" si="4"/>
        <v>0</v>
      </c>
      <c r="F49" s="228">
        <v>1812.5</v>
      </c>
      <c r="G49" s="762">
        <v>153</v>
      </c>
      <c r="H49" s="763"/>
      <c r="I49" s="764"/>
      <c r="J49" s="282">
        <f t="shared" si="5"/>
        <v>0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228" t="s">
        <v>110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734">
        <v>6823952</v>
      </c>
      <c r="O50" s="738"/>
      <c r="P50" s="170">
        <v>-1.4</v>
      </c>
      <c r="Q50" s="734">
        <v>629416</v>
      </c>
      <c r="R50" s="737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65955496</v>
      </c>
      <c r="E51" s="752">
        <f t="shared" si="4"/>
        <v>100</v>
      </c>
      <c r="F51" s="752">
        <v>-7.6</v>
      </c>
      <c r="G51" s="754">
        <f>SUM(G38:I50)</f>
        <v>52235837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742">
        <v>5964335</v>
      </c>
      <c r="O51" s="743"/>
      <c r="P51" s="169">
        <v>7.9</v>
      </c>
      <c r="Q51" s="742">
        <v>38755</v>
      </c>
      <c r="R51" s="744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753"/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1784462</v>
      </c>
      <c r="O52" s="738"/>
      <c r="P52" s="170">
        <v>7.9</v>
      </c>
      <c r="Q52" s="734">
        <v>146008</v>
      </c>
      <c r="R52" s="737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1715777</v>
      </c>
      <c r="O53" s="730"/>
      <c r="P53" s="172">
        <v>23.6</v>
      </c>
      <c r="Q53" s="729">
        <v>52347</v>
      </c>
      <c r="R53" s="731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4909776</v>
      </c>
      <c r="O54" s="738"/>
      <c r="P54" s="170">
        <v>3.5</v>
      </c>
      <c r="Q54" s="734">
        <v>813378</v>
      </c>
      <c r="R54" s="737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4744116</v>
      </c>
      <c r="O55" s="730"/>
      <c r="P55" s="169">
        <v>7.3</v>
      </c>
      <c r="Q55" s="729">
        <v>12096</v>
      </c>
      <c r="R55" s="731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734">
        <v>100314</v>
      </c>
      <c r="O56" s="738"/>
      <c r="P56" s="170">
        <v>8.3000000000000007</v>
      </c>
      <c r="Q56" s="734">
        <v>89253</v>
      </c>
      <c r="R56" s="737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29">
        <v>100314</v>
      </c>
      <c r="O57" s="730"/>
      <c r="P57" s="172">
        <v>8.3000000000000007</v>
      </c>
      <c r="Q57" s="729">
        <v>0</v>
      </c>
      <c r="R57" s="731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>
        <v>276355</v>
      </c>
      <c r="O58" s="738"/>
      <c r="P58" s="170">
        <v>9.6</v>
      </c>
      <c r="Q58" s="734">
        <v>269223</v>
      </c>
      <c r="R58" s="737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>
        <v>276355</v>
      </c>
      <c r="O59" s="730"/>
      <c r="P59" s="169">
        <v>9.6</v>
      </c>
      <c r="Q59" s="729">
        <v>0</v>
      </c>
      <c r="R59" s="731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 t="s">
        <v>110</v>
      </c>
      <c r="O60" s="735"/>
      <c r="P60" s="206" t="s">
        <v>110</v>
      </c>
      <c r="Q60" s="736" t="s">
        <v>110</v>
      </c>
      <c r="R60" s="737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723" t="s">
        <v>110</v>
      </c>
      <c r="O61" s="724"/>
      <c r="P61" s="286" t="s">
        <v>110</v>
      </c>
      <c r="Q61" s="725" t="s">
        <v>110</v>
      </c>
      <c r="R61" s="72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49" priority="5" stopIfTrue="1">
      <formula>"IF(AND(D6=0,F6=0,【参考】24右!F6=0））"</formula>
    </cfRule>
  </conditionalFormatting>
  <conditionalFormatting sqref="F44:F46">
    <cfRule type="expression" dxfId="48" priority="1" stopIfTrue="1">
      <formula>"IF(AND(D6=0,F6=0,【参考】24右!F6=0））"</formula>
    </cfRule>
  </conditionalFormatting>
  <conditionalFormatting sqref="M6:N29">
    <cfRule type="expression" dxfId="47" priority="4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2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DB3D-5E39-4C55-A38E-96DC99F43AF3}">
  <sheetPr codeName="Sheet26"/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U10" sqref="U10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6" width="9.1093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224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52820360</v>
      </c>
      <c r="E6" s="169">
        <f t="shared" ref="E6:E33" si="0">IF(D6=0,"－",ROUND(D6/$D$33*100,1))</f>
        <v>38.5</v>
      </c>
      <c r="F6" s="257">
        <v>2.5336589385699382</v>
      </c>
      <c r="G6" s="873" t="s">
        <v>97</v>
      </c>
      <c r="H6" s="874"/>
      <c r="I6" s="875"/>
      <c r="J6" s="798">
        <v>22741029</v>
      </c>
      <c r="K6" s="800"/>
      <c r="L6" s="258">
        <f t="shared" ref="L6:L29" si="1">IF(J6=0,"－",ROUND(J6/$J$29*100,1))</f>
        <v>17.2</v>
      </c>
      <c r="M6" s="860">
        <v>12.565899302924887</v>
      </c>
      <c r="N6" s="861">
        <v>2.3809523809523725</v>
      </c>
      <c r="O6" s="129">
        <v>20765225</v>
      </c>
      <c r="P6" s="798">
        <v>20017197</v>
      </c>
      <c r="Q6" s="800"/>
      <c r="R6" s="259">
        <f t="shared" ref="R6:R16" si="2">IF(P6=0,"－",ROUND(P6/$P$25*100,1))</f>
        <v>22.8</v>
      </c>
    </row>
    <row r="7" spans="1:20" ht="23.25" customHeight="1" x14ac:dyDescent="0.2">
      <c r="B7" s="809" t="s">
        <v>98</v>
      </c>
      <c r="C7" s="810"/>
      <c r="D7" s="129">
        <v>405368</v>
      </c>
      <c r="E7" s="260">
        <f t="shared" si="0"/>
        <v>0.3</v>
      </c>
      <c r="F7" s="257">
        <v>0.14551150133776947</v>
      </c>
      <c r="G7" s="261" t="s">
        <v>99</v>
      </c>
      <c r="H7" s="866" t="s">
        <v>100</v>
      </c>
      <c r="I7" s="866"/>
      <c r="J7" s="762">
        <v>13936081</v>
      </c>
      <c r="K7" s="764"/>
      <c r="L7" s="258">
        <f t="shared" si="1"/>
        <v>10.6</v>
      </c>
      <c r="M7" s="860">
        <v>3.2975030849720754</v>
      </c>
      <c r="N7" s="861">
        <v>-1.8518518518518601</v>
      </c>
      <c r="O7" s="129">
        <v>12589414</v>
      </c>
      <c r="P7" s="762">
        <v>12575290</v>
      </c>
      <c r="Q7" s="764"/>
      <c r="R7" s="262">
        <f t="shared" si="2"/>
        <v>14.3</v>
      </c>
    </row>
    <row r="8" spans="1:20" ht="23.25" customHeight="1" x14ac:dyDescent="0.2">
      <c r="B8" s="809" t="s">
        <v>101</v>
      </c>
      <c r="C8" s="810"/>
      <c r="D8" s="129">
        <v>274956</v>
      </c>
      <c r="E8" s="260">
        <f t="shared" si="0"/>
        <v>0.2</v>
      </c>
      <c r="F8" s="257">
        <v>38.873680488913578</v>
      </c>
      <c r="G8" s="263"/>
      <c r="H8" s="866" t="s">
        <v>102</v>
      </c>
      <c r="I8" s="866"/>
      <c r="J8" s="762">
        <v>1889162</v>
      </c>
      <c r="K8" s="764"/>
      <c r="L8" s="258">
        <f t="shared" si="1"/>
        <v>1.4</v>
      </c>
      <c r="M8" s="860">
        <v>204.84613770957384</v>
      </c>
      <c r="N8" s="861">
        <v>27.272727272727249</v>
      </c>
      <c r="O8" s="129">
        <v>1889162</v>
      </c>
      <c r="P8" s="762">
        <v>1160269</v>
      </c>
      <c r="Q8" s="764"/>
      <c r="R8" s="262">
        <f t="shared" si="2"/>
        <v>1.3</v>
      </c>
    </row>
    <row r="9" spans="1:20" ht="23.25" customHeight="1" x14ac:dyDescent="0.2">
      <c r="B9" s="809" t="s">
        <v>103</v>
      </c>
      <c r="C9" s="810"/>
      <c r="D9" s="129">
        <v>1419113</v>
      </c>
      <c r="E9" s="260">
        <f t="shared" si="0"/>
        <v>1</v>
      </c>
      <c r="F9" s="264">
        <v>34.726983599553797</v>
      </c>
      <c r="G9" s="848" t="s">
        <v>104</v>
      </c>
      <c r="H9" s="849"/>
      <c r="I9" s="832"/>
      <c r="J9" s="762">
        <v>36106542</v>
      </c>
      <c r="K9" s="764"/>
      <c r="L9" s="258">
        <f t="shared" si="1"/>
        <v>27.4</v>
      </c>
      <c r="M9" s="860">
        <v>4.801749854697368</v>
      </c>
      <c r="N9" s="861">
        <v>2.2388059701492491</v>
      </c>
      <c r="O9" s="129">
        <v>17121575</v>
      </c>
      <c r="P9" s="762">
        <v>14582246</v>
      </c>
      <c r="Q9" s="764"/>
      <c r="R9" s="262">
        <f t="shared" si="2"/>
        <v>16.600000000000001</v>
      </c>
    </row>
    <row r="10" spans="1:20" ht="23.25" customHeight="1" x14ac:dyDescent="0.2">
      <c r="B10" s="809" t="s">
        <v>105</v>
      </c>
      <c r="C10" s="810"/>
      <c r="D10" s="129">
        <v>2075039</v>
      </c>
      <c r="E10" s="260">
        <f t="shared" si="0"/>
        <v>1.5</v>
      </c>
      <c r="F10" s="264">
        <v>83.405353567940452</v>
      </c>
      <c r="G10" s="848" t="s">
        <v>106</v>
      </c>
      <c r="H10" s="849"/>
      <c r="I10" s="832"/>
      <c r="J10" s="762">
        <v>1042372</v>
      </c>
      <c r="K10" s="764"/>
      <c r="L10" s="258">
        <f t="shared" si="1"/>
        <v>0.8</v>
      </c>
      <c r="M10" s="860">
        <v>-7.8442363084365807</v>
      </c>
      <c r="N10" s="861">
        <v>-33.333333333333329</v>
      </c>
      <c r="O10" s="129">
        <v>1042372</v>
      </c>
      <c r="P10" s="762">
        <v>1042372</v>
      </c>
      <c r="Q10" s="764"/>
      <c r="R10" s="262">
        <f t="shared" si="2"/>
        <v>1.2</v>
      </c>
    </row>
    <row r="11" spans="1:20" ht="23.25" customHeight="1" x14ac:dyDescent="0.2">
      <c r="B11" s="809" t="s">
        <v>107</v>
      </c>
      <c r="C11" s="810"/>
      <c r="D11" s="129">
        <v>7412692</v>
      </c>
      <c r="E11" s="260">
        <f t="shared" si="0"/>
        <v>5.4</v>
      </c>
      <c r="F11" s="264">
        <v>4.6474105360166273</v>
      </c>
      <c r="G11" s="862" t="s">
        <v>108</v>
      </c>
      <c r="H11" s="864" t="s">
        <v>109</v>
      </c>
      <c r="I11" s="832"/>
      <c r="J11" s="762">
        <v>1042372</v>
      </c>
      <c r="K11" s="764"/>
      <c r="L11" s="258">
        <f t="shared" si="1"/>
        <v>0.8</v>
      </c>
      <c r="M11" s="860">
        <v>-7.8442363084365807</v>
      </c>
      <c r="N11" s="861">
        <v>-33.333333333333329</v>
      </c>
      <c r="O11" s="129">
        <v>1042372</v>
      </c>
      <c r="P11" s="762">
        <v>1042372</v>
      </c>
      <c r="Q11" s="764"/>
      <c r="R11" s="262">
        <f t="shared" si="2"/>
        <v>1.2</v>
      </c>
    </row>
    <row r="12" spans="1:20" ht="23.25" customHeight="1" x14ac:dyDescent="0.2">
      <c r="B12" s="809" t="s">
        <v>111</v>
      </c>
      <c r="C12" s="810"/>
      <c r="D12" s="129">
        <v>0</v>
      </c>
      <c r="E12" s="265" t="str">
        <f t="shared" si="0"/>
        <v>－</v>
      </c>
      <c r="F12" s="264" t="s">
        <v>199</v>
      </c>
      <c r="G12" s="863"/>
      <c r="H12" s="864" t="s">
        <v>112</v>
      </c>
      <c r="I12" s="832"/>
      <c r="J12" s="762">
        <v>0</v>
      </c>
      <c r="K12" s="764"/>
      <c r="L12" s="258" t="str">
        <f t="shared" si="1"/>
        <v>－</v>
      </c>
      <c r="M12" s="865" t="s">
        <v>110</v>
      </c>
      <c r="N12" s="861"/>
      <c r="O12" s="129">
        <v>0</v>
      </c>
      <c r="P12" s="762">
        <v>0</v>
      </c>
      <c r="Q12" s="764"/>
      <c r="R12" s="262" t="str">
        <f t="shared" si="2"/>
        <v>－</v>
      </c>
    </row>
    <row r="13" spans="1:20" ht="23.25" customHeight="1" x14ac:dyDescent="0.2">
      <c r="B13" s="809" t="s">
        <v>113</v>
      </c>
      <c r="C13" s="810"/>
      <c r="D13" s="129">
        <v>1368</v>
      </c>
      <c r="E13" s="228">
        <f t="shared" si="0"/>
        <v>0</v>
      </c>
      <c r="F13" s="264">
        <v>-53.877275792312872</v>
      </c>
      <c r="G13" s="848" t="s">
        <v>114</v>
      </c>
      <c r="H13" s="849"/>
      <c r="I13" s="832"/>
      <c r="J13" s="762">
        <f>J6+J9+J10</f>
        <v>59889943</v>
      </c>
      <c r="K13" s="764"/>
      <c r="L13" s="258">
        <f t="shared" si="1"/>
        <v>45.4</v>
      </c>
      <c r="M13" s="860">
        <v>7.3570749544901615</v>
      </c>
      <c r="N13" s="861">
        <v>1.3392857142857206</v>
      </c>
      <c r="O13" s="130">
        <f>O6+O9+O10</f>
        <v>38929172</v>
      </c>
      <c r="P13" s="762">
        <f>P6+P9+P10</f>
        <v>35641815</v>
      </c>
      <c r="Q13" s="764"/>
      <c r="R13" s="262">
        <f t="shared" si="2"/>
        <v>40.6</v>
      </c>
    </row>
    <row r="14" spans="1:20" ht="23.25" customHeight="1" x14ac:dyDescent="0.2">
      <c r="B14" s="809" t="s">
        <v>115</v>
      </c>
      <c r="C14" s="810"/>
      <c r="D14" s="129">
        <v>147803</v>
      </c>
      <c r="E14" s="228">
        <f t="shared" si="0"/>
        <v>0.1</v>
      </c>
      <c r="F14" s="264">
        <v>33.165453366008357</v>
      </c>
      <c r="G14" s="848" t="s">
        <v>116</v>
      </c>
      <c r="H14" s="849"/>
      <c r="I14" s="832"/>
      <c r="J14" s="762">
        <v>26577416</v>
      </c>
      <c r="K14" s="764"/>
      <c r="L14" s="258">
        <f t="shared" si="1"/>
        <v>20.100000000000001</v>
      </c>
      <c r="M14" s="793">
        <v>14.520973552218063</v>
      </c>
      <c r="N14" s="828">
        <v>-2.8985507246376718</v>
      </c>
      <c r="O14" s="129">
        <v>22526056</v>
      </c>
      <c r="P14" s="762">
        <v>17986036</v>
      </c>
      <c r="Q14" s="764"/>
      <c r="R14" s="266">
        <f t="shared" si="2"/>
        <v>20.5</v>
      </c>
    </row>
    <row r="15" spans="1:20" ht="23.25" customHeight="1" x14ac:dyDescent="0.2">
      <c r="B15" s="859" t="s">
        <v>117</v>
      </c>
      <c r="C15" s="850"/>
      <c r="D15" s="129">
        <v>1414225</v>
      </c>
      <c r="E15" s="265">
        <f t="shared" si="0"/>
        <v>1</v>
      </c>
      <c r="F15" s="264">
        <v>1661.3961888155436</v>
      </c>
      <c r="G15" s="848" t="s">
        <v>118</v>
      </c>
      <c r="H15" s="849"/>
      <c r="I15" s="832"/>
      <c r="J15" s="762">
        <v>1680021</v>
      </c>
      <c r="K15" s="764"/>
      <c r="L15" s="258">
        <f t="shared" si="1"/>
        <v>1.3</v>
      </c>
      <c r="M15" s="793">
        <v>8.2233237672841177</v>
      </c>
      <c r="N15" s="828">
        <v>8.3333333333333481</v>
      </c>
      <c r="O15" s="129">
        <v>1507634</v>
      </c>
      <c r="P15" s="762">
        <v>1507634</v>
      </c>
      <c r="Q15" s="764"/>
      <c r="R15" s="262">
        <f t="shared" si="2"/>
        <v>1.7</v>
      </c>
    </row>
    <row r="16" spans="1:20" ht="23.25" customHeight="1" x14ac:dyDescent="0.2">
      <c r="B16" s="809" t="s">
        <v>119</v>
      </c>
      <c r="C16" s="850"/>
      <c r="D16" s="129">
        <v>22374137</v>
      </c>
      <c r="E16" s="260">
        <f t="shared" si="0"/>
        <v>16.3</v>
      </c>
      <c r="F16" s="264">
        <v>5.5024664480964214</v>
      </c>
      <c r="G16" s="848" t="s">
        <v>120</v>
      </c>
      <c r="H16" s="849"/>
      <c r="I16" s="832"/>
      <c r="J16" s="762">
        <v>13870019</v>
      </c>
      <c r="K16" s="764"/>
      <c r="L16" s="258">
        <f t="shared" si="1"/>
        <v>10.5</v>
      </c>
      <c r="M16" s="793">
        <v>-1.7607536944315938</v>
      </c>
      <c r="N16" s="828">
        <v>25</v>
      </c>
      <c r="O16" s="129">
        <v>9610882</v>
      </c>
      <c r="P16" s="762">
        <v>3909189</v>
      </c>
      <c r="Q16" s="764"/>
      <c r="R16" s="262">
        <f t="shared" si="2"/>
        <v>4.5</v>
      </c>
    </row>
    <row r="17" spans="1:21" ht="23.25" customHeight="1" x14ac:dyDescent="0.2">
      <c r="B17" s="851" t="s">
        <v>108</v>
      </c>
      <c r="C17" s="267" t="s">
        <v>121</v>
      </c>
      <c r="D17" s="129">
        <v>20198875</v>
      </c>
      <c r="E17" s="260">
        <f t="shared" si="0"/>
        <v>14.7</v>
      </c>
      <c r="F17" s="264">
        <v>6.2947633757308274</v>
      </c>
      <c r="G17" s="848" t="s">
        <v>38</v>
      </c>
      <c r="H17" s="849"/>
      <c r="I17" s="832"/>
      <c r="J17" s="762">
        <v>9508832</v>
      </c>
      <c r="K17" s="764"/>
      <c r="L17" s="258">
        <f t="shared" si="1"/>
        <v>7.2</v>
      </c>
      <c r="M17" s="793">
        <v>-23.069115154600318</v>
      </c>
      <c r="N17" s="828">
        <v>-39.495798319327733</v>
      </c>
      <c r="O17" s="129">
        <v>8825358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29">
        <v>2175262</v>
      </c>
      <c r="E18" s="260">
        <f t="shared" si="0"/>
        <v>1.6</v>
      </c>
      <c r="F18" s="264">
        <v>-1.3270480563316145</v>
      </c>
      <c r="G18" s="848" t="s">
        <v>123</v>
      </c>
      <c r="H18" s="849"/>
      <c r="I18" s="832"/>
      <c r="J18" s="762">
        <v>0</v>
      </c>
      <c r="K18" s="764"/>
      <c r="L18" s="258" t="str">
        <f t="shared" si="1"/>
        <v>－</v>
      </c>
      <c r="M18" s="827" t="s">
        <v>110</v>
      </c>
      <c r="N18" s="828"/>
      <c r="O18" s="12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29">
        <v>26161</v>
      </c>
      <c r="E19" s="260">
        <f t="shared" si="0"/>
        <v>0</v>
      </c>
      <c r="F19" s="264">
        <v>1.6040080782973476</v>
      </c>
      <c r="G19" s="848" t="s">
        <v>125</v>
      </c>
      <c r="H19" s="849"/>
      <c r="I19" s="832"/>
      <c r="J19" s="762">
        <v>4709</v>
      </c>
      <c r="K19" s="764"/>
      <c r="L19" s="258">
        <f t="shared" si="1"/>
        <v>0</v>
      </c>
      <c r="M19" s="793">
        <v>-18.950086058519787</v>
      </c>
      <c r="N19" s="828" t="e">
        <v>#DIV/0!</v>
      </c>
      <c r="O19" s="129">
        <v>0</v>
      </c>
      <c r="P19" s="762">
        <v>0</v>
      </c>
      <c r="Q19" s="764"/>
      <c r="R19" s="262" t="str">
        <f>IF(P19=0,"－",ROUND(P19/$P$25*100,1))</f>
        <v>－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88371222</v>
      </c>
      <c r="E20" s="260">
        <f t="shared" si="0"/>
        <v>64.400000000000006</v>
      </c>
      <c r="F20" s="264">
        <v>6.7113404692290102</v>
      </c>
      <c r="G20" s="848" t="s">
        <v>128</v>
      </c>
      <c r="H20" s="849"/>
      <c r="I20" s="832"/>
      <c r="J20" s="762">
        <v>9492388</v>
      </c>
      <c r="K20" s="764"/>
      <c r="L20" s="258">
        <f t="shared" si="1"/>
        <v>7.2</v>
      </c>
      <c r="M20" s="793">
        <v>4.7756978883350065</v>
      </c>
      <c r="N20" s="828">
        <v>5.8823529411764719</v>
      </c>
      <c r="O20" s="129">
        <v>7826043</v>
      </c>
      <c r="P20" s="762">
        <v>6548243</v>
      </c>
      <c r="Q20" s="764"/>
      <c r="R20" s="262">
        <f>IF(P20=0,"－",ROUND(P20/$P$25*100,1))</f>
        <v>7.5</v>
      </c>
    </row>
    <row r="21" spans="1:21" ht="23.25" customHeight="1" x14ac:dyDescent="0.2">
      <c r="B21" s="809" t="s">
        <v>129</v>
      </c>
      <c r="C21" s="810"/>
      <c r="D21" s="129">
        <v>1253528</v>
      </c>
      <c r="E21" s="265">
        <f t="shared" si="0"/>
        <v>0.9</v>
      </c>
      <c r="F21" s="264">
        <v>-7.7987225241181735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827" t="s">
        <v>110</v>
      </c>
      <c r="N21" s="828"/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29">
        <v>1947091</v>
      </c>
      <c r="E22" s="260">
        <f t="shared" si="0"/>
        <v>1.4</v>
      </c>
      <c r="F22" s="257">
        <v>-2.5064729772290351</v>
      </c>
      <c r="G22" s="846" t="s">
        <v>132</v>
      </c>
      <c r="H22" s="847"/>
      <c r="I22" s="839"/>
      <c r="J22" s="763">
        <f>J24+J27+J28</f>
        <v>10940902</v>
      </c>
      <c r="K22" s="764"/>
      <c r="L22" s="258">
        <f t="shared" si="1"/>
        <v>8.3000000000000007</v>
      </c>
      <c r="M22" s="793">
        <v>42.385502342529932</v>
      </c>
      <c r="N22" s="828">
        <v>33.870967741935502</v>
      </c>
      <c r="O22" s="131">
        <f>O24+O27+O28</f>
        <v>7620884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29">
        <v>515183</v>
      </c>
      <c r="E23" s="260">
        <f t="shared" si="0"/>
        <v>0.4</v>
      </c>
      <c r="F23" s="257">
        <v>4.2568218428487015</v>
      </c>
      <c r="G23" s="271"/>
      <c r="H23" s="838" t="s">
        <v>135</v>
      </c>
      <c r="I23" s="839"/>
      <c r="J23" s="762">
        <v>505709</v>
      </c>
      <c r="K23" s="764"/>
      <c r="L23" s="258">
        <f t="shared" si="1"/>
        <v>0.4</v>
      </c>
      <c r="M23" s="793">
        <v>-2.3343169897025118</v>
      </c>
      <c r="N23" s="828">
        <v>0</v>
      </c>
      <c r="O23" s="129">
        <v>491374</v>
      </c>
      <c r="P23" s="829">
        <v>65592917</v>
      </c>
      <c r="Q23" s="830"/>
      <c r="R23" s="273" t="s">
        <v>14</v>
      </c>
    </row>
    <row r="24" spans="1:21" ht="23.25" customHeight="1" x14ac:dyDescent="0.2">
      <c r="B24" s="809" t="s">
        <v>136</v>
      </c>
      <c r="C24" s="810"/>
      <c r="D24" s="129">
        <v>18394546</v>
      </c>
      <c r="E24" s="260">
        <f t="shared" si="0"/>
        <v>13.4</v>
      </c>
      <c r="F24" s="264">
        <v>0.97176815673094552</v>
      </c>
      <c r="G24" s="840" t="s">
        <v>137</v>
      </c>
      <c r="H24" s="838" t="s">
        <v>138</v>
      </c>
      <c r="I24" s="839"/>
      <c r="J24" s="762">
        <v>10940902</v>
      </c>
      <c r="K24" s="764"/>
      <c r="L24" s="258">
        <f t="shared" si="1"/>
        <v>8.3000000000000007</v>
      </c>
      <c r="M24" s="793">
        <v>42.385502342529932</v>
      </c>
      <c r="N24" s="828">
        <v>33.870967741935502</v>
      </c>
      <c r="O24" s="129">
        <v>7620884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29">
        <v>16371613</v>
      </c>
      <c r="E25" s="260">
        <f t="shared" si="0"/>
        <v>11.9</v>
      </c>
      <c r="F25" s="264">
        <v>4.0693131231187785</v>
      </c>
      <c r="G25" s="840"/>
      <c r="H25" s="836" t="s">
        <v>108</v>
      </c>
      <c r="I25" s="255" t="s">
        <v>141</v>
      </c>
      <c r="J25" s="762">
        <v>4273330</v>
      </c>
      <c r="K25" s="764"/>
      <c r="L25" s="258">
        <f t="shared" si="1"/>
        <v>3.2</v>
      </c>
      <c r="M25" s="793">
        <v>52.953952353494273</v>
      </c>
      <c r="N25" s="828">
        <v>6.6666666666666652</v>
      </c>
      <c r="O25" s="129">
        <v>1619856</v>
      </c>
      <c r="P25" s="829">
        <v>87736483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29">
        <v>344142</v>
      </c>
      <c r="E26" s="260">
        <f t="shared" si="0"/>
        <v>0.3</v>
      </c>
      <c r="F26" s="264">
        <v>58.859453545858663</v>
      </c>
      <c r="G26" s="840"/>
      <c r="H26" s="837"/>
      <c r="I26" s="255" t="s">
        <v>143</v>
      </c>
      <c r="J26" s="762">
        <v>6667572</v>
      </c>
      <c r="K26" s="764"/>
      <c r="L26" s="258">
        <f t="shared" si="1"/>
        <v>5.0999999999999996</v>
      </c>
      <c r="M26" s="793">
        <v>36.347457216398823</v>
      </c>
      <c r="N26" s="828">
        <v>59.374999999999979</v>
      </c>
      <c r="O26" s="129">
        <v>6001028</v>
      </c>
      <c r="R26" s="275"/>
    </row>
    <row r="27" spans="1:21" ht="23.25" customHeight="1" x14ac:dyDescent="0.2">
      <c r="B27" s="809" t="s">
        <v>144</v>
      </c>
      <c r="C27" s="810"/>
      <c r="D27" s="129">
        <v>444193</v>
      </c>
      <c r="E27" s="260">
        <f t="shared" si="0"/>
        <v>0.3</v>
      </c>
      <c r="F27" s="264">
        <v>40.882607606258304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827" t="s">
        <v>110</v>
      </c>
      <c r="N27" s="828"/>
      <c r="O27" s="12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29">
        <v>695748</v>
      </c>
      <c r="E28" s="228">
        <f t="shared" si="0"/>
        <v>0.5</v>
      </c>
      <c r="F28" s="264">
        <v>12.620674026352429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827" t="s">
        <v>110</v>
      </c>
      <c r="N28" s="828"/>
      <c r="O28" s="12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29">
        <v>7445537</v>
      </c>
      <c r="E29" s="260">
        <f t="shared" si="0"/>
        <v>5.4</v>
      </c>
      <c r="F29" s="264">
        <v>-8.512795673120932</v>
      </c>
      <c r="G29" s="811" t="s">
        <v>149</v>
      </c>
      <c r="H29" s="772"/>
      <c r="I29" s="733"/>
      <c r="J29" s="762">
        <f>SUM(J13:K22)</f>
        <v>131964230</v>
      </c>
      <c r="K29" s="764"/>
      <c r="L29" s="276">
        <f t="shared" si="1"/>
        <v>100</v>
      </c>
      <c r="M29" s="812">
        <v>6.6171291554826928</v>
      </c>
      <c r="N29" s="813">
        <v>0</v>
      </c>
      <c r="O29" s="132">
        <f>SUM(O13:O22)</f>
        <v>96846029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29">
        <v>1509692</v>
      </c>
      <c r="E30" s="260">
        <f t="shared" si="0"/>
        <v>1.1000000000000001</v>
      </c>
      <c r="F30" s="257">
        <v>14.519220776659413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29">
        <v>0</v>
      </c>
      <c r="E31" s="260" t="str">
        <f t="shared" si="0"/>
        <v>－</v>
      </c>
      <c r="F31" s="257" t="s">
        <v>199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48921273</v>
      </c>
      <c r="E32" s="228">
        <f t="shared" si="0"/>
        <v>35.6</v>
      </c>
      <c r="F32" s="257">
        <v>1.064172674925512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137292495</v>
      </c>
      <c r="E33" s="278">
        <f t="shared" si="0"/>
        <v>100</v>
      </c>
      <c r="F33" s="279">
        <v>4.6281312565736643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50884867</v>
      </c>
      <c r="O37" s="764"/>
      <c r="P37" s="152">
        <f t="shared" ref="P37:P43" si="3">IF(N37=0,"－",ROUND(N37/$N$43*100,1))</f>
        <v>96.3</v>
      </c>
      <c r="Q37" s="793">
        <v>2.6968690097961545</v>
      </c>
      <c r="R37" s="794">
        <v>0.10395010395010118</v>
      </c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727281</v>
      </c>
      <c r="E38" s="169">
        <f t="shared" ref="E38:E51" si="4">IF(D38=0,"－",ROUND(D38/$D$51*100,1))</f>
        <v>0.6</v>
      </c>
      <c r="F38" s="169">
        <v>5.1432330256395487</v>
      </c>
      <c r="G38" s="798">
        <v>727254</v>
      </c>
      <c r="H38" s="799"/>
      <c r="I38" s="800"/>
      <c r="J38" s="281">
        <f t="shared" ref="J38:J51" si="5">IF(G38=0,"－",ROUND(G38/$G$51*100,1))</f>
        <v>0.8</v>
      </c>
      <c r="K38" s="782" t="s">
        <v>160</v>
      </c>
      <c r="L38" s="783"/>
      <c r="M38" s="768"/>
      <c r="N38" s="762">
        <v>94985</v>
      </c>
      <c r="O38" s="764"/>
      <c r="P38" s="152">
        <f t="shared" si="3"/>
        <v>0.2</v>
      </c>
      <c r="Q38" s="793">
        <v>3.2456874531244795</v>
      </c>
      <c r="R38" s="794">
        <v>0</v>
      </c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18738729</v>
      </c>
      <c r="E39" s="169">
        <f t="shared" si="4"/>
        <v>14.2</v>
      </c>
      <c r="F39" s="169">
        <v>8.5366946388677256</v>
      </c>
      <c r="G39" s="762">
        <v>16621787</v>
      </c>
      <c r="H39" s="763"/>
      <c r="I39" s="764"/>
      <c r="J39" s="282">
        <f t="shared" si="5"/>
        <v>17.2</v>
      </c>
      <c r="K39" s="782" t="s">
        <v>162</v>
      </c>
      <c r="L39" s="783"/>
      <c r="M39" s="768"/>
      <c r="N39" s="762">
        <v>1840508</v>
      </c>
      <c r="O39" s="764"/>
      <c r="P39" s="152">
        <f t="shared" si="3"/>
        <v>3.5</v>
      </c>
      <c r="Q39" s="793">
        <v>-1.8153282650595903</v>
      </c>
      <c r="R39" s="794">
        <v>-2.777777777777779</v>
      </c>
    </row>
    <row r="40" spans="1:20" ht="20.100000000000001" customHeight="1" x14ac:dyDescent="0.2">
      <c r="A40" s="275"/>
      <c r="B40" s="767" t="s">
        <v>163</v>
      </c>
      <c r="C40" s="768"/>
      <c r="D40" s="130">
        <v>64680885</v>
      </c>
      <c r="E40" s="169">
        <f t="shared" si="4"/>
        <v>49</v>
      </c>
      <c r="F40" s="169">
        <v>6.0368260464587431</v>
      </c>
      <c r="G40" s="762">
        <v>39109733</v>
      </c>
      <c r="H40" s="763"/>
      <c r="I40" s="764"/>
      <c r="J40" s="282">
        <f t="shared" si="5"/>
        <v>40.4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827" t="s">
        <v>110</v>
      </c>
      <c r="R40" s="794"/>
    </row>
    <row r="41" spans="1:20" ht="20.100000000000001" customHeight="1" x14ac:dyDescent="0.2">
      <c r="A41" s="275"/>
      <c r="B41" s="767" t="s">
        <v>165</v>
      </c>
      <c r="C41" s="768"/>
      <c r="D41" s="155">
        <v>13028138</v>
      </c>
      <c r="E41" s="169">
        <f t="shared" si="4"/>
        <v>9.9</v>
      </c>
      <c r="F41" s="169">
        <v>-2.2920110465556198</v>
      </c>
      <c r="G41" s="762">
        <v>11088675</v>
      </c>
      <c r="H41" s="763"/>
      <c r="I41" s="764"/>
      <c r="J41" s="282">
        <f t="shared" si="5"/>
        <v>11.4</v>
      </c>
      <c r="K41" s="782" t="s">
        <v>166</v>
      </c>
      <c r="L41" s="783"/>
      <c r="M41" s="768"/>
      <c r="N41" s="762">
        <v>0</v>
      </c>
      <c r="O41" s="764"/>
      <c r="P41" s="152" t="str">
        <f t="shared" si="3"/>
        <v>－</v>
      </c>
      <c r="Q41" s="827" t="s">
        <v>110</v>
      </c>
      <c r="R41" s="794"/>
    </row>
    <row r="42" spans="1:20" ht="20.100000000000001" customHeight="1" x14ac:dyDescent="0.2">
      <c r="A42" s="275"/>
      <c r="B42" s="767" t="s">
        <v>167</v>
      </c>
      <c r="C42" s="768"/>
      <c r="D42" s="130">
        <v>231521</v>
      </c>
      <c r="E42" s="169">
        <f t="shared" si="4"/>
        <v>0.2</v>
      </c>
      <c r="F42" s="169">
        <v>4.9144447062662078</v>
      </c>
      <c r="G42" s="762">
        <v>213543</v>
      </c>
      <c r="H42" s="763"/>
      <c r="I42" s="764"/>
      <c r="J42" s="282">
        <f t="shared" si="5"/>
        <v>0.2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827" t="s">
        <v>110</v>
      </c>
      <c r="R42" s="794"/>
    </row>
    <row r="43" spans="1:20" ht="20.100000000000001" customHeight="1" x14ac:dyDescent="0.2">
      <c r="A43" s="275"/>
      <c r="B43" s="767" t="s">
        <v>169</v>
      </c>
      <c r="C43" s="768"/>
      <c r="D43" s="130">
        <v>9106</v>
      </c>
      <c r="E43" s="169">
        <f t="shared" si="4"/>
        <v>0</v>
      </c>
      <c r="F43" s="169">
        <v>18.861767393290684</v>
      </c>
      <c r="G43" s="762">
        <v>9106</v>
      </c>
      <c r="H43" s="763"/>
      <c r="I43" s="764"/>
      <c r="J43" s="282">
        <f t="shared" si="5"/>
        <v>0</v>
      </c>
      <c r="K43" s="782" t="s">
        <v>68</v>
      </c>
      <c r="L43" s="783"/>
      <c r="M43" s="768"/>
      <c r="N43" s="762">
        <f>SUM(N37:O42)</f>
        <v>52820360</v>
      </c>
      <c r="O43" s="764"/>
      <c r="P43" s="228">
        <f t="shared" si="3"/>
        <v>100</v>
      </c>
      <c r="Q43" s="793">
        <v>2.5336589385699382</v>
      </c>
      <c r="R43" s="794">
        <v>0</v>
      </c>
    </row>
    <row r="44" spans="1:20" ht="20.100000000000001" customHeight="1" x14ac:dyDescent="0.2">
      <c r="A44" s="275"/>
      <c r="B44" s="767" t="s">
        <v>170</v>
      </c>
      <c r="C44" s="768"/>
      <c r="D44" s="155">
        <v>853808</v>
      </c>
      <c r="E44" s="169">
        <f t="shared" si="4"/>
        <v>0.6</v>
      </c>
      <c r="F44" s="169">
        <v>-30.299510109251926</v>
      </c>
      <c r="G44" s="762">
        <v>751018</v>
      </c>
      <c r="H44" s="763"/>
      <c r="I44" s="764"/>
      <c r="J44" s="282">
        <f t="shared" si="5"/>
        <v>0.8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10558424</v>
      </c>
      <c r="E45" s="169">
        <f t="shared" si="4"/>
        <v>8</v>
      </c>
      <c r="F45" s="169">
        <v>18.743768817258122</v>
      </c>
      <c r="G45" s="762">
        <v>6963777</v>
      </c>
      <c r="H45" s="763"/>
      <c r="I45" s="764"/>
      <c r="J45" s="282">
        <f t="shared" si="5"/>
        <v>7.2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789874</v>
      </c>
      <c r="E46" s="169">
        <f t="shared" si="4"/>
        <v>0.6</v>
      </c>
      <c r="F46" s="169">
        <v>12.101673987553308</v>
      </c>
      <c r="G46" s="762">
        <v>656758</v>
      </c>
      <c r="H46" s="763"/>
      <c r="I46" s="764"/>
      <c r="J46" s="282">
        <f t="shared" si="5"/>
        <v>0.7</v>
      </c>
      <c r="K46" s="788">
        <v>99.5</v>
      </c>
      <c r="L46" s="789"/>
      <c r="M46" s="790"/>
      <c r="N46" s="791">
        <v>54.6</v>
      </c>
      <c r="O46" s="790"/>
      <c r="P46" s="791">
        <v>99</v>
      </c>
      <c r="Q46" s="789"/>
      <c r="R46" s="792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21304026</v>
      </c>
      <c r="E47" s="169">
        <f t="shared" si="4"/>
        <v>16.100000000000001</v>
      </c>
      <c r="F47" s="169">
        <v>10.373226215204934</v>
      </c>
      <c r="G47" s="762">
        <v>19661940</v>
      </c>
      <c r="H47" s="763"/>
      <c r="I47" s="764"/>
      <c r="J47" s="282">
        <f t="shared" si="5"/>
        <v>20.3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228" t="s">
        <v>110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1042438</v>
      </c>
      <c r="E49" s="169">
        <f t="shared" si="4"/>
        <v>0.8</v>
      </c>
      <c r="F49" s="169">
        <v>-8.0432738365128316</v>
      </c>
      <c r="G49" s="762">
        <v>1042438</v>
      </c>
      <c r="H49" s="763"/>
      <c r="I49" s="764"/>
      <c r="J49" s="282">
        <f t="shared" si="5"/>
        <v>1.1000000000000001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228" t="s">
        <v>110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734">
        <v>26762832</v>
      </c>
      <c r="O50" s="738"/>
      <c r="P50" s="170">
        <v>0.15218827337486474</v>
      </c>
      <c r="Q50" s="734">
        <v>2526433</v>
      </c>
      <c r="R50" s="737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131964230</v>
      </c>
      <c r="E51" s="752">
        <f t="shared" si="4"/>
        <v>100</v>
      </c>
      <c r="F51" s="752">
        <v>6.6171291554826928</v>
      </c>
      <c r="G51" s="754">
        <f>SUM(G38:I50)</f>
        <v>96846029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742">
        <v>26462832</v>
      </c>
      <c r="O51" s="743"/>
      <c r="P51" s="169">
        <v>0.15391623487008843</v>
      </c>
      <c r="Q51" s="742">
        <v>0</v>
      </c>
      <c r="R51" s="744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753"/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5847760</v>
      </c>
      <c r="O52" s="738"/>
      <c r="P52" s="170">
        <v>8.1757832429426571</v>
      </c>
      <c r="Q52" s="734">
        <v>550323</v>
      </c>
      <c r="R52" s="737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5705792</v>
      </c>
      <c r="O53" s="730"/>
      <c r="P53" s="172">
        <v>7.1874370091172812</v>
      </c>
      <c r="Q53" s="729">
        <v>32505</v>
      </c>
      <c r="R53" s="731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22285901</v>
      </c>
      <c r="O54" s="738"/>
      <c r="P54" s="170">
        <v>0.4688416498800807</v>
      </c>
      <c r="Q54" s="734">
        <v>3667512</v>
      </c>
      <c r="R54" s="737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21779203</v>
      </c>
      <c r="O55" s="730"/>
      <c r="P55" s="169">
        <v>0.32654306303629976</v>
      </c>
      <c r="Q55" s="729">
        <v>189490</v>
      </c>
      <c r="R55" s="731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734">
        <v>92</v>
      </c>
      <c r="O56" s="738"/>
      <c r="P56" s="170">
        <v>-12.380952380952381</v>
      </c>
      <c r="Q56" s="734">
        <v>92</v>
      </c>
      <c r="R56" s="737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29">
        <v>92</v>
      </c>
      <c r="O57" s="730"/>
      <c r="P57" s="172">
        <v>-12.380952380952381</v>
      </c>
      <c r="Q57" s="729">
        <v>0</v>
      </c>
      <c r="R57" s="731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>
        <v>424548</v>
      </c>
      <c r="O58" s="738"/>
      <c r="P58" s="170">
        <v>26.126843412437161</v>
      </c>
      <c r="Q58" s="734">
        <v>424084</v>
      </c>
      <c r="R58" s="737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>
        <v>424548</v>
      </c>
      <c r="O59" s="730"/>
      <c r="P59" s="169">
        <v>26.126843412437161</v>
      </c>
      <c r="Q59" s="729">
        <v>0</v>
      </c>
      <c r="R59" s="731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>
        <v>0</v>
      </c>
      <c r="O60" s="735"/>
      <c r="P60" s="206" t="s">
        <v>200</v>
      </c>
      <c r="Q60" s="736">
        <v>0</v>
      </c>
      <c r="R60" s="737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723">
        <v>0</v>
      </c>
      <c r="O61" s="724"/>
      <c r="P61" s="286" t="s">
        <v>200</v>
      </c>
      <c r="Q61" s="725">
        <v>0</v>
      </c>
      <c r="R61" s="72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27" priority="2" stopIfTrue="1">
      <formula>"IF(AND(D6=0,F6=0,【参考】24右!F6=0））"</formula>
    </cfRule>
  </conditionalFormatting>
  <conditionalFormatting sqref="M6:N29">
    <cfRule type="expression" dxfId="26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2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6368A-9EFA-48AF-8024-68F77C98067E}">
  <sheetPr codeName="Sheet27"/>
  <dimension ref="A1:AN58"/>
  <sheetViews>
    <sheetView view="pageBreakPreview" zoomScale="70" zoomScaleNormal="75" zoomScaleSheetLayoutView="70" workbookViewId="0">
      <selection activeCell="AS11" sqref="AS11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225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748081</v>
      </c>
      <c r="F5" s="508"/>
      <c r="G5" s="508"/>
      <c r="H5" s="508"/>
      <c r="I5" s="236" t="s">
        <v>7</v>
      </c>
      <c r="J5" s="714">
        <v>61.86</v>
      </c>
      <c r="K5" s="715"/>
      <c r="L5" s="715"/>
      <c r="M5" s="715"/>
      <c r="N5" s="237" t="s">
        <v>8</v>
      </c>
      <c r="O5" s="716">
        <v>12093</v>
      </c>
      <c r="P5" s="711"/>
      <c r="Q5" s="711"/>
      <c r="R5" s="711"/>
      <c r="S5" s="711"/>
      <c r="T5" s="711"/>
      <c r="U5" s="236" t="s">
        <v>7</v>
      </c>
      <c r="V5" s="716">
        <v>748081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742842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717082</v>
      </c>
      <c r="F6" s="483"/>
      <c r="G6" s="483"/>
      <c r="H6" s="483"/>
      <c r="I6" s="241" t="s">
        <v>7</v>
      </c>
      <c r="J6" s="705">
        <v>60.66</v>
      </c>
      <c r="K6" s="706"/>
      <c r="L6" s="706"/>
      <c r="M6" s="706"/>
      <c r="N6" s="242" t="s">
        <v>8</v>
      </c>
      <c r="O6" s="707">
        <v>11821</v>
      </c>
      <c r="P6" s="708"/>
      <c r="Q6" s="708"/>
      <c r="R6" s="708"/>
      <c r="S6" s="708"/>
      <c r="T6" s="708"/>
      <c r="U6" s="241" t="s">
        <v>7</v>
      </c>
      <c r="V6" s="707">
        <v>717082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736652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336234792</v>
      </c>
      <c r="H10" s="504"/>
      <c r="I10" s="504"/>
      <c r="J10" s="504"/>
      <c r="K10" s="504"/>
      <c r="L10" s="27"/>
      <c r="M10" s="28"/>
      <c r="N10" s="519">
        <v>315633357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6.5</v>
      </c>
      <c r="T10" s="659"/>
      <c r="U10" s="696" t="s">
        <v>19</v>
      </c>
      <c r="V10" s="544"/>
      <c r="W10" s="544"/>
      <c r="X10" s="544"/>
      <c r="Y10" s="523"/>
      <c r="Z10" s="519">
        <v>178772912</v>
      </c>
      <c r="AA10" s="504"/>
      <c r="AB10" s="504"/>
      <c r="AC10" s="504"/>
      <c r="AD10" s="30"/>
      <c r="AE10" s="31"/>
      <c r="AF10" s="519">
        <v>170315286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331755472</v>
      </c>
      <c r="H12" s="466"/>
      <c r="I12" s="466"/>
      <c r="J12" s="466"/>
      <c r="K12" s="466"/>
      <c r="L12" s="27"/>
      <c r="M12" s="28"/>
      <c r="N12" s="465">
        <v>312328717</v>
      </c>
      <c r="O12" s="466"/>
      <c r="P12" s="466"/>
      <c r="Q12" s="466"/>
      <c r="R12" s="29"/>
      <c r="S12" s="658">
        <f t="shared" si="0"/>
        <v>6.2</v>
      </c>
      <c r="T12" s="659"/>
      <c r="U12" s="689" t="s">
        <v>22</v>
      </c>
      <c r="V12" s="491"/>
      <c r="W12" s="491"/>
      <c r="X12" s="491"/>
      <c r="Y12" s="492"/>
      <c r="Z12" s="519">
        <v>95473611</v>
      </c>
      <c r="AA12" s="504"/>
      <c r="AB12" s="504"/>
      <c r="AC12" s="504"/>
      <c r="AD12" s="43"/>
      <c r="AE12" s="44" t="s">
        <v>15</v>
      </c>
      <c r="AF12" s="519">
        <v>92177863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4479320</v>
      </c>
      <c r="H14" s="466"/>
      <c r="I14" s="466"/>
      <c r="J14" s="466"/>
      <c r="K14" s="466"/>
      <c r="L14" s="27"/>
      <c r="M14" s="28"/>
      <c r="N14" s="465">
        <v>3304640</v>
      </c>
      <c r="O14" s="466"/>
      <c r="P14" s="466"/>
      <c r="Q14" s="466"/>
      <c r="R14" s="49"/>
      <c r="S14" s="658">
        <f t="shared" si="0"/>
        <v>35.5</v>
      </c>
      <c r="T14" s="659"/>
      <c r="U14" s="689" t="s">
        <v>25</v>
      </c>
      <c r="V14" s="491"/>
      <c r="W14" s="491"/>
      <c r="X14" s="491"/>
      <c r="Y14" s="492"/>
      <c r="Z14" s="519">
        <v>193082482</v>
      </c>
      <c r="AA14" s="504"/>
      <c r="AB14" s="504"/>
      <c r="AC14" s="504"/>
      <c r="AD14" s="50"/>
      <c r="AE14" s="44" t="s">
        <v>15</v>
      </c>
      <c r="AF14" s="519">
        <v>183913231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4324673</v>
      </c>
      <c r="H16" s="504"/>
      <c r="I16" s="504"/>
      <c r="J16" s="504"/>
      <c r="K16" s="504"/>
      <c r="L16" s="27"/>
      <c r="M16" s="28"/>
      <c r="N16" s="519">
        <v>593393</v>
      </c>
      <c r="O16" s="504"/>
      <c r="P16" s="504"/>
      <c r="Q16" s="504"/>
      <c r="R16" s="29"/>
      <c r="S16" s="658">
        <f t="shared" si="0"/>
        <v>628.79999999999995</v>
      </c>
      <c r="T16" s="659"/>
      <c r="U16" s="662" t="s">
        <v>29</v>
      </c>
      <c r="V16" s="663"/>
      <c r="W16" s="663"/>
      <c r="X16" s="663"/>
      <c r="Y16" s="664"/>
      <c r="Z16" s="682" t="s">
        <v>226</v>
      </c>
      <c r="AA16" s="683"/>
      <c r="AB16" s="683"/>
      <c r="AC16" s="683"/>
      <c r="AD16" s="50"/>
      <c r="AE16" s="44" t="s">
        <v>15</v>
      </c>
      <c r="AF16" s="682" t="s">
        <v>226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154647</v>
      </c>
      <c r="H18" s="466"/>
      <c r="I18" s="466"/>
      <c r="J18" s="466"/>
      <c r="K18" s="466"/>
      <c r="L18" s="27"/>
      <c r="M18" s="28"/>
      <c r="N18" s="465">
        <v>2711247</v>
      </c>
      <c r="O18" s="466"/>
      <c r="P18" s="466"/>
      <c r="Q18" s="466"/>
      <c r="R18" s="49"/>
      <c r="S18" s="658">
        <f t="shared" si="0"/>
        <v>-94.3</v>
      </c>
      <c r="T18" s="659"/>
      <c r="U18" s="689" t="s">
        <v>34</v>
      </c>
      <c r="V18" s="491"/>
      <c r="W18" s="491"/>
      <c r="X18" s="491"/>
      <c r="Y18" s="492"/>
      <c r="Z18" s="674">
        <v>0.54</v>
      </c>
      <c r="AA18" s="675"/>
      <c r="AB18" s="675"/>
      <c r="AC18" s="675"/>
      <c r="AD18" s="54"/>
      <c r="AE18" s="55"/>
      <c r="AF18" s="42"/>
      <c r="AG18" s="675">
        <v>0.54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-2556600</v>
      </c>
      <c r="H20" s="504"/>
      <c r="I20" s="504"/>
      <c r="J20" s="504"/>
      <c r="K20" s="504"/>
      <c r="L20" s="27"/>
      <c r="M20" s="28"/>
      <c r="N20" s="519">
        <v>10655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0.1</v>
      </c>
      <c r="AA20" s="669"/>
      <c r="AB20" s="669"/>
      <c r="AC20" s="669"/>
      <c r="AD20" s="26"/>
      <c r="AE20" s="60" t="s">
        <v>16</v>
      </c>
      <c r="AF20" s="16"/>
      <c r="AG20" s="672">
        <v>1.5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66589</v>
      </c>
      <c r="H22" s="504"/>
      <c r="I22" s="504"/>
      <c r="J22" s="504"/>
      <c r="K22" s="504"/>
      <c r="L22" s="27"/>
      <c r="M22" s="28"/>
      <c r="N22" s="519">
        <v>41300</v>
      </c>
      <c r="O22" s="504"/>
      <c r="P22" s="504"/>
      <c r="Q22" s="504"/>
      <c r="R22" s="29"/>
      <c r="S22" s="658">
        <f>IF(N22=0,IF(G22&gt;0,"皆増","－"),IF(G22=0,"皆減",ROUND((G22-N22)/N22*100,1)))</f>
        <v>61.2</v>
      </c>
      <c r="T22" s="659"/>
      <c r="U22" s="662" t="s">
        <v>40</v>
      </c>
      <c r="V22" s="663"/>
      <c r="W22" s="663"/>
      <c r="X22" s="663"/>
      <c r="Y22" s="664"/>
      <c r="Z22" s="668">
        <v>78.7</v>
      </c>
      <c r="AA22" s="669"/>
      <c r="AB22" s="669"/>
      <c r="AC22" s="669"/>
      <c r="AD22" s="26"/>
      <c r="AE22" s="60" t="s">
        <v>16</v>
      </c>
      <c r="AF22" s="16"/>
      <c r="AG22" s="672">
        <v>78.599999999999994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21859905</v>
      </c>
      <c r="AA24" s="641"/>
      <c r="AB24" s="641"/>
      <c r="AC24" s="641"/>
      <c r="AD24" s="50"/>
      <c r="AE24" s="44" t="s">
        <v>15</v>
      </c>
      <c r="AF24" s="640">
        <v>15247854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6000000</v>
      </c>
      <c r="H26" s="504"/>
      <c r="I26" s="504"/>
      <c r="J26" s="504"/>
      <c r="K26" s="504"/>
      <c r="L26" s="27"/>
      <c r="M26" s="28"/>
      <c r="N26" s="519">
        <v>7000000</v>
      </c>
      <c r="O26" s="504"/>
      <c r="P26" s="504"/>
      <c r="Q26" s="504"/>
      <c r="R26" s="29"/>
      <c r="S26" s="658">
        <f>IF(N26=0,IF(G26&gt;0,"皆増","－"),IF(G26=0,"皆減",ROUND((G26-N26)/N26*100,1)))</f>
        <v>-14.3</v>
      </c>
      <c r="T26" s="659"/>
      <c r="U26" s="662" t="s">
        <v>46</v>
      </c>
      <c r="V26" s="663"/>
      <c r="W26" s="663"/>
      <c r="X26" s="663"/>
      <c r="Y26" s="664"/>
      <c r="Z26" s="640">
        <v>77109247</v>
      </c>
      <c r="AA26" s="641"/>
      <c r="AB26" s="641"/>
      <c r="AC26" s="641"/>
      <c r="AD26" s="50"/>
      <c r="AE26" s="44" t="s">
        <v>15</v>
      </c>
      <c r="AF26" s="640">
        <v>70983841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-8490011</v>
      </c>
      <c r="H28" s="466"/>
      <c r="I28" s="466"/>
      <c r="J28" s="466"/>
      <c r="K28" s="466"/>
      <c r="L28" s="27"/>
      <c r="M28" s="28"/>
      <c r="N28" s="465">
        <v>-6948045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53</v>
      </c>
      <c r="I34" s="604"/>
      <c r="J34" s="604"/>
      <c r="K34" s="604"/>
      <c r="L34" s="76" t="s">
        <v>54</v>
      </c>
      <c r="M34" s="28"/>
      <c r="N34" s="252"/>
      <c r="O34" s="604" t="s">
        <v>199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-2.2999999999999998</v>
      </c>
      <c r="AB34" s="596"/>
      <c r="AC34" s="596"/>
      <c r="AD34" s="612" t="s">
        <v>56</v>
      </c>
      <c r="AE34" s="613"/>
      <c r="AF34" s="26"/>
      <c r="AG34" s="79"/>
      <c r="AH34" s="596">
        <v>-2.1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199</v>
      </c>
      <c r="I36" s="604"/>
      <c r="J36" s="604"/>
      <c r="K36" s="604"/>
      <c r="L36" s="76" t="s">
        <v>54</v>
      </c>
      <c r="M36" s="28"/>
      <c r="N36" s="252"/>
      <c r="O36" s="604" t="s">
        <v>199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199</v>
      </c>
      <c r="AB36" s="611"/>
      <c r="AC36" s="611"/>
      <c r="AD36" s="612" t="s">
        <v>56</v>
      </c>
      <c r="AE36" s="613"/>
      <c r="AF36" s="42"/>
      <c r="AG36" s="79"/>
      <c r="AH36" s="596" t="s">
        <v>53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49356735</v>
      </c>
      <c r="Y43" s="504"/>
      <c r="Z43" s="520"/>
      <c r="AA43" s="519">
        <v>0</v>
      </c>
      <c r="AB43" s="504"/>
      <c r="AC43" s="520"/>
      <c r="AD43" s="528">
        <v>72862702</v>
      </c>
      <c r="AE43" s="529"/>
      <c r="AF43" s="529"/>
      <c r="AG43" s="530"/>
      <c r="AH43" s="519">
        <v>122219437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4058</v>
      </c>
      <c r="F44" s="487"/>
      <c r="G44" s="488"/>
      <c r="H44" s="486">
        <v>306470</v>
      </c>
      <c r="I44" s="487"/>
      <c r="J44" s="487"/>
      <c r="K44" s="488"/>
      <c r="L44" s="486">
        <v>204</v>
      </c>
      <c r="M44" s="487"/>
      <c r="N44" s="488"/>
      <c r="O44" s="486">
        <v>4076</v>
      </c>
      <c r="P44" s="487"/>
      <c r="Q44" s="486">
        <v>300241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341</v>
      </c>
      <c r="F45" s="508"/>
      <c r="G45" s="509"/>
      <c r="H45" s="507">
        <v>285234</v>
      </c>
      <c r="I45" s="508"/>
      <c r="J45" s="508"/>
      <c r="K45" s="509"/>
      <c r="L45" s="507">
        <v>13</v>
      </c>
      <c r="M45" s="508"/>
      <c r="N45" s="509"/>
      <c r="O45" s="507">
        <v>367</v>
      </c>
      <c r="P45" s="508"/>
      <c r="Q45" s="507">
        <v>285715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1422213</v>
      </c>
      <c r="Y45" s="504"/>
      <c r="Z45" s="520"/>
      <c r="AA45" s="465">
        <v>0</v>
      </c>
      <c r="AB45" s="466"/>
      <c r="AC45" s="467"/>
      <c r="AD45" s="519">
        <v>5774353</v>
      </c>
      <c r="AE45" s="504"/>
      <c r="AF45" s="504"/>
      <c r="AG45" s="520"/>
      <c r="AH45" s="519">
        <v>7196566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10</v>
      </c>
      <c r="F46" s="466"/>
      <c r="G46" s="467"/>
      <c r="H46" s="465">
        <v>415000</v>
      </c>
      <c r="I46" s="466"/>
      <c r="J46" s="466"/>
      <c r="K46" s="467"/>
      <c r="L46" s="465">
        <v>0</v>
      </c>
      <c r="M46" s="466"/>
      <c r="N46" s="467"/>
      <c r="O46" s="465">
        <v>10</v>
      </c>
      <c r="P46" s="466"/>
      <c r="Q46" s="465">
        <v>398210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6000000</v>
      </c>
      <c r="Y47" s="466"/>
      <c r="Z47" s="467"/>
      <c r="AA47" s="465">
        <v>0</v>
      </c>
      <c r="AB47" s="466"/>
      <c r="AC47" s="467"/>
      <c r="AD47" s="465">
        <v>6259230</v>
      </c>
      <c r="AE47" s="466"/>
      <c r="AF47" s="466"/>
      <c r="AG47" s="467"/>
      <c r="AH47" s="465">
        <v>12259230</v>
      </c>
      <c r="AI47" s="466"/>
      <c r="AJ47" s="466"/>
      <c r="AK47" s="477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 t="s">
        <v>53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53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4068</v>
      </c>
      <c r="F49" s="508"/>
      <c r="G49" s="509"/>
      <c r="H49" s="507">
        <v>306737</v>
      </c>
      <c r="I49" s="508"/>
      <c r="J49" s="508"/>
      <c r="K49" s="509"/>
      <c r="L49" s="507">
        <f>L44+L46+L48</f>
        <v>204</v>
      </c>
      <c r="M49" s="508"/>
      <c r="N49" s="509"/>
      <c r="O49" s="507">
        <v>4086</v>
      </c>
      <c r="P49" s="508"/>
      <c r="Q49" s="507">
        <v>300481</v>
      </c>
      <c r="R49" s="508"/>
      <c r="S49" s="510"/>
      <c r="T49" s="561"/>
      <c r="U49" s="526"/>
      <c r="V49" s="511" t="s">
        <v>83</v>
      </c>
      <c r="W49" s="512"/>
      <c r="X49" s="465">
        <v>0</v>
      </c>
      <c r="Y49" s="466"/>
      <c r="Z49" s="467"/>
      <c r="AA49" s="465">
        <v>0</v>
      </c>
      <c r="AB49" s="466"/>
      <c r="AC49" s="467"/>
      <c r="AD49" s="465">
        <v>14224</v>
      </c>
      <c r="AE49" s="466"/>
      <c r="AF49" s="466"/>
      <c r="AG49" s="467"/>
      <c r="AH49" s="465">
        <v>14224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137</v>
      </c>
      <c r="F50" s="466"/>
      <c r="G50" s="467"/>
      <c r="H50" s="465">
        <v>286200</v>
      </c>
      <c r="I50" s="466"/>
      <c r="J50" s="466"/>
      <c r="K50" s="467"/>
      <c r="L50" s="465">
        <v>9</v>
      </c>
      <c r="M50" s="466"/>
      <c r="N50" s="467"/>
      <c r="O50" s="465">
        <v>135</v>
      </c>
      <c r="P50" s="466"/>
      <c r="Q50" s="465">
        <v>284359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44778948</v>
      </c>
      <c r="Y51" s="466"/>
      <c r="Z51" s="467"/>
      <c r="AA51" s="465">
        <f>AA43+AA45-AA47+AA49</f>
        <v>0</v>
      </c>
      <c r="AB51" s="466"/>
      <c r="AC51" s="467"/>
      <c r="AD51" s="471">
        <f>AD43+AD45-AD47+AD49</f>
        <v>72392049</v>
      </c>
      <c r="AE51" s="472"/>
      <c r="AF51" s="472"/>
      <c r="AG51" s="473"/>
      <c r="AH51" s="465">
        <f>AH43+AH45-AH47+AH49</f>
        <v>117170997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4205</v>
      </c>
      <c r="F52" s="483"/>
      <c r="G52" s="484"/>
      <c r="H52" s="482">
        <v>306068</v>
      </c>
      <c r="I52" s="483"/>
      <c r="J52" s="483"/>
      <c r="K52" s="484"/>
      <c r="L52" s="482">
        <f>L49+L50</f>
        <v>213</v>
      </c>
      <c r="M52" s="483"/>
      <c r="N52" s="484"/>
      <c r="O52" s="482">
        <v>4221</v>
      </c>
      <c r="P52" s="483"/>
      <c r="Q52" s="482">
        <v>299965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2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75F25-880E-4DBD-9574-D783A958E977}">
  <sheetPr codeName="Sheet28"/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X17" sqref="X17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227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81585454</v>
      </c>
      <c r="E6" s="169">
        <f t="shared" ref="E6:E33" si="0">IF(D6=0,"－",ROUND(D6/$D$33*100,1))</f>
        <v>24.3</v>
      </c>
      <c r="F6" s="257">
        <v>3.9726796820183097E-3</v>
      </c>
      <c r="G6" s="873" t="s">
        <v>97</v>
      </c>
      <c r="H6" s="874"/>
      <c r="I6" s="875"/>
      <c r="J6" s="798">
        <v>42149976</v>
      </c>
      <c r="K6" s="800"/>
      <c r="L6" s="258">
        <f t="shared" ref="L6:L29" si="1">IF(J6=0,"－",ROUND(J6/$J$29*100,1))</f>
        <v>12.7</v>
      </c>
      <c r="M6" s="860">
        <v>10.139051480903349</v>
      </c>
      <c r="N6" s="861">
        <v>-99.99998132952922</v>
      </c>
      <c r="O6" s="129">
        <v>39538664</v>
      </c>
      <c r="P6" s="798">
        <v>39025390</v>
      </c>
      <c r="Q6" s="800"/>
      <c r="R6" s="259">
        <f t="shared" ref="R6:R16" si="2">IF(P6=0,"－",ROUND(P6/$P$25*100,1))</f>
        <v>19.399999999999999</v>
      </c>
    </row>
    <row r="7" spans="1:20" ht="23.25" customHeight="1" x14ac:dyDescent="0.2">
      <c r="B7" s="809" t="s">
        <v>98</v>
      </c>
      <c r="C7" s="810"/>
      <c r="D7" s="129">
        <v>1972902</v>
      </c>
      <c r="E7" s="260">
        <f t="shared" si="0"/>
        <v>0.6</v>
      </c>
      <c r="F7" s="257">
        <v>-0.82111926387818945</v>
      </c>
      <c r="G7" s="261" t="s">
        <v>99</v>
      </c>
      <c r="H7" s="866" t="s">
        <v>100</v>
      </c>
      <c r="I7" s="866"/>
      <c r="J7" s="762">
        <v>26961221</v>
      </c>
      <c r="K7" s="764"/>
      <c r="L7" s="258">
        <f t="shared" si="1"/>
        <v>8.1</v>
      </c>
      <c r="M7" s="860">
        <v>2.8269494330567246</v>
      </c>
      <c r="N7" s="861">
        <v>-99.99998809206194</v>
      </c>
      <c r="O7" s="129">
        <v>25636749</v>
      </c>
      <c r="P7" s="762">
        <v>25622473</v>
      </c>
      <c r="Q7" s="764"/>
      <c r="R7" s="262">
        <f t="shared" si="2"/>
        <v>12.7</v>
      </c>
    </row>
    <row r="8" spans="1:20" ht="23.25" customHeight="1" x14ac:dyDescent="0.2">
      <c r="B8" s="809" t="s">
        <v>101</v>
      </c>
      <c r="C8" s="810"/>
      <c r="D8" s="129">
        <v>430432</v>
      </c>
      <c r="E8" s="260">
        <f t="shared" si="0"/>
        <v>0.1</v>
      </c>
      <c r="F8" s="257">
        <v>37.107763659587746</v>
      </c>
      <c r="G8" s="263"/>
      <c r="H8" s="866" t="s">
        <v>102</v>
      </c>
      <c r="I8" s="866"/>
      <c r="J8" s="762">
        <v>3216215</v>
      </c>
      <c r="K8" s="764"/>
      <c r="L8" s="258">
        <f t="shared" si="1"/>
        <v>1</v>
      </c>
      <c r="M8" s="860">
        <v>131.19392610196149</v>
      </c>
      <c r="N8" s="861">
        <v>-99.999998529884195</v>
      </c>
      <c r="O8" s="129">
        <v>3216215</v>
      </c>
      <c r="P8" s="762">
        <v>2772525</v>
      </c>
      <c r="Q8" s="764"/>
      <c r="R8" s="262">
        <f t="shared" si="2"/>
        <v>1.4</v>
      </c>
    </row>
    <row r="9" spans="1:20" ht="23.25" customHeight="1" x14ac:dyDescent="0.2">
      <c r="B9" s="809" t="s">
        <v>103</v>
      </c>
      <c r="C9" s="810"/>
      <c r="D9" s="129">
        <v>2215502</v>
      </c>
      <c r="E9" s="260">
        <f t="shared" si="0"/>
        <v>0.7</v>
      </c>
      <c r="F9" s="264">
        <v>32.831346610660319</v>
      </c>
      <c r="G9" s="848" t="s">
        <v>104</v>
      </c>
      <c r="H9" s="849"/>
      <c r="I9" s="832"/>
      <c r="J9" s="762">
        <v>118989918</v>
      </c>
      <c r="K9" s="764"/>
      <c r="L9" s="258">
        <f t="shared" si="1"/>
        <v>35.9</v>
      </c>
      <c r="M9" s="860">
        <v>3.8768365398508475</v>
      </c>
      <c r="N9" s="861">
        <v>-99.999947222842451</v>
      </c>
      <c r="O9" s="129">
        <v>52647476</v>
      </c>
      <c r="P9" s="762">
        <v>43201977</v>
      </c>
      <c r="Q9" s="764"/>
      <c r="R9" s="262">
        <f t="shared" si="2"/>
        <v>21.5</v>
      </c>
    </row>
    <row r="10" spans="1:20" ht="23.25" customHeight="1" x14ac:dyDescent="0.2">
      <c r="B10" s="809" t="s">
        <v>105</v>
      </c>
      <c r="C10" s="810"/>
      <c r="D10" s="129">
        <v>3230907</v>
      </c>
      <c r="E10" s="260">
        <f t="shared" si="0"/>
        <v>1</v>
      </c>
      <c r="F10" s="264">
        <v>80.898809090552788</v>
      </c>
      <c r="G10" s="848" t="s">
        <v>106</v>
      </c>
      <c r="H10" s="849"/>
      <c r="I10" s="832"/>
      <c r="J10" s="762">
        <v>1527334</v>
      </c>
      <c r="K10" s="764"/>
      <c r="L10" s="258">
        <f t="shared" si="1"/>
        <v>0.5</v>
      </c>
      <c r="M10" s="860">
        <v>-11.459001206955122</v>
      </c>
      <c r="N10" s="861">
        <v>-99.99999926494209</v>
      </c>
      <c r="O10" s="129">
        <v>1425103</v>
      </c>
      <c r="P10" s="762">
        <v>1425103</v>
      </c>
      <c r="Q10" s="764"/>
      <c r="R10" s="262">
        <f t="shared" si="2"/>
        <v>0.7</v>
      </c>
    </row>
    <row r="11" spans="1:20" ht="23.25" customHeight="1" x14ac:dyDescent="0.2">
      <c r="B11" s="809" t="s">
        <v>107</v>
      </c>
      <c r="C11" s="810"/>
      <c r="D11" s="129">
        <v>19309547</v>
      </c>
      <c r="E11" s="260">
        <f t="shared" si="0"/>
        <v>5.7</v>
      </c>
      <c r="F11" s="264">
        <v>4.6207649403961826</v>
      </c>
      <c r="G11" s="862" t="s">
        <v>108</v>
      </c>
      <c r="H11" s="864" t="s">
        <v>109</v>
      </c>
      <c r="I11" s="832"/>
      <c r="J11" s="762">
        <v>1512001</v>
      </c>
      <c r="K11" s="764"/>
      <c r="L11" s="258">
        <f t="shared" si="1"/>
        <v>0.5</v>
      </c>
      <c r="M11" s="860">
        <v>-12.344871685615121</v>
      </c>
      <c r="N11" s="861">
        <v>-99.99999926494209</v>
      </c>
      <c r="O11" s="129">
        <v>1409770</v>
      </c>
      <c r="P11" s="762">
        <v>1409770</v>
      </c>
      <c r="Q11" s="764"/>
      <c r="R11" s="262">
        <f t="shared" si="2"/>
        <v>0.7</v>
      </c>
    </row>
    <row r="12" spans="1:20" ht="23.25" customHeight="1" x14ac:dyDescent="0.2">
      <c r="B12" s="809" t="s">
        <v>111</v>
      </c>
      <c r="C12" s="810"/>
      <c r="D12" s="129">
        <v>0</v>
      </c>
      <c r="E12" s="265" t="str">
        <f t="shared" si="0"/>
        <v>－</v>
      </c>
      <c r="F12" s="264" t="s">
        <v>199</v>
      </c>
      <c r="G12" s="863"/>
      <c r="H12" s="864" t="s">
        <v>112</v>
      </c>
      <c r="I12" s="832"/>
      <c r="J12" s="762">
        <v>15333</v>
      </c>
      <c r="K12" s="764"/>
      <c r="L12" s="258">
        <f t="shared" si="1"/>
        <v>0</v>
      </c>
      <c r="M12" s="860">
        <v>25888.1</v>
      </c>
      <c r="N12" s="861">
        <v>-100</v>
      </c>
      <c r="O12" s="129">
        <v>15333</v>
      </c>
      <c r="P12" s="762">
        <v>15333</v>
      </c>
      <c r="Q12" s="764"/>
      <c r="R12" s="262">
        <f t="shared" si="2"/>
        <v>0</v>
      </c>
    </row>
    <row r="13" spans="1:20" ht="23.25" customHeight="1" x14ac:dyDescent="0.2">
      <c r="B13" s="809" t="s">
        <v>113</v>
      </c>
      <c r="C13" s="810"/>
      <c r="D13" s="129">
        <v>3739</v>
      </c>
      <c r="E13" s="228">
        <f t="shared" si="0"/>
        <v>0</v>
      </c>
      <c r="F13" s="264">
        <v>-53.873673821860343</v>
      </c>
      <c r="G13" s="848" t="s">
        <v>114</v>
      </c>
      <c r="H13" s="849"/>
      <c r="I13" s="832"/>
      <c r="J13" s="762">
        <f>J6+J9+J10</f>
        <v>162667228</v>
      </c>
      <c r="K13" s="764"/>
      <c r="L13" s="258">
        <f t="shared" si="1"/>
        <v>49</v>
      </c>
      <c r="M13" s="860">
        <v>5.256375693149673</v>
      </c>
      <c r="N13" s="861">
        <v>-99.999927964325337</v>
      </c>
      <c r="O13" s="130">
        <f>O6+O9+O10</f>
        <v>93611243</v>
      </c>
      <c r="P13" s="762">
        <f>P6+P9+P10</f>
        <v>83652470</v>
      </c>
      <c r="Q13" s="764"/>
      <c r="R13" s="262">
        <f t="shared" si="2"/>
        <v>41.6</v>
      </c>
    </row>
    <row r="14" spans="1:20" ht="23.25" customHeight="1" x14ac:dyDescent="0.2">
      <c r="B14" s="809" t="s">
        <v>115</v>
      </c>
      <c r="C14" s="810"/>
      <c r="D14" s="129">
        <v>403963</v>
      </c>
      <c r="E14" s="228">
        <f t="shared" si="0"/>
        <v>0.1</v>
      </c>
      <c r="F14" s="264">
        <v>33.188812433852831</v>
      </c>
      <c r="G14" s="848" t="s">
        <v>116</v>
      </c>
      <c r="H14" s="849"/>
      <c r="I14" s="832"/>
      <c r="J14" s="762">
        <v>65966945</v>
      </c>
      <c r="K14" s="764"/>
      <c r="L14" s="258">
        <f t="shared" si="1"/>
        <v>19.899999999999999</v>
      </c>
      <c r="M14" s="793">
        <v>8.0717900561157343</v>
      </c>
      <c r="N14" s="828">
        <v>-99.999970744695403</v>
      </c>
      <c r="O14" s="129">
        <v>53879588</v>
      </c>
      <c r="P14" s="762">
        <v>43008700</v>
      </c>
      <c r="Q14" s="764"/>
      <c r="R14" s="266">
        <f t="shared" si="2"/>
        <v>21.4</v>
      </c>
    </row>
    <row r="15" spans="1:20" ht="23.25" customHeight="1" x14ac:dyDescent="0.2">
      <c r="B15" s="859" t="s">
        <v>117</v>
      </c>
      <c r="C15" s="850"/>
      <c r="D15" s="129">
        <v>3992116</v>
      </c>
      <c r="E15" s="265">
        <f t="shared" si="0"/>
        <v>1.2</v>
      </c>
      <c r="F15" s="264">
        <v>708.93941236068883</v>
      </c>
      <c r="G15" s="848" t="s">
        <v>118</v>
      </c>
      <c r="H15" s="849"/>
      <c r="I15" s="832"/>
      <c r="J15" s="762">
        <v>5248757</v>
      </c>
      <c r="K15" s="764"/>
      <c r="L15" s="258">
        <f t="shared" si="1"/>
        <v>1.6</v>
      </c>
      <c r="M15" s="793">
        <v>-2.8556109173212829</v>
      </c>
      <c r="N15" s="828">
        <v>-99.999997647814709</v>
      </c>
      <c r="O15" s="129">
        <v>4130184</v>
      </c>
      <c r="P15" s="762">
        <v>4130184</v>
      </c>
      <c r="Q15" s="764"/>
      <c r="R15" s="262">
        <f t="shared" si="2"/>
        <v>2.1</v>
      </c>
    </row>
    <row r="16" spans="1:20" ht="23.25" customHeight="1" x14ac:dyDescent="0.2">
      <c r="B16" s="809" t="s">
        <v>119</v>
      </c>
      <c r="C16" s="850"/>
      <c r="D16" s="129">
        <v>86392956</v>
      </c>
      <c r="E16" s="260">
        <f t="shared" si="0"/>
        <v>25.7</v>
      </c>
      <c r="F16" s="264">
        <v>6.01313435581603</v>
      </c>
      <c r="G16" s="848" t="s">
        <v>120</v>
      </c>
      <c r="H16" s="849"/>
      <c r="I16" s="832"/>
      <c r="J16" s="762">
        <v>20727556</v>
      </c>
      <c r="K16" s="764"/>
      <c r="L16" s="258">
        <f t="shared" si="1"/>
        <v>6.2</v>
      </c>
      <c r="M16" s="793">
        <v>-1.9209901006121632</v>
      </c>
      <c r="N16" s="828">
        <v>-99.999990885281989</v>
      </c>
      <c r="O16" s="129">
        <v>14359730</v>
      </c>
      <c r="P16" s="762">
        <v>7937087</v>
      </c>
      <c r="Q16" s="764"/>
      <c r="R16" s="262">
        <f t="shared" si="2"/>
        <v>3.9</v>
      </c>
    </row>
    <row r="17" spans="1:21" ht="23.25" customHeight="1" x14ac:dyDescent="0.2">
      <c r="B17" s="851" t="s">
        <v>108</v>
      </c>
      <c r="C17" s="267" t="s">
        <v>121</v>
      </c>
      <c r="D17" s="129">
        <v>83299301</v>
      </c>
      <c r="E17" s="260">
        <f t="shared" si="0"/>
        <v>24.8</v>
      </c>
      <c r="F17" s="264">
        <v>6.6061533664861116</v>
      </c>
      <c r="G17" s="848" t="s">
        <v>38</v>
      </c>
      <c r="H17" s="849"/>
      <c r="I17" s="832"/>
      <c r="J17" s="762">
        <v>5840942</v>
      </c>
      <c r="K17" s="764"/>
      <c r="L17" s="258">
        <f t="shared" si="1"/>
        <v>1.8</v>
      </c>
      <c r="M17" s="793">
        <v>3.3268717279941296</v>
      </c>
      <c r="N17" s="828">
        <v>-99.999997353791542</v>
      </c>
      <c r="O17" s="129">
        <v>5396307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29">
        <v>3093655</v>
      </c>
      <c r="E18" s="260">
        <f t="shared" si="0"/>
        <v>0.9</v>
      </c>
      <c r="F18" s="264">
        <v>-7.7970820810737029</v>
      </c>
      <c r="G18" s="848" t="s">
        <v>123</v>
      </c>
      <c r="H18" s="849"/>
      <c r="I18" s="832"/>
      <c r="J18" s="762">
        <v>122000</v>
      </c>
      <c r="K18" s="764"/>
      <c r="L18" s="258">
        <f t="shared" si="1"/>
        <v>0</v>
      </c>
      <c r="M18" s="793" t="s">
        <v>228</v>
      </c>
      <c r="N18" s="828">
        <v>-100</v>
      </c>
      <c r="O18" s="12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29">
        <v>61214</v>
      </c>
      <c r="E19" s="260">
        <f t="shared" si="0"/>
        <v>0</v>
      </c>
      <c r="F19" s="264">
        <v>-1.703733440385391</v>
      </c>
      <c r="G19" s="848" t="s">
        <v>125</v>
      </c>
      <c r="H19" s="849"/>
      <c r="I19" s="832"/>
      <c r="J19" s="762">
        <v>1016879</v>
      </c>
      <c r="K19" s="764"/>
      <c r="L19" s="258">
        <f t="shared" si="1"/>
        <v>0.3</v>
      </c>
      <c r="M19" s="793">
        <v>-23.832027013260948</v>
      </c>
      <c r="N19" s="828">
        <v>-99.999999558965257</v>
      </c>
      <c r="O19" s="129">
        <v>493718</v>
      </c>
      <c r="P19" s="762">
        <v>0</v>
      </c>
      <c r="Q19" s="764"/>
      <c r="R19" s="262" t="str">
        <f>IF(P19=0,"－",ROUND(P19/$P$25*100,1))</f>
        <v>－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199598732</v>
      </c>
      <c r="E20" s="260">
        <f t="shared" si="0"/>
        <v>59.4</v>
      </c>
      <c r="F20" s="264">
        <v>6.0815690282283619</v>
      </c>
      <c r="G20" s="848" t="s">
        <v>128</v>
      </c>
      <c r="H20" s="849"/>
      <c r="I20" s="832"/>
      <c r="J20" s="762">
        <v>26921645</v>
      </c>
      <c r="K20" s="764"/>
      <c r="L20" s="258">
        <f t="shared" si="1"/>
        <v>8.1</v>
      </c>
      <c r="M20" s="793">
        <v>2.1201417850769344</v>
      </c>
      <c r="N20" s="828">
        <v>-99.99998809206194</v>
      </c>
      <c r="O20" s="129">
        <v>22886957</v>
      </c>
      <c r="P20" s="762">
        <v>19635736</v>
      </c>
      <c r="Q20" s="764"/>
      <c r="R20" s="262">
        <f>IF(P20=0,"－",ROUND(P20/$P$25*100,1))</f>
        <v>9.8000000000000007</v>
      </c>
    </row>
    <row r="21" spans="1:21" ht="23.25" customHeight="1" x14ac:dyDescent="0.2">
      <c r="B21" s="809" t="s">
        <v>129</v>
      </c>
      <c r="C21" s="810"/>
      <c r="D21" s="129">
        <v>2235521</v>
      </c>
      <c r="E21" s="265">
        <f t="shared" si="0"/>
        <v>0.7</v>
      </c>
      <c r="F21" s="264">
        <v>-11.124924066293707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793" t="s">
        <v>199</v>
      </c>
      <c r="N21" s="828" t="e">
        <v>#VALUE!</v>
      </c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29">
        <v>6825532</v>
      </c>
      <c r="E22" s="260">
        <f t="shared" si="0"/>
        <v>2</v>
      </c>
      <c r="F22" s="257">
        <v>0.62427891554204251</v>
      </c>
      <c r="G22" s="846" t="s">
        <v>132</v>
      </c>
      <c r="H22" s="847"/>
      <c r="I22" s="839"/>
      <c r="J22" s="763">
        <f>J24+J27+J28</f>
        <v>43243520</v>
      </c>
      <c r="K22" s="764"/>
      <c r="L22" s="258">
        <f t="shared" si="1"/>
        <v>13</v>
      </c>
      <c r="M22" s="793">
        <v>17.325469440708829</v>
      </c>
      <c r="N22" s="828">
        <v>-99.999980888494477</v>
      </c>
      <c r="O22" s="131">
        <f>O24+O27+O28</f>
        <v>26216637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29">
        <v>1053755</v>
      </c>
      <c r="E23" s="260">
        <f t="shared" si="0"/>
        <v>0.3</v>
      </c>
      <c r="F23" s="257">
        <v>-8.2683261475380299E-2</v>
      </c>
      <c r="G23" s="271"/>
      <c r="H23" s="838" t="s">
        <v>135</v>
      </c>
      <c r="I23" s="839"/>
      <c r="J23" s="762">
        <v>1356506</v>
      </c>
      <c r="K23" s="764"/>
      <c r="L23" s="258">
        <f t="shared" si="1"/>
        <v>0.4</v>
      </c>
      <c r="M23" s="793">
        <v>2.1840087441704847</v>
      </c>
      <c r="N23" s="828">
        <v>-99.999999411953681</v>
      </c>
      <c r="O23" s="129">
        <v>1285185</v>
      </c>
      <c r="P23" s="829">
        <v>158364177</v>
      </c>
      <c r="Q23" s="830"/>
      <c r="R23" s="273" t="s">
        <v>14</v>
      </c>
    </row>
    <row r="24" spans="1:21" ht="23.25" customHeight="1" x14ac:dyDescent="0.2">
      <c r="B24" s="809" t="s">
        <v>136</v>
      </c>
      <c r="C24" s="810"/>
      <c r="D24" s="129">
        <v>57778302</v>
      </c>
      <c r="E24" s="260">
        <f t="shared" si="0"/>
        <v>17.2</v>
      </c>
      <c r="F24" s="264">
        <v>-0.48922402512870944</v>
      </c>
      <c r="G24" s="840" t="s">
        <v>137</v>
      </c>
      <c r="H24" s="838" t="s">
        <v>138</v>
      </c>
      <c r="I24" s="839"/>
      <c r="J24" s="762">
        <v>43243520</v>
      </c>
      <c r="K24" s="764"/>
      <c r="L24" s="258">
        <f t="shared" si="1"/>
        <v>13</v>
      </c>
      <c r="M24" s="793">
        <v>17.325469440708829</v>
      </c>
      <c r="N24" s="828">
        <v>-99.999980888494477</v>
      </c>
      <c r="O24" s="129">
        <v>26216637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29">
        <v>36838183</v>
      </c>
      <c r="E25" s="260">
        <f t="shared" si="0"/>
        <v>11</v>
      </c>
      <c r="F25" s="264">
        <v>1.4717853205063358</v>
      </c>
      <c r="G25" s="840"/>
      <c r="H25" s="836" t="s">
        <v>108</v>
      </c>
      <c r="I25" s="255" t="s">
        <v>141</v>
      </c>
      <c r="J25" s="762">
        <v>6954825</v>
      </c>
      <c r="K25" s="764"/>
      <c r="L25" s="258">
        <f t="shared" si="1"/>
        <v>2.1</v>
      </c>
      <c r="M25" s="793">
        <v>3.2458613771785716</v>
      </c>
      <c r="N25" s="828">
        <v>-99.999996912756799</v>
      </c>
      <c r="O25" s="129">
        <v>3036251</v>
      </c>
      <c r="P25" s="829">
        <v>201183878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29">
        <v>1729035</v>
      </c>
      <c r="E26" s="260">
        <f t="shared" si="0"/>
        <v>0.5</v>
      </c>
      <c r="F26" s="264">
        <v>5.0988632654388466</v>
      </c>
      <c r="G26" s="840"/>
      <c r="H26" s="837"/>
      <c r="I26" s="255" t="s">
        <v>143</v>
      </c>
      <c r="J26" s="762">
        <v>36288695</v>
      </c>
      <c r="K26" s="764"/>
      <c r="L26" s="258">
        <f t="shared" si="1"/>
        <v>10.9</v>
      </c>
      <c r="M26" s="793">
        <v>20.474135391039617</v>
      </c>
      <c r="N26" s="828">
        <v>-99.999983975737678</v>
      </c>
      <c r="O26" s="129">
        <v>23180386</v>
      </c>
      <c r="R26" s="275"/>
    </row>
    <row r="27" spans="1:21" ht="23.25" customHeight="1" x14ac:dyDescent="0.2">
      <c r="B27" s="809" t="s">
        <v>144</v>
      </c>
      <c r="C27" s="810"/>
      <c r="D27" s="129">
        <v>404194</v>
      </c>
      <c r="E27" s="260">
        <f t="shared" si="0"/>
        <v>0.1</v>
      </c>
      <c r="F27" s="264">
        <v>406.85175431996583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793" t="s">
        <v>199</v>
      </c>
      <c r="N27" s="828" t="e">
        <v>#VALUE!</v>
      </c>
      <c r="O27" s="12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29">
        <v>13077966</v>
      </c>
      <c r="E28" s="228">
        <f t="shared" si="0"/>
        <v>3.9</v>
      </c>
      <c r="F28" s="264">
        <v>34.637606364037033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793" t="s">
        <v>199</v>
      </c>
      <c r="N28" s="828" t="e">
        <v>#VALUE!</v>
      </c>
      <c r="O28" s="12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29">
        <v>1949016</v>
      </c>
      <c r="E29" s="260">
        <f t="shared" si="0"/>
        <v>0.6</v>
      </c>
      <c r="F29" s="264">
        <v>-27.28686346681749</v>
      </c>
      <c r="G29" s="811" t="s">
        <v>149</v>
      </c>
      <c r="H29" s="772"/>
      <c r="I29" s="733"/>
      <c r="J29" s="762">
        <f>SUM(J13:K22)</f>
        <v>331755472</v>
      </c>
      <c r="K29" s="764"/>
      <c r="L29" s="276">
        <f t="shared" si="1"/>
        <v>100</v>
      </c>
      <c r="M29" s="812">
        <v>6.2199708008277677</v>
      </c>
      <c r="N29" s="813">
        <v>-99.999852988419065</v>
      </c>
      <c r="O29" s="132">
        <f>SUM(O13:O22)</f>
        <v>220974364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29">
        <v>6744556</v>
      </c>
      <c r="E30" s="260">
        <f t="shared" si="0"/>
        <v>2</v>
      </c>
      <c r="F30" s="257">
        <v>1.4937187128214235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29">
        <v>8000000</v>
      </c>
      <c r="E31" s="260">
        <f t="shared" si="0"/>
        <v>2.4</v>
      </c>
      <c r="F31" s="257">
        <v>301.20361083249747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136636060</v>
      </c>
      <c r="E32" s="228">
        <f t="shared" si="0"/>
        <v>40.6</v>
      </c>
      <c r="F32" s="257">
        <v>7.1844891539097011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336234792</v>
      </c>
      <c r="E33" s="278">
        <f t="shared" si="0"/>
        <v>100</v>
      </c>
      <c r="F33" s="279">
        <v>6.5270145068982766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76047063</v>
      </c>
      <c r="O37" s="764"/>
      <c r="P37" s="152">
        <f t="shared" ref="P37:P43" si="3">IF(N37=0,"－",ROUND(N37/$N$43*100,1))</f>
        <v>93.2</v>
      </c>
      <c r="Q37" s="793">
        <v>0.10265887932239259</v>
      </c>
      <c r="R37" s="794"/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1112256</v>
      </c>
      <c r="E38" s="169">
        <f t="shared" ref="E38:E51" si="4">IF(D38=0,"－",ROUND(D38/$D$51*100,1))</f>
        <v>0.3</v>
      </c>
      <c r="F38" s="169">
        <v>5.1028343830173295</v>
      </c>
      <c r="G38" s="798">
        <v>1111994</v>
      </c>
      <c r="H38" s="799"/>
      <c r="I38" s="800"/>
      <c r="J38" s="281">
        <f t="shared" ref="J38:J51" si="5">IF(G38=0,"－",ROUND(G38/$G$51*100,1))</f>
        <v>0.5</v>
      </c>
      <c r="K38" s="782" t="s">
        <v>160</v>
      </c>
      <c r="L38" s="783"/>
      <c r="M38" s="768"/>
      <c r="N38" s="762">
        <v>387003</v>
      </c>
      <c r="O38" s="764"/>
      <c r="P38" s="152">
        <f t="shared" si="3"/>
        <v>0.5</v>
      </c>
      <c r="Q38" s="793">
        <v>2.9307098174390367</v>
      </c>
      <c r="R38" s="794"/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37597239</v>
      </c>
      <c r="E39" s="169">
        <f t="shared" si="4"/>
        <v>11.3</v>
      </c>
      <c r="F39" s="169">
        <v>36.920427620786626</v>
      </c>
      <c r="G39" s="762">
        <v>29647774</v>
      </c>
      <c r="H39" s="763"/>
      <c r="I39" s="764"/>
      <c r="J39" s="282">
        <f t="shared" si="5"/>
        <v>13.4</v>
      </c>
      <c r="K39" s="782" t="s">
        <v>162</v>
      </c>
      <c r="L39" s="783"/>
      <c r="M39" s="768"/>
      <c r="N39" s="762">
        <v>5093788</v>
      </c>
      <c r="O39" s="764"/>
      <c r="P39" s="152">
        <f t="shared" si="3"/>
        <v>6.2</v>
      </c>
      <c r="Q39" s="793">
        <v>-1.7879236536104459</v>
      </c>
      <c r="R39" s="794"/>
    </row>
    <row r="40" spans="1:20" ht="20.100000000000001" customHeight="1" x14ac:dyDescent="0.2">
      <c r="A40" s="275"/>
      <c r="B40" s="767" t="s">
        <v>163</v>
      </c>
      <c r="C40" s="768"/>
      <c r="D40" s="130">
        <v>183065118</v>
      </c>
      <c r="E40" s="169">
        <f t="shared" si="4"/>
        <v>55.2</v>
      </c>
      <c r="F40" s="169">
        <v>4.9311179657262283</v>
      </c>
      <c r="G40" s="762">
        <v>102154561</v>
      </c>
      <c r="H40" s="763"/>
      <c r="I40" s="764"/>
      <c r="J40" s="282">
        <f t="shared" si="5"/>
        <v>46.2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">
        <v>199</v>
      </c>
      <c r="R40" s="794"/>
    </row>
    <row r="41" spans="1:20" ht="20.100000000000001" customHeight="1" x14ac:dyDescent="0.2">
      <c r="A41" s="275"/>
      <c r="B41" s="767" t="s">
        <v>165</v>
      </c>
      <c r="C41" s="768"/>
      <c r="D41" s="155">
        <v>23634647</v>
      </c>
      <c r="E41" s="169">
        <f t="shared" si="4"/>
        <v>7.1</v>
      </c>
      <c r="F41" s="169">
        <v>-3.8340768621129784</v>
      </c>
      <c r="G41" s="762">
        <v>20162179</v>
      </c>
      <c r="H41" s="763"/>
      <c r="I41" s="764"/>
      <c r="J41" s="282">
        <f t="shared" si="5"/>
        <v>9.1</v>
      </c>
      <c r="K41" s="782" t="s">
        <v>166</v>
      </c>
      <c r="L41" s="783"/>
      <c r="M41" s="768"/>
      <c r="N41" s="762">
        <v>57600</v>
      </c>
      <c r="O41" s="764"/>
      <c r="P41" s="152">
        <f t="shared" si="3"/>
        <v>0.1</v>
      </c>
      <c r="Q41" s="793">
        <v>13.75306106327514</v>
      </c>
      <c r="R41" s="794"/>
    </row>
    <row r="42" spans="1:20" ht="20.100000000000001" customHeight="1" x14ac:dyDescent="0.2">
      <c r="A42" s="275"/>
      <c r="B42" s="767" t="s">
        <v>167</v>
      </c>
      <c r="C42" s="768"/>
      <c r="D42" s="130">
        <v>105133</v>
      </c>
      <c r="E42" s="169">
        <f t="shared" si="4"/>
        <v>0</v>
      </c>
      <c r="F42" s="169">
        <v>10.516246360205606</v>
      </c>
      <c r="G42" s="762">
        <v>105133</v>
      </c>
      <c r="H42" s="763"/>
      <c r="I42" s="764"/>
      <c r="J42" s="282">
        <f t="shared" si="5"/>
        <v>0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">
        <v>199</v>
      </c>
      <c r="R42" s="794"/>
    </row>
    <row r="43" spans="1:20" ht="20.100000000000001" customHeight="1" x14ac:dyDescent="0.2">
      <c r="A43" s="275"/>
      <c r="B43" s="767" t="s">
        <v>169</v>
      </c>
      <c r="C43" s="768"/>
      <c r="D43" s="130">
        <v>17500</v>
      </c>
      <c r="E43" s="169">
        <f t="shared" si="4"/>
        <v>0</v>
      </c>
      <c r="F43" s="169">
        <v>6.0027863589557251</v>
      </c>
      <c r="G43" s="762">
        <v>16358</v>
      </c>
      <c r="H43" s="763"/>
      <c r="I43" s="764"/>
      <c r="J43" s="282">
        <f t="shared" si="5"/>
        <v>0</v>
      </c>
      <c r="K43" s="782" t="s">
        <v>68</v>
      </c>
      <c r="L43" s="783"/>
      <c r="M43" s="768"/>
      <c r="N43" s="762">
        <f>SUM(N37:O42)</f>
        <v>81585454</v>
      </c>
      <c r="O43" s="764"/>
      <c r="P43" s="228">
        <f t="shared" si="3"/>
        <v>100</v>
      </c>
      <c r="Q43" s="793">
        <v>3.9726796820183097E-3</v>
      </c>
      <c r="R43" s="794"/>
    </row>
    <row r="44" spans="1:20" ht="20.100000000000001" customHeight="1" x14ac:dyDescent="0.2">
      <c r="A44" s="275"/>
      <c r="B44" s="767" t="s">
        <v>170</v>
      </c>
      <c r="C44" s="768"/>
      <c r="D44" s="155">
        <v>6592514</v>
      </c>
      <c r="E44" s="169">
        <f t="shared" si="4"/>
        <v>2</v>
      </c>
      <c r="F44" s="169">
        <v>6.0406616215492814</v>
      </c>
      <c r="G44" s="762">
        <v>5107286</v>
      </c>
      <c r="H44" s="763"/>
      <c r="I44" s="764"/>
      <c r="J44" s="282">
        <f t="shared" si="5"/>
        <v>2.2999999999999998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24832782</v>
      </c>
      <c r="E45" s="169">
        <f t="shared" si="4"/>
        <v>7.5</v>
      </c>
      <c r="F45" s="169">
        <v>-5.794763557120497</v>
      </c>
      <c r="G45" s="762">
        <v>18827201</v>
      </c>
      <c r="H45" s="763"/>
      <c r="I45" s="764"/>
      <c r="J45" s="282">
        <f t="shared" si="5"/>
        <v>8.5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4713299</v>
      </c>
      <c r="E46" s="169">
        <f t="shared" si="4"/>
        <v>1.4</v>
      </c>
      <c r="F46" s="169">
        <v>-6.7795064789374244</v>
      </c>
      <c r="G46" s="762">
        <v>3719557</v>
      </c>
      <c r="H46" s="763"/>
      <c r="I46" s="764"/>
      <c r="J46" s="282">
        <f t="shared" si="5"/>
        <v>1.7</v>
      </c>
      <c r="K46" s="788">
        <v>99.3</v>
      </c>
      <c r="L46" s="789"/>
      <c r="M46" s="790"/>
      <c r="N46" s="791">
        <v>56.8</v>
      </c>
      <c r="O46" s="790"/>
      <c r="P46" s="791">
        <v>98.8</v>
      </c>
      <c r="Q46" s="789"/>
      <c r="R46" s="792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48557650</v>
      </c>
      <c r="E47" s="169">
        <f t="shared" si="4"/>
        <v>14.6</v>
      </c>
      <c r="F47" s="169">
        <v>7.1861647574347653</v>
      </c>
      <c r="G47" s="762">
        <v>38697218</v>
      </c>
      <c r="H47" s="763"/>
      <c r="I47" s="764"/>
      <c r="J47" s="282">
        <f t="shared" si="5"/>
        <v>17.5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169" t="s">
        <v>199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1527334</v>
      </c>
      <c r="E49" s="169">
        <f t="shared" si="4"/>
        <v>0.5</v>
      </c>
      <c r="F49" s="169">
        <v>-11.459001206955122</v>
      </c>
      <c r="G49" s="762">
        <v>1425103</v>
      </c>
      <c r="H49" s="763"/>
      <c r="I49" s="764"/>
      <c r="J49" s="282">
        <f t="shared" si="5"/>
        <v>0.6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169" t="s">
        <v>199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734">
        <v>66187830</v>
      </c>
      <c r="O50" s="738"/>
      <c r="P50" s="170">
        <v>-2.0876386820442794</v>
      </c>
      <c r="Q50" s="734">
        <v>7428623</v>
      </c>
      <c r="R50" s="737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331755472</v>
      </c>
      <c r="E51" s="752">
        <f t="shared" si="4"/>
        <v>100</v>
      </c>
      <c r="F51" s="752">
        <v>6.2199708008277677</v>
      </c>
      <c r="G51" s="754">
        <f>SUM(G38:I50)</f>
        <v>220974364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742">
        <v>65640907</v>
      </c>
      <c r="O51" s="743"/>
      <c r="P51" s="169">
        <v>-2.3588984718679651</v>
      </c>
      <c r="Q51" s="742">
        <v>0</v>
      </c>
      <c r="R51" s="744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753" t="e">
        <v>#DIV/0!</v>
      </c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13619279</v>
      </c>
      <c r="O52" s="738"/>
      <c r="P52" s="170">
        <v>8.5363669870996759</v>
      </c>
      <c r="Q52" s="734">
        <v>2110974</v>
      </c>
      <c r="R52" s="737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13460769</v>
      </c>
      <c r="O53" s="730"/>
      <c r="P53" s="172">
        <v>8.6616642641648145</v>
      </c>
      <c r="Q53" s="729">
        <v>161557</v>
      </c>
      <c r="R53" s="731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61459686</v>
      </c>
      <c r="O54" s="738"/>
      <c r="P54" s="170">
        <v>3.782909765128406</v>
      </c>
      <c r="Q54" s="734">
        <v>9893479</v>
      </c>
      <c r="R54" s="737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60060174</v>
      </c>
      <c r="O55" s="730"/>
      <c r="P55" s="169">
        <v>2.1588156755665944</v>
      </c>
      <c r="Q55" s="729">
        <v>616428</v>
      </c>
      <c r="R55" s="731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734" t="s">
        <v>199</v>
      </c>
      <c r="O56" s="738"/>
      <c r="P56" s="170" t="s">
        <v>199</v>
      </c>
      <c r="Q56" s="734" t="s">
        <v>199</v>
      </c>
      <c r="R56" s="737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29" t="s">
        <v>199</v>
      </c>
      <c r="O57" s="730"/>
      <c r="P57" s="172" t="s">
        <v>199</v>
      </c>
      <c r="Q57" s="729" t="s">
        <v>199</v>
      </c>
      <c r="R57" s="731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>
        <v>302892</v>
      </c>
      <c r="O58" s="738"/>
      <c r="P58" s="170">
        <v>218.71290879245763</v>
      </c>
      <c r="Q58" s="734">
        <v>302892</v>
      </c>
      <c r="R58" s="737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>
        <v>302892</v>
      </c>
      <c r="O59" s="730"/>
      <c r="P59" s="169">
        <v>218.71290879245763</v>
      </c>
      <c r="Q59" s="729">
        <v>0</v>
      </c>
      <c r="R59" s="731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>
        <v>121866</v>
      </c>
      <c r="O60" s="735"/>
      <c r="P60" s="206">
        <v>5.7607525948554228</v>
      </c>
      <c r="Q60" s="736">
        <v>0</v>
      </c>
      <c r="R60" s="737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723">
        <v>121866</v>
      </c>
      <c r="O61" s="724"/>
      <c r="P61" s="286">
        <v>5.7607525948554228</v>
      </c>
      <c r="Q61" s="725">
        <v>40751</v>
      </c>
      <c r="R61" s="72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25" priority="2" stopIfTrue="1">
      <formula>"IF(AND(D6=0,F6=0,【参考】24右!F6=0））"</formula>
    </cfRule>
  </conditionalFormatting>
  <conditionalFormatting sqref="M6:N29">
    <cfRule type="expression" dxfId="24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rowBreaks count="1" manualBreakCount="1">
    <brk id="61" max="18" man="1"/>
  </rowBreaks>
  <drawing r:id="rId2"/>
</worksheet>
</file>

<file path=xl/worksheets/sheet2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80D1-3F8A-49B9-B810-81A7282A045F}">
  <sheetPr codeName="Sheet29"/>
  <dimension ref="A1:AN58"/>
  <sheetViews>
    <sheetView view="pageBreakPreview" zoomScale="70" zoomScaleNormal="75" zoomScaleSheetLayoutView="70" workbookViewId="0">
      <selection activeCell="AM22" sqref="AM22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229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943664</v>
      </c>
      <c r="F5" s="508"/>
      <c r="G5" s="508"/>
      <c r="H5" s="508"/>
      <c r="I5" s="236" t="s">
        <v>7</v>
      </c>
      <c r="J5" s="714">
        <v>58.05</v>
      </c>
      <c r="K5" s="715"/>
      <c r="L5" s="715"/>
      <c r="M5" s="715"/>
      <c r="N5" s="237" t="s">
        <v>8</v>
      </c>
      <c r="O5" s="716">
        <v>16256</v>
      </c>
      <c r="P5" s="711"/>
      <c r="Q5" s="711"/>
      <c r="R5" s="711"/>
      <c r="S5" s="711"/>
      <c r="T5" s="711"/>
      <c r="U5" s="236" t="s">
        <v>7</v>
      </c>
      <c r="V5" s="716">
        <v>943664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926103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903346</v>
      </c>
      <c r="F6" s="483"/>
      <c r="G6" s="483"/>
      <c r="H6" s="483"/>
      <c r="I6" s="241" t="s">
        <v>7</v>
      </c>
      <c r="J6" s="705">
        <v>58.05</v>
      </c>
      <c r="K6" s="706"/>
      <c r="L6" s="706"/>
      <c r="M6" s="706"/>
      <c r="N6" s="242" t="s">
        <v>8</v>
      </c>
      <c r="O6" s="707">
        <v>15562</v>
      </c>
      <c r="P6" s="708"/>
      <c r="Q6" s="708"/>
      <c r="R6" s="708"/>
      <c r="S6" s="708"/>
      <c r="T6" s="708"/>
      <c r="U6" s="241" t="s">
        <v>7</v>
      </c>
      <c r="V6" s="707">
        <v>903346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920596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404156032</v>
      </c>
      <c r="H10" s="504"/>
      <c r="I10" s="504"/>
      <c r="J10" s="504"/>
      <c r="K10" s="504"/>
      <c r="L10" s="27"/>
      <c r="M10" s="28"/>
      <c r="N10" s="519">
        <v>390598653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3.5</v>
      </c>
      <c r="T10" s="659"/>
      <c r="U10" s="696" t="s">
        <v>19</v>
      </c>
      <c r="V10" s="544"/>
      <c r="W10" s="544"/>
      <c r="X10" s="544"/>
      <c r="Y10" s="523"/>
      <c r="Z10" s="519">
        <v>210161703</v>
      </c>
      <c r="AA10" s="504"/>
      <c r="AB10" s="504"/>
      <c r="AC10" s="504"/>
      <c r="AD10" s="30"/>
      <c r="AE10" s="31"/>
      <c r="AF10" s="519">
        <v>201404636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387669584</v>
      </c>
      <c r="H12" s="466"/>
      <c r="I12" s="466"/>
      <c r="J12" s="466"/>
      <c r="K12" s="466"/>
      <c r="L12" s="27"/>
      <c r="M12" s="28"/>
      <c r="N12" s="465">
        <v>370376911</v>
      </c>
      <c r="O12" s="466"/>
      <c r="P12" s="466"/>
      <c r="Q12" s="466"/>
      <c r="R12" s="29"/>
      <c r="S12" s="658">
        <f t="shared" si="0"/>
        <v>4.7</v>
      </c>
      <c r="T12" s="659"/>
      <c r="U12" s="689" t="s">
        <v>22</v>
      </c>
      <c r="V12" s="491"/>
      <c r="W12" s="491"/>
      <c r="X12" s="491"/>
      <c r="Y12" s="492"/>
      <c r="Z12" s="519">
        <v>142908532</v>
      </c>
      <c r="AA12" s="504"/>
      <c r="AB12" s="504"/>
      <c r="AC12" s="504"/>
      <c r="AD12" s="43"/>
      <c r="AE12" s="44" t="s">
        <v>15</v>
      </c>
      <c r="AF12" s="519">
        <v>138046922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16486448</v>
      </c>
      <c r="H14" s="466"/>
      <c r="I14" s="466"/>
      <c r="J14" s="466"/>
      <c r="K14" s="466"/>
      <c r="L14" s="27"/>
      <c r="M14" s="28"/>
      <c r="N14" s="465">
        <v>20221742</v>
      </c>
      <c r="O14" s="466"/>
      <c r="P14" s="466"/>
      <c r="Q14" s="466"/>
      <c r="R14" s="49"/>
      <c r="S14" s="658">
        <f t="shared" si="0"/>
        <v>-18.5</v>
      </c>
      <c r="T14" s="659"/>
      <c r="U14" s="689" t="s">
        <v>25</v>
      </c>
      <c r="V14" s="491"/>
      <c r="W14" s="491"/>
      <c r="X14" s="491"/>
      <c r="Y14" s="492"/>
      <c r="Z14" s="519">
        <v>236562472</v>
      </c>
      <c r="AA14" s="504"/>
      <c r="AB14" s="504"/>
      <c r="AC14" s="504"/>
      <c r="AD14" s="50"/>
      <c r="AE14" s="44" t="s">
        <v>15</v>
      </c>
      <c r="AF14" s="519">
        <v>226601394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3500177</v>
      </c>
      <c r="H16" s="504"/>
      <c r="I16" s="504"/>
      <c r="J16" s="504"/>
      <c r="K16" s="504"/>
      <c r="L16" s="27"/>
      <c r="M16" s="28"/>
      <c r="N16" s="519">
        <v>9103476</v>
      </c>
      <c r="O16" s="504"/>
      <c r="P16" s="504"/>
      <c r="Q16" s="504"/>
      <c r="R16" s="29"/>
      <c r="S16" s="658">
        <f t="shared" si="0"/>
        <v>-61.6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12986271</v>
      </c>
      <c r="H18" s="466"/>
      <c r="I18" s="466"/>
      <c r="J18" s="466"/>
      <c r="K18" s="466"/>
      <c r="L18" s="27"/>
      <c r="M18" s="28"/>
      <c r="N18" s="465">
        <v>11118266</v>
      </c>
      <c r="O18" s="466"/>
      <c r="P18" s="466"/>
      <c r="Q18" s="466"/>
      <c r="R18" s="49"/>
      <c r="S18" s="658">
        <f t="shared" si="0"/>
        <v>16.8</v>
      </c>
      <c r="T18" s="659"/>
      <c r="U18" s="689" t="s">
        <v>34</v>
      </c>
      <c r="V18" s="491"/>
      <c r="W18" s="491"/>
      <c r="X18" s="491"/>
      <c r="Y18" s="492"/>
      <c r="Z18" s="674">
        <v>0.68</v>
      </c>
      <c r="AA18" s="675"/>
      <c r="AB18" s="675"/>
      <c r="AC18" s="675"/>
      <c r="AD18" s="54"/>
      <c r="AE18" s="55"/>
      <c r="AF18" s="42"/>
      <c r="AG18" s="675">
        <v>0.68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1868005</v>
      </c>
      <c r="H20" s="504"/>
      <c r="I20" s="504"/>
      <c r="J20" s="504"/>
      <c r="K20" s="504"/>
      <c r="L20" s="27"/>
      <c r="M20" s="28"/>
      <c r="N20" s="519">
        <v>-4128524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5.5</v>
      </c>
      <c r="AA20" s="669"/>
      <c r="AB20" s="669"/>
      <c r="AC20" s="669"/>
      <c r="AD20" s="26"/>
      <c r="AE20" s="60" t="s">
        <v>16</v>
      </c>
      <c r="AF20" s="16"/>
      <c r="AG20" s="672">
        <v>4.9000000000000004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123144</v>
      </c>
      <c r="H22" s="504"/>
      <c r="I22" s="504"/>
      <c r="J22" s="504"/>
      <c r="K22" s="504"/>
      <c r="L22" s="27"/>
      <c r="M22" s="28"/>
      <c r="N22" s="519">
        <v>80869</v>
      </c>
      <c r="O22" s="504"/>
      <c r="P22" s="504"/>
      <c r="Q22" s="504"/>
      <c r="R22" s="29"/>
      <c r="S22" s="658">
        <f>IF(N22=0,IF(G22&gt;0,"皆増","－"),IF(G22=0,"皆減",ROUND((G22-N22)/N22*100,1)))</f>
        <v>52.3</v>
      </c>
      <c r="T22" s="659"/>
      <c r="U22" s="662" t="s">
        <v>40</v>
      </c>
      <c r="V22" s="663"/>
      <c r="W22" s="663"/>
      <c r="X22" s="663"/>
      <c r="Y22" s="664"/>
      <c r="Z22" s="668">
        <v>81.8</v>
      </c>
      <c r="AA22" s="669"/>
      <c r="AB22" s="669"/>
      <c r="AC22" s="669"/>
      <c r="AD22" s="26"/>
      <c r="AE22" s="60" t="s">
        <v>16</v>
      </c>
      <c r="AF22" s="16"/>
      <c r="AG22" s="672">
        <v>80.8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40892959</v>
      </c>
      <c r="AA24" s="641"/>
      <c r="AB24" s="641"/>
      <c r="AC24" s="641"/>
      <c r="AD24" s="50"/>
      <c r="AE24" s="44" t="s">
        <v>15</v>
      </c>
      <c r="AF24" s="640">
        <v>46492935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0</v>
      </c>
      <c r="H26" s="504"/>
      <c r="I26" s="504"/>
      <c r="J26" s="504"/>
      <c r="K26" s="504"/>
      <c r="L26" s="27"/>
      <c r="M26" s="28"/>
      <c r="N26" s="519">
        <v>0</v>
      </c>
      <c r="O26" s="504"/>
      <c r="P26" s="504"/>
      <c r="Q26" s="504"/>
      <c r="R26" s="29"/>
      <c r="S26" s="658" t="str">
        <f>IF(N26=0,IF(G26&gt;0,"皆増","－"),IF(G26=0,"皆減",ROUND((G26-N26)/N26*100,1)))</f>
        <v>－</v>
      </c>
      <c r="T26" s="659"/>
      <c r="U26" s="662" t="s">
        <v>46</v>
      </c>
      <c r="V26" s="663"/>
      <c r="W26" s="663"/>
      <c r="X26" s="663"/>
      <c r="Y26" s="664"/>
      <c r="Z26" s="640">
        <v>54380465</v>
      </c>
      <c r="AA26" s="641"/>
      <c r="AB26" s="641"/>
      <c r="AC26" s="641"/>
      <c r="AD26" s="50"/>
      <c r="AE26" s="44" t="s">
        <v>15</v>
      </c>
      <c r="AF26" s="640">
        <v>64908962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1991149</v>
      </c>
      <c r="H28" s="466"/>
      <c r="I28" s="466"/>
      <c r="J28" s="466"/>
      <c r="K28" s="466"/>
      <c r="L28" s="27"/>
      <c r="M28" s="28"/>
      <c r="N28" s="465">
        <v>-4047655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211</v>
      </c>
      <c r="I34" s="604"/>
      <c r="J34" s="604"/>
      <c r="K34" s="604"/>
      <c r="L34" s="76" t="s">
        <v>54</v>
      </c>
      <c r="M34" s="28"/>
      <c r="N34" s="252"/>
      <c r="O34" s="604" t="s">
        <v>211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-1.5</v>
      </c>
      <c r="AB34" s="596"/>
      <c r="AC34" s="596"/>
      <c r="AD34" s="612" t="s">
        <v>56</v>
      </c>
      <c r="AE34" s="613"/>
      <c r="AF34" s="26"/>
      <c r="AG34" s="79"/>
      <c r="AH34" s="596">
        <v>-2.4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211</v>
      </c>
      <c r="I36" s="604"/>
      <c r="J36" s="604"/>
      <c r="K36" s="604"/>
      <c r="L36" s="76" t="s">
        <v>54</v>
      </c>
      <c r="M36" s="28"/>
      <c r="N36" s="252"/>
      <c r="O36" s="604" t="s">
        <v>211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211</v>
      </c>
      <c r="AB36" s="611"/>
      <c r="AC36" s="611"/>
      <c r="AD36" s="612" t="s">
        <v>56</v>
      </c>
      <c r="AE36" s="613"/>
      <c r="AF36" s="42"/>
      <c r="AG36" s="79"/>
      <c r="AH36" s="596" t="s">
        <v>211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41911939</v>
      </c>
      <c r="Y43" s="504"/>
      <c r="Z43" s="520"/>
      <c r="AA43" s="519">
        <v>6491051</v>
      </c>
      <c r="AB43" s="504"/>
      <c r="AC43" s="520"/>
      <c r="AD43" s="528">
        <v>98634218</v>
      </c>
      <c r="AE43" s="529"/>
      <c r="AF43" s="529"/>
      <c r="AG43" s="530"/>
      <c r="AH43" s="519">
        <v>147037208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5371</v>
      </c>
      <c r="F44" s="487"/>
      <c r="G44" s="488"/>
      <c r="H44" s="486">
        <v>293268</v>
      </c>
      <c r="I44" s="487"/>
      <c r="J44" s="487"/>
      <c r="K44" s="488"/>
      <c r="L44" s="486">
        <v>343</v>
      </c>
      <c r="M44" s="487"/>
      <c r="N44" s="488"/>
      <c r="O44" s="486">
        <v>5326</v>
      </c>
      <c r="P44" s="487"/>
      <c r="Q44" s="486">
        <v>293485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493</v>
      </c>
      <c r="F45" s="508"/>
      <c r="G45" s="509"/>
      <c r="H45" s="507">
        <v>283905</v>
      </c>
      <c r="I45" s="508"/>
      <c r="J45" s="508"/>
      <c r="K45" s="509"/>
      <c r="L45" s="507">
        <v>13</v>
      </c>
      <c r="M45" s="508"/>
      <c r="N45" s="509"/>
      <c r="O45" s="507">
        <v>527</v>
      </c>
      <c r="P45" s="508"/>
      <c r="Q45" s="507">
        <v>282691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123144</v>
      </c>
      <c r="Y45" s="504"/>
      <c r="Z45" s="520"/>
      <c r="AA45" s="465">
        <v>19151</v>
      </c>
      <c r="AB45" s="466"/>
      <c r="AC45" s="467"/>
      <c r="AD45" s="519">
        <v>10985676</v>
      </c>
      <c r="AE45" s="504"/>
      <c r="AF45" s="504"/>
      <c r="AG45" s="520"/>
      <c r="AH45" s="519">
        <v>11127971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55</v>
      </c>
      <c r="F46" s="466"/>
      <c r="G46" s="467"/>
      <c r="H46" s="465">
        <v>364951</v>
      </c>
      <c r="I46" s="466"/>
      <c r="J46" s="466"/>
      <c r="K46" s="467"/>
      <c r="L46" s="465">
        <v>1</v>
      </c>
      <c r="M46" s="466"/>
      <c r="N46" s="467"/>
      <c r="O46" s="465">
        <v>56</v>
      </c>
      <c r="P46" s="466"/>
      <c r="Q46" s="465">
        <v>351129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0</v>
      </c>
      <c r="Y47" s="466"/>
      <c r="Z47" s="467"/>
      <c r="AA47" s="465">
        <v>1307179</v>
      </c>
      <c r="AB47" s="466"/>
      <c r="AC47" s="467"/>
      <c r="AD47" s="465">
        <v>2756660</v>
      </c>
      <c r="AE47" s="466"/>
      <c r="AF47" s="466"/>
      <c r="AG47" s="467"/>
      <c r="AH47" s="465">
        <v>4063839</v>
      </c>
      <c r="AI47" s="466"/>
      <c r="AJ47" s="466"/>
      <c r="AK47" s="477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 t="s">
        <v>203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203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5426</v>
      </c>
      <c r="F49" s="508"/>
      <c r="G49" s="509"/>
      <c r="H49" s="507">
        <v>301561</v>
      </c>
      <c r="I49" s="508"/>
      <c r="J49" s="508"/>
      <c r="K49" s="509"/>
      <c r="L49" s="507">
        <f>L44+L46+L48</f>
        <v>344</v>
      </c>
      <c r="M49" s="508"/>
      <c r="N49" s="509"/>
      <c r="O49" s="507">
        <v>5382</v>
      </c>
      <c r="P49" s="508"/>
      <c r="Q49" s="507">
        <v>294085</v>
      </c>
      <c r="R49" s="508"/>
      <c r="S49" s="510"/>
      <c r="T49" s="561"/>
      <c r="U49" s="526"/>
      <c r="V49" s="511" t="s">
        <v>83</v>
      </c>
      <c r="W49" s="512"/>
      <c r="X49" s="465">
        <v>0</v>
      </c>
      <c r="Y49" s="466"/>
      <c r="Z49" s="467"/>
      <c r="AA49" s="465">
        <v>0</v>
      </c>
      <c r="AB49" s="466"/>
      <c r="AC49" s="467"/>
      <c r="AD49" s="465">
        <v>0</v>
      </c>
      <c r="AE49" s="466"/>
      <c r="AF49" s="466"/>
      <c r="AG49" s="467"/>
      <c r="AH49" s="465">
        <v>0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170</v>
      </c>
      <c r="F50" s="466"/>
      <c r="G50" s="467"/>
      <c r="H50" s="465">
        <v>295577</v>
      </c>
      <c r="I50" s="466"/>
      <c r="J50" s="466"/>
      <c r="K50" s="467"/>
      <c r="L50" s="465">
        <v>18</v>
      </c>
      <c r="M50" s="466"/>
      <c r="N50" s="467"/>
      <c r="O50" s="465">
        <v>164</v>
      </c>
      <c r="P50" s="466"/>
      <c r="Q50" s="465">
        <v>291410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42035083</v>
      </c>
      <c r="Y51" s="466"/>
      <c r="Z51" s="467"/>
      <c r="AA51" s="465">
        <f>AA43+AA45-AA47+AA49</f>
        <v>5203023</v>
      </c>
      <c r="AB51" s="466"/>
      <c r="AC51" s="467"/>
      <c r="AD51" s="471">
        <f>AD43+AD45-AD47+AD49</f>
        <v>106863234</v>
      </c>
      <c r="AE51" s="472"/>
      <c r="AF51" s="472"/>
      <c r="AG51" s="473"/>
      <c r="AH51" s="465">
        <f>AH43+AH45-AH47+AH49</f>
        <v>154101340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5596</v>
      </c>
      <c r="F52" s="483"/>
      <c r="G52" s="484"/>
      <c r="H52" s="482">
        <v>301378</v>
      </c>
      <c r="I52" s="483"/>
      <c r="J52" s="483"/>
      <c r="K52" s="484"/>
      <c r="L52" s="482">
        <f>L49+L50</f>
        <v>362</v>
      </c>
      <c r="M52" s="483"/>
      <c r="N52" s="484"/>
      <c r="O52" s="482">
        <v>5546</v>
      </c>
      <c r="P52" s="483"/>
      <c r="Q52" s="482">
        <v>294006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2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D3141-CCED-4FE8-BE0D-78A6D815F80C}">
  <sheetPr codeName="Sheet30"/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X20" sqref="X20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230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136915051</v>
      </c>
      <c r="E6" s="169">
        <f t="shared" ref="E6:E33" si="0">IF(D6=0,"－",ROUND(D6/$D$33*100,1))</f>
        <v>33.9</v>
      </c>
      <c r="F6" s="257">
        <v>0.28159110097763951</v>
      </c>
      <c r="G6" s="873" t="s">
        <v>97</v>
      </c>
      <c r="H6" s="874"/>
      <c r="I6" s="875"/>
      <c r="J6" s="798">
        <v>62308031</v>
      </c>
      <c r="K6" s="800"/>
      <c r="L6" s="258">
        <f t="shared" ref="L6:L29" si="1">IF(J6=0,"－",ROUND(J6/$J$29*100,1))</f>
        <v>16.100000000000001</v>
      </c>
      <c r="M6" s="860">
        <v>13.137364485761719</v>
      </c>
      <c r="N6" s="861"/>
      <c r="O6" s="129">
        <v>57974193</v>
      </c>
      <c r="P6" s="798">
        <v>57535220</v>
      </c>
      <c r="Q6" s="800"/>
      <c r="R6" s="259">
        <f t="shared" ref="R6:R16" si="2">IF(P6=0,"－",ROUND(P6/$P$25*100,1))</f>
        <v>23.3</v>
      </c>
    </row>
    <row r="7" spans="1:20" ht="23.25" customHeight="1" x14ac:dyDescent="0.2">
      <c r="B7" s="809" t="s">
        <v>98</v>
      </c>
      <c r="C7" s="810"/>
      <c r="D7" s="129">
        <v>1356909</v>
      </c>
      <c r="E7" s="260">
        <f t="shared" si="0"/>
        <v>0.3</v>
      </c>
      <c r="F7" s="257">
        <v>0.21824965988504777</v>
      </c>
      <c r="G7" s="261" t="s">
        <v>99</v>
      </c>
      <c r="H7" s="866" t="s">
        <v>100</v>
      </c>
      <c r="I7" s="866"/>
      <c r="J7" s="762">
        <v>37992845</v>
      </c>
      <c r="K7" s="764"/>
      <c r="L7" s="258">
        <f t="shared" si="1"/>
        <v>9.8000000000000007</v>
      </c>
      <c r="M7" s="860">
        <v>9.61507878942313</v>
      </c>
      <c r="N7" s="861"/>
      <c r="O7" s="129">
        <v>35416277</v>
      </c>
      <c r="P7" s="762">
        <v>35145561</v>
      </c>
      <c r="Q7" s="764"/>
      <c r="R7" s="262">
        <f t="shared" si="2"/>
        <v>14.2</v>
      </c>
    </row>
    <row r="8" spans="1:20" ht="23.25" customHeight="1" x14ac:dyDescent="0.2">
      <c r="B8" s="809" t="s">
        <v>101</v>
      </c>
      <c r="C8" s="810"/>
      <c r="D8" s="129">
        <v>740469</v>
      </c>
      <c r="E8" s="260">
        <f t="shared" si="0"/>
        <v>0.2</v>
      </c>
      <c r="F8" s="257">
        <v>38.460545974378583</v>
      </c>
      <c r="G8" s="263"/>
      <c r="H8" s="866" t="s">
        <v>102</v>
      </c>
      <c r="I8" s="866"/>
      <c r="J8" s="762">
        <v>3907401</v>
      </c>
      <c r="K8" s="764"/>
      <c r="L8" s="258">
        <f t="shared" si="1"/>
        <v>1</v>
      </c>
      <c r="M8" s="860">
        <v>190.65376624671126</v>
      </c>
      <c r="N8" s="861"/>
      <c r="O8" s="129">
        <v>3907401</v>
      </c>
      <c r="P8" s="762">
        <v>3560261</v>
      </c>
      <c r="Q8" s="764"/>
      <c r="R8" s="262">
        <f t="shared" si="2"/>
        <v>1.4</v>
      </c>
    </row>
    <row r="9" spans="1:20" ht="23.25" customHeight="1" x14ac:dyDescent="0.2">
      <c r="B9" s="809" t="s">
        <v>103</v>
      </c>
      <c r="C9" s="810"/>
      <c r="D9" s="129">
        <v>3817964</v>
      </c>
      <c r="E9" s="260">
        <f t="shared" si="0"/>
        <v>0.9</v>
      </c>
      <c r="F9" s="264">
        <v>34.191492151059286</v>
      </c>
      <c r="G9" s="848" t="s">
        <v>104</v>
      </c>
      <c r="H9" s="849"/>
      <c r="I9" s="832"/>
      <c r="J9" s="762">
        <v>123974134</v>
      </c>
      <c r="K9" s="764"/>
      <c r="L9" s="258">
        <f t="shared" si="1"/>
        <v>32</v>
      </c>
      <c r="M9" s="860">
        <v>4.16194815416765</v>
      </c>
      <c r="N9" s="861"/>
      <c r="O9" s="129">
        <v>56659020</v>
      </c>
      <c r="P9" s="762">
        <v>47145757</v>
      </c>
      <c r="Q9" s="764"/>
      <c r="R9" s="262">
        <f>IF(P9=0,"－",ROUND(P9/$P$25*100,1))</f>
        <v>19.100000000000001</v>
      </c>
    </row>
    <row r="10" spans="1:20" ht="23.25" customHeight="1" x14ac:dyDescent="0.2">
      <c r="B10" s="809" t="s">
        <v>105</v>
      </c>
      <c r="C10" s="810"/>
      <c r="D10" s="129">
        <v>5577298</v>
      </c>
      <c r="E10" s="260">
        <f t="shared" si="0"/>
        <v>1.4</v>
      </c>
      <c r="F10" s="264">
        <v>82.494189586836512</v>
      </c>
      <c r="G10" s="848" t="s">
        <v>106</v>
      </c>
      <c r="H10" s="849"/>
      <c r="I10" s="832"/>
      <c r="J10" s="762">
        <v>9142919</v>
      </c>
      <c r="K10" s="764"/>
      <c r="L10" s="258">
        <f t="shared" si="1"/>
        <v>2.4</v>
      </c>
      <c r="M10" s="860">
        <v>-6.308564710940967</v>
      </c>
      <c r="N10" s="861"/>
      <c r="O10" s="129">
        <v>9139827</v>
      </c>
      <c r="P10" s="762">
        <v>9139827</v>
      </c>
      <c r="Q10" s="764"/>
      <c r="R10" s="262">
        <f t="shared" si="2"/>
        <v>3.7</v>
      </c>
    </row>
    <row r="11" spans="1:20" ht="23.25" customHeight="1" x14ac:dyDescent="0.2">
      <c r="B11" s="809" t="s">
        <v>107</v>
      </c>
      <c r="C11" s="810"/>
      <c r="D11" s="129">
        <v>22818642</v>
      </c>
      <c r="E11" s="260">
        <f t="shared" si="0"/>
        <v>5.6</v>
      </c>
      <c r="F11" s="264">
        <v>4.7851022167868278</v>
      </c>
      <c r="G11" s="862" t="s">
        <v>108</v>
      </c>
      <c r="H11" s="864" t="s">
        <v>109</v>
      </c>
      <c r="I11" s="832"/>
      <c r="J11" s="762">
        <v>9142919</v>
      </c>
      <c r="K11" s="764"/>
      <c r="L11" s="258">
        <f t="shared" si="1"/>
        <v>2.4</v>
      </c>
      <c r="M11" s="860">
        <v>-6.308564710940967</v>
      </c>
      <c r="N11" s="861"/>
      <c r="O11" s="129">
        <v>9139827</v>
      </c>
      <c r="P11" s="762">
        <v>9139827</v>
      </c>
      <c r="Q11" s="764"/>
      <c r="R11" s="262">
        <f t="shared" si="2"/>
        <v>3.7</v>
      </c>
    </row>
    <row r="12" spans="1:20" ht="23.25" customHeight="1" x14ac:dyDescent="0.2">
      <c r="B12" s="809" t="s">
        <v>111</v>
      </c>
      <c r="C12" s="810"/>
      <c r="D12" s="129">
        <v>0</v>
      </c>
      <c r="E12" s="265" t="str">
        <f t="shared" si="0"/>
        <v>－</v>
      </c>
      <c r="F12" s="264" t="s">
        <v>110</v>
      </c>
      <c r="G12" s="863"/>
      <c r="H12" s="864" t="s">
        <v>112</v>
      </c>
      <c r="I12" s="832"/>
      <c r="J12" s="762">
        <v>0</v>
      </c>
      <c r="K12" s="764"/>
      <c r="L12" s="258" t="str">
        <f t="shared" si="1"/>
        <v>－</v>
      </c>
      <c r="M12" s="860" t="s">
        <v>110</v>
      </c>
      <c r="N12" s="861"/>
      <c r="O12" s="129">
        <v>0</v>
      </c>
      <c r="P12" s="762">
        <v>0</v>
      </c>
      <c r="Q12" s="764"/>
      <c r="R12" s="262" t="str">
        <f t="shared" si="2"/>
        <v>－</v>
      </c>
    </row>
    <row r="13" spans="1:20" ht="23.25" customHeight="1" x14ac:dyDescent="0.2">
      <c r="B13" s="809" t="s">
        <v>113</v>
      </c>
      <c r="C13" s="810"/>
      <c r="D13" s="129">
        <v>4606</v>
      </c>
      <c r="E13" s="228">
        <f t="shared" si="0"/>
        <v>0</v>
      </c>
      <c r="F13" s="264">
        <v>-53.810669875651826</v>
      </c>
      <c r="G13" s="848" t="s">
        <v>114</v>
      </c>
      <c r="H13" s="849"/>
      <c r="I13" s="832"/>
      <c r="J13" s="762">
        <f>J6+J9+J10</f>
        <v>195425084</v>
      </c>
      <c r="K13" s="764"/>
      <c r="L13" s="258">
        <f t="shared" si="1"/>
        <v>50.4</v>
      </c>
      <c r="M13" s="860">
        <v>6.2947792911217952</v>
      </c>
      <c r="N13" s="861"/>
      <c r="O13" s="130">
        <f>O6+O9+O10</f>
        <v>123773040</v>
      </c>
      <c r="P13" s="762">
        <f>P6+P9+P10</f>
        <v>113820804</v>
      </c>
      <c r="Q13" s="764"/>
      <c r="R13" s="262">
        <f t="shared" si="2"/>
        <v>46</v>
      </c>
    </row>
    <row r="14" spans="1:20" ht="23.25" customHeight="1" x14ac:dyDescent="0.2">
      <c r="B14" s="809" t="s">
        <v>115</v>
      </c>
      <c r="C14" s="810"/>
      <c r="D14" s="129">
        <v>497606</v>
      </c>
      <c r="E14" s="228">
        <f t="shared" si="0"/>
        <v>0.1</v>
      </c>
      <c r="F14" s="264">
        <v>33.358882757622617</v>
      </c>
      <c r="G14" s="848" t="s">
        <v>116</v>
      </c>
      <c r="H14" s="849"/>
      <c r="I14" s="832"/>
      <c r="J14" s="762">
        <v>77868654</v>
      </c>
      <c r="K14" s="764"/>
      <c r="L14" s="258">
        <f t="shared" si="1"/>
        <v>20.100000000000001</v>
      </c>
      <c r="M14" s="793">
        <v>8.8837047398747515</v>
      </c>
      <c r="N14" s="828"/>
      <c r="O14" s="129">
        <v>60833943</v>
      </c>
      <c r="P14" s="762">
        <v>56513132</v>
      </c>
      <c r="Q14" s="764"/>
      <c r="R14" s="266">
        <f t="shared" si="2"/>
        <v>22.8</v>
      </c>
    </row>
    <row r="15" spans="1:20" ht="23.25" customHeight="1" x14ac:dyDescent="0.2">
      <c r="B15" s="859" t="s">
        <v>117</v>
      </c>
      <c r="C15" s="850"/>
      <c r="D15" s="129">
        <v>4550040</v>
      </c>
      <c r="E15" s="265">
        <f t="shared" si="0"/>
        <v>1.1000000000000001</v>
      </c>
      <c r="F15" s="264">
        <v>1001.0194624652456</v>
      </c>
      <c r="G15" s="848" t="s">
        <v>118</v>
      </c>
      <c r="H15" s="849"/>
      <c r="I15" s="832"/>
      <c r="J15" s="762">
        <v>472495</v>
      </c>
      <c r="K15" s="764"/>
      <c r="L15" s="258">
        <f t="shared" si="1"/>
        <v>0.1</v>
      </c>
      <c r="M15" s="793">
        <v>3.9476318388915654</v>
      </c>
      <c r="N15" s="828"/>
      <c r="O15" s="129">
        <v>462156</v>
      </c>
      <c r="P15" s="762">
        <v>461529</v>
      </c>
      <c r="Q15" s="764"/>
      <c r="R15" s="262">
        <f t="shared" si="2"/>
        <v>0.2</v>
      </c>
    </row>
    <row r="16" spans="1:20" ht="23.25" customHeight="1" x14ac:dyDescent="0.2">
      <c r="B16" s="809" t="s">
        <v>119</v>
      </c>
      <c r="C16" s="850"/>
      <c r="D16" s="129">
        <v>73912308</v>
      </c>
      <c r="E16" s="260">
        <f t="shared" si="0"/>
        <v>18.3</v>
      </c>
      <c r="F16" s="264">
        <v>9.9698047016002036</v>
      </c>
      <c r="G16" s="848" t="s">
        <v>120</v>
      </c>
      <c r="H16" s="849"/>
      <c r="I16" s="832"/>
      <c r="J16" s="762">
        <v>25596937</v>
      </c>
      <c r="K16" s="764"/>
      <c r="L16" s="258">
        <f t="shared" si="1"/>
        <v>6.6</v>
      </c>
      <c r="M16" s="793">
        <v>5.1125382849453231</v>
      </c>
      <c r="N16" s="828"/>
      <c r="O16" s="129">
        <v>18548666</v>
      </c>
      <c r="P16" s="762">
        <v>12591634</v>
      </c>
      <c r="Q16" s="764"/>
      <c r="R16" s="262">
        <f t="shared" si="2"/>
        <v>5.0999999999999996</v>
      </c>
    </row>
    <row r="17" spans="1:21" ht="23.25" customHeight="1" x14ac:dyDescent="0.2">
      <c r="B17" s="851" t="s">
        <v>108</v>
      </c>
      <c r="C17" s="267" t="s">
        <v>121</v>
      </c>
      <c r="D17" s="129">
        <v>67253171</v>
      </c>
      <c r="E17" s="260">
        <f t="shared" si="0"/>
        <v>16.600000000000001</v>
      </c>
      <c r="F17" s="264">
        <v>6.1483547212577774</v>
      </c>
      <c r="G17" s="848" t="s">
        <v>38</v>
      </c>
      <c r="H17" s="849"/>
      <c r="I17" s="832"/>
      <c r="J17" s="762">
        <v>11127971</v>
      </c>
      <c r="K17" s="764"/>
      <c r="L17" s="258">
        <f t="shared" si="1"/>
        <v>2.9</v>
      </c>
      <c r="M17" s="793">
        <v>711.03463304741524</v>
      </c>
      <c r="N17" s="828"/>
      <c r="O17" s="129">
        <v>10170787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29">
        <v>6659137</v>
      </c>
      <c r="E18" s="260">
        <f t="shared" si="0"/>
        <v>1.6</v>
      </c>
      <c r="F18" s="264">
        <v>72.79660319850079</v>
      </c>
      <c r="G18" s="848" t="s">
        <v>123</v>
      </c>
      <c r="H18" s="849"/>
      <c r="I18" s="832"/>
      <c r="J18" s="762">
        <v>0</v>
      </c>
      <c r="K18" s="764"/>
      <c r="L18" s="258" t="str">
        <f t="shared" si="1"/>
        <v>－</v>
      </c>
      <c r="M18" s="793" t="s">
        <v>110</v>
      </c>
      <c r="N18" s="828"/>
      <c r="O18" s="12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29">
        <v>74810</v>
      </c>
      <c r="E19" s="260">
        <f t="shared" si="0"/>
        <v>0</v>
      </c>
      <c r="F19" s="264">
        <v>-3.1986749825315082</v>
      </c>
      <c r="G19" s="848" t="s">
        <v>125</v>
      </c>
      <c r="H19" s="849"/>
      <c r="I19" s="832"/>
      <c r="J19" s="762">
        <v>2910552</v>
      </c>
      <c r="K19" s="764"/>
      <c r="L19" s="258">
        <f t="shared" si="1"/>
        <v>0.8</v>
      </c>
      <c r="M19" s="793">
        <v>-11.271557532073365</v>
      </c>
      <c r="N19" s="828"/>
      <c r="O19" s="129">
        <v>2910552</v>
      </c>
      <c r="P19" s="762">
        <v>3828</v>
      </c>
      <c r="Q19" s="764"/>
      <c r="R19" s="262">
        <f>IF(P19=0,"－",ROUND(P19/$P$25*100,1))</f>
        <v>0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250265703</v>
      </c>
      <c r="E20" s="260">
        <f t="shared" si="0"/>
        <v>61.9</v>
      </c>
      <c r="F20" s="264">
        <v>6.8678730860492321</v>
      </c>
      <c r="G20" s="848" t="s">
        <v>128</v>
      </c>
      <c r="H20" s="849"/>
      <c r="I20" s="832"/>
      <c r="J20" s="762">
        <v>29285348</v>
      </c>
      <c r="K20" s="764"/>
      <c r="L20" s="258">
        <f t="shared" si="1"/>
        <v>7.6</v>
      </c>
      <c r="M20" s="793">
        <v>-25.499907235321817</v>
      </c>
      <c r="N20" s="828"/>
      <c r="O20" s="129">
        <v>23150134</v>
      </c>
      <c r="P20" s="762">
        <v>18946156</v>
      </c>
      <c r="Q20" s="764"/>
      <c r="R20" s="262">
        <f>IF(P20=0,"－",ROUND(P20/$P$25*100,1))</f>
        <v>7.7</v>
      </c>
    </row>
    <row r="21" spans="1:21" ht="23.25" customHeight="1" x14ac:dyDescent="0.2">
      <c r="B21" s="809" t="s">
        <v>129</v>
      </c>
      <c r="C21" s="810"/>
      <c r="D21" s="129">
        <v>1899518</v>
      </c>
      <c r="E21" s="265">
        <f t="shared" si="0"/>
        <v>0.5</v>
      </c>
      <c r="F21" s="264">
        <v>-13.789352098740778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793" t="s">
        <v>110</v>
      </c>
      <c r="N21" s="828"/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29">
        <v>5747233</v>
      </c>
      <c r="E22" s="260">
        <f t="shared" si="0"/>
        <v>1.4</v>
      </c>
      <c r="F22" s="257">
        <v>-0.58387953475764609</v>
      </c>
      <c r="G22" s="846" t="s">
        <v>132</v>
      </c>
      <c r="H22" s="847"/>
      <c r="I22" s="839"/>
      <c r="J22" s="763">
        <f>J24+J27+J28</f>
        <v>44982543</v>
      </c>
      <c r="K22" s="764"/>
      <c r="L22" s="258">
        <f t="shared" si="1"/>
        <v>11.6</v>
      </c>
      <c r="M22" s="793">
        <v>-2.7225253759725119</v>
      </c>
      <c r="N22" s="828"/>
      <c r="O22" s="131">
        <f>O24+O27+O28</f>
        <v>26637686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29">
        <v>1270951</v>
      </c>
      <c r="E23" s="260">
        <f t="shared" si="0"/>
        <v>0.3</v>
      </c>
      <c r="F23" s="257">
        <v>-1.6131117388366054</v>
      </c>
      <c r="G23" s="271"/>
      <c r="H23" s="838" t="s">
        <v>135</v>
      </c>
      <c r="I23" s="839"/>
      <c r="J23" s="762">
        <v>1064108</v>
      </c>
      <c r="K23" s="764"/>
      <c r="L23" s="258">
        <f t="shared" si="1"/>
        <v>0.3</v>
      </c>
      <c r="M23" s="793">
        <v>5.64067944683259</v>
      </c>
      <c r="N23" s="828"/>
      <c r="O23" s="129">
        <v>1064108</v>
      </c>
      <c r="P23" s="829">
        <v>202337083</v>
      </c>
      <c r="Q23" s="830"/>
      <c r="R23" s="273" t="s">
        <v>14</v>
      </c>
    </row>
    <row r="24" spans="1:21" ht="23.25" customHeight="1" x14ac:dyDescent="0.2">
      <c r="B24" s="809" t="s">
        <v>136</v>
      </c>
      <c r="C24" s="810"/>
      <c r="D24" s="129">
        <v>58345015</v>
      </c>
      <c r="E24" s="260">
        <f t="shared" si="0"/>
        <v>14.4</v>
      </c>
      <c r="F24" s="264">
        <v>-1.9169766800506378</v>
      </c>
      <c r="G24" s="840" t="s">
        <v>137</v>
      </c>
      <c r="H24" s="838" t="s">
        <v>138</v>
      </c>
      <c r="I24" s="839"/>
      <c r="J24" s="762">
        <v>44982543</v>
      </c>
      <c r="K24" s="764"/>
      <c r="L24" s="258">
        <f t="shared" si="1"/>
        <v>11.6</v>
      </c>
      <c r="M24" s="793">
        <v>-2.7225253759725119</v>
      </c>
      <c r="N24" s="828"/>
      <c r="O24" s="129">
        <v>26637686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29">
        <v>46698460</v>
      </c>
      <c r="E25" s="260">
        <f t="shared" si="0"/>
        <v>11.6</v>
      </c>
      <c r="F25" s="264">
        <v>5.761680998526467</v>
      </c>
      <c r="G25" s="840"/>
      <c r="H25" s="836" t="s">
        <v>108</v>
      </c>
      <c r="I25" s="255" t="s">
        <v>141</v>
      </c>
      <c r="J25" s="762">
        <v>8724237</v>
      </c>
      <c r="K25" s="764"/>
      <c r="L25" s="258">
        <f t="shared" si="1"/>
        <v>2.2999999999999998</v>
      </c>
      <c r="M25" s="793">
        <v>-27.239325325706513</v>
      </c>
      <c r="N25" s="828"/>
      <c r="O25" s="129">
        <v>3106114</v>
      </c>
      <c r="P25" s="829">
        <v>247426651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29">
        <v>1504194</v>
      </c>
      <c r="E26" s="260">
        <f t="shared" si="0"/>
        <v>0.4</v>
      </c>
      <c r="F26" s="264">
        <v>-9.0737417193122649</v>
      </c>
      <c r="G26" s="840"/>
      <c r="H26" s="837"/>
      <c r="I26" s="255" t="s">
        <v>143</v>
      </c>
      <c r="J26" s="762">
        <v>36258306</v>
      </c>
      <c r="K26" s="764"/>
      <c r="L26" s="258">
        <f t="shared" si="1"/>
        <v>9.4</v>
      </c>
      <c r="M26" s="793">
        <v>5.8600818191267097</v>
      </c>
      <c r="N26" s="828"/>
      <c r="O26" s="129">
        <v>23531572</v>
      </c>
      <c r="R26" s="275"/>
    </row>
    <row r="27" spans="1:21" ht="23.25" customHeight="1" x14ac:dyDescent="0.2">
      <c r="B27" s="809" t="s">
        <v>144</v>
      </c>
      <c r="C27" s="810"/>
      <c r="D27" s="129">
        <v>1052484</v>
      </c>
      <c r="E27" s="260">
        <f t="shared" si="0"/>
        <v>0.3</v>
      </c>
      <c r="F27" s="264">
        <v>204.753355957331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793" t="s">
        <v>110</v>
      </c>
      <c r="N27" s="828"/>
      <c r="O27" s="12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29">
        <v>4278128</v>
      </c>
      <c r="E28" s="228">
        <f t="shared" si="0"/>
        <v>1.1000000000000001</v>
      </c>
      <c r="F28" s="264">
        <v>-44.968300476952855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793" t="s">
        <v>110</v>
      </c>
      <c r="N28" s="828"/>
      <c r="O28" s="12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29">
        <v>20221742</v>
      </c>
      <c r="E29" s="260">
        <f t="shared" si="0"/>
        <v>5</v>
      </c>
      <c r="F29" s="264">
        <v>0.56928651790391871</v>
      </c>
      <c r="G29" s="811" t="s">
        <v>149</v>
      </c>
      <c r="H29" s="772"/>
      <c r="I29" s="733"/>
      <c r="J29" s="762">
        <f>SUM(J13:K22)</f>
        <v>387669584</v>
      </c>
      <c r="K29" s="764"/>
      <c r="L29" s="276">
        <f t="shared" si="1"/>
        <v>100</v>
      </c>
      <c r="M29" s="812">
        <v>4.6689392579333866</v>
      </c>
      <c r="N29" s="813"/>
      <c r="O29" s="132">
        <f>SUM(O13:O22)</f>
        <v>266486964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29">
        <v>9596604</v>
      </c>
      <c r="E30" s="260">
        <f t="shared" si="0"/>
        <v>2.4</v>
      </c>
      <c r="F30" s="257">
        <v>-6.7344907985798796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29">
        <v>3276000</v>
      </c>
      <c r="E31" s="260">
        <f t="shared" si="0"/>
        <v>0.8</v>
      </c>
      <c r="F31" s="257">
        <v>-1.6216216216216217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153890329</v>
      </c>
      <c r="E32" s="228">
        <f t="shared" si="0"/>
        <v>38.1</v>
      </c>
      <c r="F32" s="257">
        <v>-1.6149007798081296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404156032</v>
      </c>
      <c r="E33" s="278">
        <f t="shared" si="0"/>
        <v>100</v>
      </c>
      <c r="F33" s="279">
        <v>3.4709231319340983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131900450</v>
      </c>
      <c r="O37" s="764"/>
      <c r="P37" s="152">
        <f t="shared" ref="P37:P43" si="3">IF(N37=0,"－",ROUND(N37/$N$43*100,1))</f>
        <v>96.3</v>
      </c>
      <c r="Q37" s="793">
        <v>0.32361290338283377</v>
      </c>
      <c r="R37" s="794" t="e">
        <v>#REF!</v>
      </c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984149</v>
      </c>
      <c r="E38" s="169">
        <f t="shared" ref="E38:E51" si="4">IF(D38=0,"－",ROUND(D38/$D$51*100,1))</f>
        <v>0.3</v>
      </c>
      <c r="F38" s="169">
        <v>6.4277379635367158</v>
      </c>
      <c r="G38" s="798">
        <v>984149</v>
      </c>
      <c r="H38" s="799"/>
      <c r="I38" s="800"/>
      <c r="J38" s="281">
        <f t="shared" ref="J38:J51" si="5">IF(G38=0,"－",ROUND(G38/$G$51*100,1))</f>
        <v>0.4</v>
      </c>
      <c r="K38" s="782" t="s">
        <v>160</v>
      </c>
      <c r="L38" s="783"/>
      <c r="M38" s="768"/>
      <c r="N38" s="762">
        <v>383043</v>
      </c>
      <c r="O38" s="764"/>
      <c r="P38" s="152">
        <f t="shared" si="3"/>
        <v>0.3</v>
      </c>
      <c r="Q38" s="793">
        <v>3.7907834376092326</v>
      </c>
      <c r="R38" s="794" t="e">
        <v>#REF!</v>
      </c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45741962</v>
      </c>
      <c r="E39" s="169">
        <f t="shared" si="4"/>
        <v>11.8</v>
      </c>
      <c r="F39" s="169">
        <v>-4.7171129931995432</v>
      </c>
      <c r="G39" s="762">
        <v>34894533</v>
      </c>
      <c r="H39" s="763"/>
      <c r="I39" s="764"/>
      <c r="J39" s="282">
        <f t="shared" si="5"/>
        <v>13.1</v>
      </c>
      <c r="K39" s="782" t="s">
        <v>162</v>
      </c>
      <c r="L39" s="783"/>
      <c r="M39" s="768"/>
      <c r="N39" s="762">
        <v>4622127</v>
      </c>
      <c r="O39" s="764"/>
      <c r="P39" s="152">
        <f t="shared" si="3"/>
        <v>3.4</v>
      </c>
      <c r="Q39" s="793">
        <v>-1.1856329311743279</v>
      </c>
      <c r="R39" s="794" t="e">
        <v>#REF!</v>
      </c>
    </row>
    <row r="40" spans="1:20" ht="20.100000000000001" customHeight="1" x14ac:dyDescent="0.2">
      <c r="A40" s="275"/>
      <c r="B40" s="767" t="s">
        <v>163</v>
      </c>
      <c r="C40" s="768"/>
      <c r="D40" s="130">
        <v>197545753</v>
      </c>
      <c r="E40" s="169">
        <f t="shared" si="4"/>
        <v>51</v>
      </c>
      <c r="F40" s="169">
        <v>4.6555619757099898</v>
      </c>
      <c r="G40" s="762">
        <v>116250031</v>
      </c>
      <c r="H40" s="763"/>
      <c r="I40" s="764"/>
      <c r="J40" s="282">
        <f t="shared" si="5"/>
        <v>43.6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">
        <v>110</v>
      </c>
      <c r="R40" s="794" t="e">
        <v>#REF!</v>
      </c>
    </row>
    <row r="41" spans="1:20" ht="20.100000000000001" customHeight="1" x14ac:dyDescent="0.2">
      <c r="A41" s="275"/>
      <c r="B41" s="767" t="s">
        <v>165</v>
      </c>
      <c r="C41" s="768"/>
      <c r="D41" s="155">
        <v>28628966</v>
      </c>
      <c r="E41" s="169">
        <f t="shared" si="4"/>
        <v>7.4</v>
      </c>
      <c r="F41" s="169">
        <v>-11.454406326126097</v>
      </c>
      <c r="G41" s="762">
        <v>24304095</v>
      </c>
      <c r="H41" s="763"/>
      <c r="I41" s="764"/>
      <c r="J41" s="282">
        <f t="shared" si="5"/>
        <v>9.1</v>
      </c>
      <c r="K41" s="782" t="s">
        <v>166</v>
      </c>
      <c r="L41" s="783"/>
      <c r="M41" s="768"/>
      <c r="N41" s="762">
        <v>9431</v>
      </c>
      <c r="O41" s="764"/>
      <c r="P41" s="152">
        <f t="shared" si="3"/>
        <v>0</v>
      </c>
      <c r="Q41" s="793">
        <v>5.0924894138622685</v>
      </c>
      <c r="R41" s="794" t="e">
        <v>#REF!</v>
      </c>
    </row>
    <row r="42" spans="1:20" ht="20.100000000000001" customHeight="1" x14ac:dyDescent="0.2">
      <c r="A42" s="275"/>
      <c r="B42" s="767" t="s">
        <v>167</v>
      </c>
      <c r="C42" s="768"/>
      <c r="D42" s="130">
        <v>281646</v>
      </c>
      <c r="E42" s="169">
        <f t="shared" si="4"/>
        <v>0.1</v>
      </c>
      <c r="F42" s="169">
        <v>8.0734902496488949</v>
      </c>
      <c r="G42" s="762">
        <v>227974</v>
      </c>
      <c r="H42" s="763"/>
      <c r="I42" s="764"/>
      <c r="J42" s="282">
        <f t="shared" si="5"/>
        <v>0.1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">
        <v>110</v>
      </c>
      <c r="R42" s="794" t="e">
        <v>#REF!</v>
      </c>
    </row>
    <row r="43" spans="1:20" ht="20.100000000000001" customHeight="1" x14ac:dyDescent="0.2">
      <c r="A43" s="275"/>
      <c r="B43" s="767" t="s">
        <v>169</v>
      </c>
      <c r="C43" s="768"/>
      <c r="D43" s="130">
        <v>289473</v>
      </c>
      <c r="E43" s="169">
        <f t="shared" si="4"/>
        <v>0.1</v>
      </c>
      <c r="F43" s="169">
        <v>3.6130131470153448</v>
      </c>
      <c r="G43" s="762">
        <v>240081</v>
      </c>
      <c r="H43" s="763"/>
      <c r="I43" s="764"/>
      <c r="J43" s="282">
        <f t="shared" si="5"/>
        <v>0.1</v>
      </c>
      <c r="K43" s="782" t="s">
        <v>68</v>
      </c>
      <c r="L43" s="783"/>
      <c r="M43" s="768"/>
      <c r="N43" s="762">
        <f>SUM(N37:O42)</f>
        <v>136915051</v>
      </c>
      <c r="O43" s="764"/>
      <c r="P43" s="228">
        <f t="shared" si="3"/>
        <v>100</v>
      </c>
      <c r="Q43" s="793">
        <v>0.28159110097763951</v>
      </c>
      <c r="R43" s="794" t="e">
        <v>#REF!</v>
      </c>
    </row>
    <row r="44" spans="1:20" ht="20.100000000000001" customHeight="1" x14ac:dyDescent="0.2">
      <c r="A44" s="275"/>
      <c r="B44" s="767" t="s">
        <v>170</v>
      </c>
      <c r="C44" s="768"/>
      <c r="D44" s="155">
        <v>3161244</v>
      </c>
      <c r="E44" s="169">
        <f t="shared" si="4"/>
        <v>0.8</v>
      </c>
      <c r="F44" s="169">
        <v>-6.856961190253176</v>
      </c>
      <c r="G44" s="762">
        <v>2373207</v>
      </c>
      <c r="H44" s="763"/>
      <c r="I44" s="764"/>
      <c r="J44" s="282">
        <f t="shared" si="5"/>
        <v>0.9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34915735</v>
      </c>
      <c r="E45" s="169">
        <f t="shared" si="4"/>
        <v>9</v>
      </c>
      <c r="F45" s="169">
        <v>-15.970654484934299</v>
      </c>
      <c r="G45" s="762">
        <v>25702912</v>
      </c>
      <c r="H45" s="763"/>
      <c r="I45" s="764"/>
      <c r="J45" s="282">
        <f t="shared" si="5"/>
        <v>9.6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4169714</v>
      </c>
      <c r="E46" s="169">
        <f t="shared" si="4"/>
        <v>1.1000000000000001</v>
      </c>
      <c r="F46" s="169">
        <v>348.45616174782992</v>
      </c>
      <c r="G46" s="762">
        <v>1448100</v>
      </c>
      <c r="H46" s="763"/>
      <c r="I46" s="764"/>
      <c r="J46" s="282">
        <f t="shared" si="5"/>
        <v>0.5</v>
      </c>
      <c r="K46" s="788">
        <v>99.1</v>
      </c>
      <c r="L46" s="789"/>
      <c r="M46" s="790"/>
      <c r="N46" s="791">
        <v>34.799999999999997</v>
      </c>
      <c r="O46" s="790"/>
      <c r="P46" s="791">
        <v>97.9</v>
      </c>
      <c r="Q46" s="789"/>
      <c r="R46" s="792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62807786</v>
      </c>
      <c r="E47" s="169">
        <f t="shared" si="4"/>
        <v>16.2</v>
      </c>
      <c r="F47" s="169">
        <v>42.162277316705485</v>
      </c>
      <c r="G47" s="762">
        <v>50921818</v>
      </c>
      <c r="H47" s="763"/>
      <c r="I47" s="764"/>
      <c r="J47" s="282">
        <f t="shared" si="5"/>
        <v>19.100000000000001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169" t="s">
        <v>110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9143156</v>
      </c>
      <c r="E49" s="169">
        <f t="shared" si="4"/>
        <v>2.4</v>
      </c>
      <c r="F49" s="169">
        <v>-6.3136724167893528</v>
      </c>
      <c r="G49" s="762">
        <v>9140064</v>
      </c>
      <c r="H49" s="763"/>
      <c r="I49" s="764"/>
      <c r="J49" s="282">
        <f t="shared" si="5"/>
        <v>3.4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169" t="s">
        <v>110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734">
        <v>83167251</v>
      </c>
      <c r="O50" s="735"/>
      <c r="P50" s="170">
        <v>-2.3519320990398995</v>
      </c>
      <c r="Q50" s="734">
        <v>7907734</v>
      </c>
      <c r="R50" s="900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387669584</v>
      </c>
      <c r="E51" s="752">
        <f t="shared" si="4"/>
        <v>100</v>
      </c>
      <c r="F51" s="752">
        <v>4.6689392579333866</v>
      </c>
      <c r="G51" s="754">
        <f>SUM(G38:I50)</f>
        <v>266486964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742">
        <v>82515923</v>
      </c>
      <c r="O51" s="902"/>
      <c r="P51" s="169">
        <v>-2.4060186622584356</v>
      </c>
      <c r="Q51" s="742">
        <v>0</v>
      </c>
      <c r="R51" s="897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753"/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19078571</v>
      </c>
      <c r="O52" s="735"/>
      <c r="P52" s="170">
        <v>7.936605011654696</v>
      </c>
      <c r="Q52" s="734">
        <v>2001936</v>
      </c>
      <c r="R52" s="900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42">
        <v>17954712</v>
      </c>
      <c r="O53" s="902"/>
      <c r="P53" s="172">
        <v>5.8603408787132993</v>
      </c>
      <c r="Q53" s="742">
        <v>0</v>
      </c>
      <c r="R53" s="897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77005424</v>
      </c>
      <c r="O54" s="735"/>
      <c r="P54" s="170">
        <v>1.5923974766120397</v>
      </c>
      <c r="Q54" s="734">
        <v>10994861</v>
      </c>
      <c r="R54" s="900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42">
        <v>74781231</v>
      </c>
      <c r="O55" s="902"/>
      <c r="P55" s="169">
        <v>2.8507989696219482</v>
      </c>
      <c r="Q55" s="742">
        <v>0</v>
      </c>
      <c r="R55" s="897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734" t="s">
        <v>110</v>
      </c>
      <c r="O56" s="735"/>
      <c r="P56" s="206" t="s">
        <v>110</v>
      </c>
      <c r="Q56" s="734" t="s">
        <v>110</v>
      </c>
      <c r="R56" s="900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42" t="s">
        <v>110</v>
      </c>
      <c r="O57" s="902"/>
      <c r="P57" s="207" t="s">
        <v>110</v>
      </c>
      <c r="Q57" s="742" t="s">
        <v>110</v>
      </c>
      <c r="R57" s="897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>
        <v>1013650</v>
      </c>
      <c r="O58" s="735"/>
      <c r="P58" s="170">
        <v>-37.79544326231342</v>
      </c>
      <c r="Q58" s="734">
        <v>1013650</v>
      </c>
      <c r="R58" s="900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42">
        <v>1013650</v>
      </c>
      <c r="O59" s="902"/>
      <c r="P59" s="169">
        <v>-37.79544326231342</v>
      </c>
      <c r="Q59" s="742">
        <v>0</v>
      </c>
      <c r="R59" s="897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 t="s">
        <v>110</v>
      </c>
      <c r="O60" s="735"/>
      <c r="P60" s="206" t="s">
        <v>110</v>
      </c>
      <c r="Q60" s="734" t="s">
        <v>110</v>
      </c>
      <c r="R60" s="737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723" t="s">
        <v>110</v>
      </c>
      <c r="O61" s="724"/>
      <c r="P61" s="286" t="s">
        <v>110</v>
      </c>
      <c r="Q61" s="723" t="s">
        <v>110</v>
      </c>
      <c r="R61" s="901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23" priority="2" stopIfTrue="1">
      <formula>"IF(AND(D6=0,F6=0,【参考】24右!F6=0））"</formula>
    </cfRule>
  </conditionalFormatting>
  <conditionalFormatting sqref="M6:N29">
    <cfRule type="expression" dxfId="22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2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A4E33-FE42-41AE-B389-A8E030DE920A}">
  <sheetPr codeName="Sheet13"/>
  <dimension ref="A1:AN58"/>
  <sheetViews>
    <sheetView view="pageBreakPreview" zoomScale="70" zoomScaleNormal="75" zoomScaleSheetLayoutView="70" workbookViewId="0">
      <selection activeCell="AQ17" sqref="AQ17"/>
    </sheetView>
  </sheetViews>
  <sheetFormatPr defaultColWidth="6.21875" defaultRowHeight="13.2" x14ac:dyDescent="0.2"/>
  <cols>
    <col min="1" max="1" width="1.6640625" style="230" customWidth="1"/>
    <col min="2" max="2" width="2.6640625" style="230" customWidth="1"/>
    <col min="3" max="3" width="1.109375" style="230" customWidth="1"/>
    <col min="4" max="4" width="11.6640625" style="230" customWidth="1"/>
    <col min="5" max="5" width="4.6640625" style="230" customWidth="1"/>
    <col min="6" max="6" width="3" style="230" customWidth="1"/>
    <col min="7" max="7" width="2" style="230" customWidth="1"/>
    <col min="8" max="9" width="3.6640625" style="230" customWidth="1"/>
    <col min="10" max="10" width="5.6640625" style="230" customWidth="1"/>
    <col min="11" max="11" width="2" style="230" customWidth="1"/>
    <col min="12" max="12" width="4" style="230" customWidth="1"/>
    <col min="13" max="13" width="3" style="230" customWidth="1"/>
    <col min="14" max="14" width="2.109375" style="230" customWidth="1"/>
    <col min="15" max="15" width="6.21875" style="230" customWidth="1"/>
    <col min="16" max="16" width="2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5.44140625" style="230" customWidth="1"/>
    <col min="21" max="21" width="3.6640625" style="230" customWidth="1"/>
    <col min="22" max="23" width="2.777343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6.21875" style="230" customWidth="1"/>
    <col min="28" max="28" width="3.109375" style="230" customWidth="1"/>
    <col min="29" max="31" width="2.77734375" style="230" customWidth="1"/>
    <col min="32" max="32" width="0.109375" style="230" customWidth="1"/>
    <col min="33" max="33" width="7.109375" style="230" customWidth="1"/>
    <col min="34" max="34" width="2" style="230" customWidth="1"/>
    <col min="35" max="35" width="9.6640625" style="230" customWidth="1"/>
    <col min="36" max="36" width="2" style="230" customWidth="1"/>
    <col min="37" max="37" width="2.44140625" style="230" customWidth="1"/>
    <col min="38" max="38" width="1.109375" style="231" customWidth="1"/>
    <col min="39" max="39" width="10.109375" style="231" bestFit="1" customWidth="1"/>
    <col min="40" max="16384" width="6.218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231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243883</v>
      </c>
      <c r="F5" s="508"/>
      <c r="G5" s="508"/>
      <c r="H5" s="508"/>
      <c r="I5" s="236" t="s">
        <v>7</v>
      </c>
      <c r="J5" s="714">
        <v>15.11</v>
      </c>
      <c r="K5" s="715"/>
      <c r="L5" s="715"/>
      <c r="M5" s="715"/>
      <c r="N5" s="237" t="s">
        <v>8</v>
      </c>
      <c r="O5" s="716">
        <v>16140.5</v>
      </c>
      <c r="P5" s="711"/>
      <c r="Q5" s="711"/>
      <c r="R5" s="711"/>
      <c r="S5" s="711"/>
      <c r="T5" s="711"/>
      <c r="U5" s="236" t="s">
        <v>7</v>
      </c>
      <c r="V5" s="716">
        <v>243883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231976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224533</v>
      </c>
      <c r="F6" s="483"/>
      <c r="G6" s="483"/>
      <c r="H6" s="483"/>
      <c r="I6" s="241" t="s">
        <v>7</v>
      </c>
      <c r="J6" s="705">
        <v>15.11</v>
      </c>
      <c r="K6" s="706"/>
      <c r="L6" s="706"/>
      <c r="M6" s="706"/>
      <c r="N6" s="242" t="s">
        <v>8</v>
      </c>
      <c r="O6" s="707">
        <v>14860</v>
      </c>
      <c r="P6" s="708"/>
      <c r="Q6" s="708"/>
      <c r="R6" s="708"/>
      <c r="S6" s="708"/>
      <c r="T6" s="708"/>
      <c r="U6" s="241" t="s">
        <v>7</v>
      </c>
      <c r="V6" s="707">
        <v>224533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231499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139781814</v>
      </c>
      <c r="H10" s="504"/>
      <c r="I10" s="504"/>
      <c r="J10" s="504"/>
      <c r="K10" s="504"/>
      <c r="L10" s="27"/>
      <c r="M10" s="28"/>
      <c r="N10" s="519">
        <v>136443152</v>
      </c>
      <c r="O10" s="504"/>
      <c r="P10" s="504"/>
      <c r="Q10" s="504"/>
      <c r="R10" s="29"/>
      <c r="S10" s="658">
        <f>IF(N10=0,IF(G10&gt;0,"皆増","－"),IF(G10=0,"皆減",ROUND((G10-N10)/N10*100,1)))</f>
        <v>2.4</v>
      </c>
      <c r="T10" s="659"/>
      <c r="U10" s="696" t="s">
        <v>19</v>
      </c>
      <c r="V10" s="544"/>
      <c r="W10" s="544"/>
      <c r="X10" s="544"/>
      <c r="Y10" s="523"/>
      <c r="Z10" s="519">
        <v>63710582</v>
      </c>
      <c r="AA10" s="504"/>
      <c r="AB10" s="504"/>
      <c r="AC10" s="504"/>
      <c r="AD10" s="30"/>
      <c r="AE10" s="31"/>
      <c r="AF10" s="519">
        <v>61175433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124537676</v>
      </c>
      <c r="H12" s="466"/>
      <c r="I12" s="466"/>
      <c r="J12" s="466"/>
      <c r="K12" s="466"/>
      <c r="L12" s="27"/>
      <c r="M12" s="28"/>
      <c r="N12" s="465">
        <v>123314305</v>
      </c>
      <c r="O12" s="466"/>
      <c r="P12" s="466"/>
      <c r="Q12" s="466"/>
      <c r="R12" s="29"/>
      <c r="S12" s="658">
        <f>IF(N12=0,IF(G12&gt;0,"皆増","－"),IF(G12=0,"皆減",ROUND((G12-N12)/N12*100,1)))</f>
        <v>1</v>
      </c>
      <c r="T12" s="659"/>
      <c r="U12" s="689" t="s">
        <v>22</v>
      </c>
      <c r="V12" s="491"/>
      <c r="W12" s="491"/>
      <c r="X12" s="491"/>
      <c r="Y12" s="492"/>
      <c r="Z12" s="519">
        <v>62678224</v>
      </c>
      <c r="AA12" s="504"/>
      <c r="AB12" s="504"/>
      <c r="AC12" s="504"/>
      <c r="AD12" s="43"/>
      <c r="AE12" s="44" t="s">
        <v>15</v>
      </c>
      <c r="AF12" s="519">
        <v>59200600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15244138</v>
      </c>
      <c r="H14" s="466"/>
      <c r="I14" s="466"/>
      <c r="J14" s="466"/>
      <c r="K14" s="466"/>
      <c r="L14" s="27"/>
      <c r="M14" s="28"/>
      <c r="N14" s="465">
        <v>13128847</v>
      </c>
      <c r="O14" s="466"/>
      <c r="P14" s="466"/>
      <c r="Q14" s="466"/>
      <c r="R14" s="49"/>
      <c r="S14" s="658">
        <f>IF(N14=0,IF(G14&gt;0,"皆増","－"),IF(G14=0,"皆減",ROUND((G14-N14)/N14*100,1)))</f>
        <v>16.100000000000001</v>
      </c>
      <c r="T14" s="659"/>
      <c r="U14" s="689" t="s">
        <v>25</v>
      </c>
      <c r="V14" s="491"/>
      <c r="W14" s="491"/>
      <c r="X14" s="491"/>
      <c r="Y14" s="492"/>
      <c r="Z14" s="465">
        <v>77728003</v>
      </c>
      <c r="AA14" s="466"/>
      <c r="AB14" s="466"/>
      <c r="AC14" s="466"/>
      <c r="AD14" s="50"/>
      <c r="AE14" s="44" t="s">
        <v>15</v>
      </c>
      <c r="AF14" s="465">
        <v>74214956</v>
      </c>
      <c r="AG14" s="466"/>
      <c r="AH14" s="466"/>
      <c r="AI14" s="466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1989133</v>
      </c>
      <c r="H16" s="504"/>
      <c r="I16" s="504"/>
      <c r="J16" s="504"/>
      <c r="K16" s="504"/>
      <c r="L16" s="27"/>
      <c r="M16" s="28"/>
      <c r="N16" s="519">
        <v>1034894</v>
      </c>
      <c r="O16" s="504"/>
      <c r="P16" s="504"/>
      <c r="Q16" s="504"/>
      <c r="R16" s="29"/>
      <c r="S16" s="658">
        <f>IF(N16=0,IF(G16&gt;0,"皆増","－"),IF(G16=0,"皆減",ROUND((G16-N16)/N16*100,1)))</f>
        <v>92.2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13255005</v>
      </c>
      <c r="H18" s="466"/>
      <c r="I18" s="466"/>
      <c r="J18" s="466"/>
      <c r="K18" s="466"/>
      <c r="L18" s="27"/>
      <c r="M18" s="28"/>
      <c r="N18" s="465">
        <v>12093953</v>
      </c>
      <c r="O18" s="466"/>
      <c r="P18" s="466"/>
      <c r="Q18" s="466"/>
      <c r="R18" s="49"/>
      <c r="S18" s="658">
        <f>IF(N18=0,IF(G18&gt;0,"皆増","－"),IF(G18=0,"皆減",ROUND((G18-N18)/N18*100,1)))</f>
        <v>9.6</v>
      </c>
      <c r="T18" s="659"/>
      <c r="U18" s="689" t="s">
        <v>34</v>
      </c>
      <c r="V18" s="491"/>
      <c r="W18" s="491"/>
      <c r="X18" s="491"/>
      <c r="Y18" s="492"/>
      <c r="Z18" s="674">
        <v>0.97</v>
      </c>
      <c r="AA18" s="675"/>
      <c r="AB18" s="675"/>
      <c r="AC18" s="675"/>
      <c r="AD18" s="54"/>
      <c r="AE18" s="55"/>
      <c r="AF18" s="42"/>
      <c r="AG18" s="675">
        <v>0.96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1161052</v>
      </c>
      <c r="H20" s="504"/>
      <c r="I20" s="504"/>
      <c r="J20" s="504"/>
      <c r="K20" s="504"/>
      <c r="L20" s="27"/>
      <c r="M20" s="28"/>
      <c r="N20" s="519">
        <v>-718365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17.100000000000001</v>
      </c>
      <c r="AA20" s="669"/>
      <c r="AB20" s="669"/>
      <c r="AC20" s="669"/>
      <c r="AD20" s="43"/>
      <c r="AE20" s="111" t="s">
        <v>16</v>
      </c>
      <c r="AF20" s="16"/>
      <c r="AG20" s="672">
        <v>16.3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6629471</v>
      </c>
      <c r="H22" s="504"/>
      <c r="I22" s="504"/>
      <c r="J22" s="504"/>
      <c r="K22" s="504"/>
      <c r="L22" s="27"/>
      <c r="M22" s="28"/>
      <c r="N22" s="519">
        <v>7056528</v>
      </c>
      <c r="O22" s="504"/>
      <c r="P22" s="504"/>
      <c r="Q22" s="504"/>
      <c r="R22" s="29"/>
      <c r="S22" s="658">
        <f>IF(N22=0,IF(G22&gt;0,"皆増","－"),IF(G22=0,"皆減",ROUND((G22-N22)/N22*100,1)))</f>
        <v>-6.1</v>
      </c>
      <c r="T22" s="659"/>
      <c r="U22" s="662" t="s">
        <v>40</v>
      </c>
      <c r="V22" s="663"/>
      <c r="W22" s="663"/>
      <c r="X22" s="663"/>
      <c r="Y22" s="664"/>
      <c r="Z22" s="668">
        <v>67.3</v>
      </c>
      <c r="AA22" s="669"/>
      <c r="AB22" s="669"/>
      <c r="AC22" s="669"/>
      <c r="AD22" s="43"/>
      <c r="AE22" s="111" t="s">
        <v>16</v>
      </c>
      <c r="AF22" s="16"/>
      <c r="AG22" s="672">
        <v>65.599999999999994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2953356</v>
      </c>
      <c r="AA24" s="641"/>
      <c r="AB24" s="641"/>
      <c r="AC24" s="641"/>
      <c r="AD24" s="50"/>
      <c r="AE24" s="44" t="s">
        <v>15</v>
      </c>
      <c r="AF24" s="640">
        <v>3460891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0</v>
      </c>
      <c r="H26" s="504"/>
      <c r="I26" s="504"/>
      <c r="J26" s="504"/>
      <c r="K26" s="504"/>
      <c r="L26" s="27"/>
      <c r="M26" s="28"/>
      <c r="N26" s="519">
        <v>0</v>
      </c>
      <c r="O26" s="504"/>
      <c r="P26" s="504"/>
      <c r="Q26" s="504"/>
      <c r="R26" s="29"/>
      <c r="S26" s="658" t="str">
        <f>IF(N26=0,IF(G26&gt;0,"皆増","－"),IF(G26=0,"皆減",ROUND((G26-N26)/N26*100,1)))</f>
        <v>－</v>
      </c>
      <c r="T26" s="659"/>
      <c r="U26" s="662" t="s">
        <v>46</v>
      </c>
      <c r="V26" s="663"/>
      <c r="W26" s="663"/>
      <c r="X26" s="663"/>
      <c r="Y26" s="664"/>
      <c r="Z26" s="640">
        <v>62183665</v>
      </c>
      <c r="AA26" s="641"/>
      <c r="AB26" s="641"/>
      <c r="AC26" s="641"/>
      <c r="AD26" s="50"/>
      <c r="AE26" s="44" t="s">
        <v>15</v>
      </c>
      <c r="AF26" s="640">
        <v>29311450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7790523</v>
      </c>
      <c r="H28" s="466"/>
      <c r="I28" s="466"/>
      <c r="J28" s="466"/>
      <c r="K28" s="466"/>
      <c r="L28" s="27"/>
      <c r="M28" s="28"/>
      <c r="N28" s="465">
        <v>6338163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221</v>
      </c>
      <c r="I34" s="604"/>
      <c r="J34" s="604"/>
      <c r="K34" s="604"/>
      <c r="L34" s="76" t="s">
        <v>54</v>
      </c>
      <c r="M34" s="28"/>
      <c r="N34" s="252"/>
      <c r="O34" s="604" t="s">
        <v>221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-2.8</v>
      </c>
      <c r="AB34" s="596"/>
      <c r="AC34" s="596"/>
      <c r="AD34" s="612" t="s">
        <v>56</v>
      </c>
      <c r="AE34" s="613"/>
      <c r="AF34" s="26"/>
      <c r="AG34" s="79"/>
      <c r="AH34" s="596">
        <v>-3.4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221</v>
      </c>
      <c r="I36" s="604"/>
      <c r="J36" s="604"/>
      <c r="K36" s="604"/>
      <c r="L36" s="76" t="s">
        <v>54</v>
      </c>
      <c r="M36" s="28"/>
      <c r="N36" s="252"/>
      <c r="O36" s="604" t="s">
        <v>221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221</v>
      </c>
      <c r="AB36" s="611"/>
      <c r="AC36" s="611"/>
      <c r="AD36" s="612" t="s">
        <v>56</v>
      </c>
      <c r="AE36" s="613"/>
      <c r="AF36" s="42"/>
      <c r="AG36" s="79"/>
      <c r="AH36" s="596" t="s">
        <v>221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60719842</v>
      </c>
      <c r="Y43" s="504"/>
      <c r="Z43" s="520"/>
      <c r="AA43" s="519">
        <v>0</v>
      </c>
      <c r="AB43" s="504"/>
      <c r="AC43" s="520"/>
      <c r="AD43" s="528">
        <v>92505564</v>
      </c>
      <c r="AE43" s="529"/>
      <c r="AF43" s="529"/>
      <c r="AG43" s="530"/>
      <c r="AH43" s="519">
        <v>153225406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1945</v>
      </c>
      <c r="F44" s="487"/>
      <c r="G44" s="488"/>
      <c r="H44" s="486">
        <v>297482</v>
      </c>
      <c r="I44" s="487"/>
      <c r="J44" s="487"/>
      <c r="K44" s="488"/>
      <c r="L44" s="486">
        <v>127</v>
      </c>
      <c r="M44" s="487"/>
      <c r="N44" s="488"/>
      <c r="O44" s="486">
        <v>1953</v>
      </c>
      <c r="P44" s="487"/>
      <c r="Q44" s="486">
        <v>288462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236</v>
      </c>
      <c r="F45" s="508"/>
      <c r="G45" s="509"/>
      <c r="H45" s="507">
        <v>289393</v>
      </c>
      <c r="I45" s="508"/>
      <c r="J45" s="508"/>
      <c r="K45" s="509"/>
      <c r="L45" s="507">
        <v>4</v>
      </c>
      <c r="M45" s="508"/>
      <c r="N45" s="509"/>
      <c r="O45" s="507">
        <v>252</v>
      </c>
      <c r="P45" s="508"/>
      <c r="Q45" s="507">
        <v>288034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6629471</v>
      </c>
      <c r="Y45" s="504"/>
      <c r="Z45" s="520"/>
      <c r="AA45" s="465">
        <v>0</v>
      </c>
      <c r="AB45" s="466"/>
      <c r="AC45" s="467"/>
      <c r="AD45" s="519">
        <v>3979550</v>
      </c>
      <c r="AE45" s="504"/>
      <c r="AF45" s="504"/>
      <c r="AG45" s="520"/>
      <c r="AH45" s="519">
        <v>10609021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22</v>
      </c>
      <c r="F46" s="466"/>
      <c r="G46" s="467"/>
      <c r="H46" s="465">
        <v>369177</v>
      </c>
      <c r="I46" s="466"/>
      <c r="J46" s="466"/>
      <c r="K46" s="467"/>
      <c r="L46" s="465">
        <v>3</v>
      </c>
      <c r="M46" s="466"/>
      <c r="N46" s="467"/>
      <c r="O46" s="465">
        <v>22</v>
      </c>
      <c r="P46" s="466"/>
      <c r="Q46" s="465">
        <v>357250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0</v>
      </c>
      <c r="Y47" s="466"/>
      <c r="Z47" s="467"/>
      <c r="AA47" s="465">
        <v>0</v>
      </c>
      <c r="AB47" s="466"/>
      <c r="AC47" s="467"/>
      <c r="AD47" s="465">
        <v>90000</v>
      </c>
      <c r="AE47" s="466"/>
      <c r="AF47" s="466"/>
      <c r="AG47" s="467"/>
      <c r="AH47" s="465">
        <v>90000</v>
      </c>
      <c r="AI47" s="466"/>
      <c r="AJ47" s="466"/>
      <c r="AK47" s="477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 t="s">
        <v>206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221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1967</v>
      </c>
      <c r="F49" s="508"/>
      <c r="G49" s="509"/>
      <c r="H49" s="507">
        <v>298284</v>
      </c>
      <c r="I49" s="508"/>
      <c r="J49" s="508"/>
      <c r="K49" s="509"/>
      <c r="L49" s="507">
        <f>L44+L46+L48</f>
        <v>130</v>
      </c>
      <c r="M49" s="508"/>
      <c r="N49" s="509"/>
      <c r="O49" s="507">
        <v>1975</v>
      </c>
      <c r="P49" s="508"/>
      <c r="Q49" s="507">
        <v>289228</v>
      </c>
      <c r="R49" s="508"/>
      <c r="S49" s="510"/>
      <c r="T49" s="561"/>
      <c r="U49" s="526"/>
      <c r="V49" s="511" t="s">
        <v>83</v>
      </c>
      <c r="W49" s="512"/>
      <c r="X49" s="465">
        <v>61</v>
      </c>
      <c r="Y49" s="466"/>
      <c r="Z49" s="467"/>
      <c r="AA49" s="465">
        <v>0</v>
      </c>
      <c r="AB49" s="466"/>
      <c r="AC49" s="467"/>
      <c r="AD49" s="465">
        <v>449</v>
      </c>
      <c r="AE49" s="466"/>
      <c r="AF49" s="466"/>
      <c r="AG49" s="467"/>
      <c r="AH49" s="465">
        <v>510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94</v>
      </c>
      <c r="F50" s="466"/>
      <c r="G50" s="467"/>
      <c r="H50" s="465">
        <v>283491</v>
      </c>
      <c r="I50" s="466"/>
      <c r="J50" s="466"/>
      <c r="K50" s="467"/>
      <c r="L50" s="465">
        <v>7</v>
      </c>
      <c r="M50" s="466"/>
      <c r="N50" s="467"/>
      <c r="O50" s="465">
        <v>95</v>
      </c>
      <c r="P50" s="466"/>
      <c r="Q50" s="465">
        <v>270183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67349374</v>
      </c>
      <c r="Y51" s="466"/>
      <c r="Z51" s="467"/>
      <c r="AA51" s="465">
        <f>AA43+AA45-AA47+AA49</f>
        <v>0</v>
      </c>
      <c r="AB51" s="466"/>
      <c r="AC51" s="467"/>
      <c r="AD51" s="471">
        <f>AD43+AD45-AD47+AD49</f>
        <v>96395563</v>
      </c>
      <c r="AE51" s="472"/>
      <c r="AF51" s="472"/>
      <c r="AG51" s="473"/>
      <c r="AH51" s="465">
        <f>AH43+AH45-AH47+AH49</f>
        <v>163744937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2061</v>
      </c>
      <c r="F52" s="483"/>
      <c r="G52" s="484"/>
      <c r="H52" s="482">
        <v>297609</v>
      </c>
      <c r="I52" s="483"/>
      <c r="J52" s="483"/>
      <c r="K52" s="484"/>
      <c r="L52" s="482">
        <f>L49+L50</f>
        <v>137</v>
      </c>
      <c r="M52" s="483"/>
      <c r="N52" s="484"/>
      <c r="O52" s="482">
        <v>2070</v>
      </c>
      <c r="P52" s="483"/>
      <c r="Q52" s="482">
        <v>288354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2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1D32-6B0D-490A-8B36-1952833DAC09}">
  <sheetPr codeName="Sheet14"/>
  <dimension ref="A1:Y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U37" sqref="U37"/>
    </sheetView>
  </sheetViews>
  <sheetFormatPr defaultColWidth="8.109375" defaultRowHeight="13.2" x14ac:dyDescent="0.2"/>
  <cols>
    <col min="1" max="1" width="0.88671875" style="231" customWidth="1"/>
    <col min="2" max="2" width="2.33203125" style="231" customWidth="1"/>
    <col min="3" max="3" width="17.44140625" style="231" customWidth="1"/>
    <col min="4" max="4" width="15.21875" style="231" customWidth="1"/>
    <col min="5" max="6" width="8.6640625" style="231" customWidth="1"/>
    <col min="7" max="8" width="2.33203125" style="231" customWidth="1"/>
    <col min="9" max="9" width="12.44140625" style="231" customWidth="1"/>
    <col min="10" max="11" width="8.6640625" style="231" customWidth="1"/>
    <col min="12" max="12" width="9.21875" style="231" customWidth="1"/>
    <col min="13" max="14" width="5.44140625" style="231" customWidth="1"/>
    <col min="15" max="15" width="14.33203125" style="231" customWidth="1"/>
    <col min="16" max="16" width="10.33203125" style="231" customWidth="1"/>
    <col min="17" max="17" width="4.21875" style="231" customWidth="1"/>
    <col min="18" max="18" width="9.5546875" style="231" customWidth="1"/>
    <col min="19" max="19" width="1" style="231" customWidth="1"/>
    <col min="20" max="20" width="5.33203125" style="231" customWidth="1"/>
    <col min="21" max="21" width="12.6640625" style="231" customWidth="1"/>
    <col min="22" max="22" width="9.109375" style="231" customWidth="1"/>
    <col min="23" max="23" width="5" style="231" customWidth="1"/>
    <col min="24" max="24" width="12" style="231" customWidth="1"/>
    <col min="25" max="25" width="8.5546875" style="231" bestFit="1" customWidth="1"/>
    <col min="26" max="16384" width="8.109375" style="231"/>
  </cols>
  <sheetData>
    <row r="1" spans="1:25" ht="24" customHeight="1" thickBot="1" x14ac:dyDescent="0.3">
      <c r="A1" s="231" t="s">
        <v>85</v>
      </c>
      <c r="N1" s="116" t="s">
        <v>86</v>
      </c>
      <c r="O1" s="254"/>
      <c r="P1" s="876" t="s">
        <v>232</v>
      </c>
      <c r="Q1" s="877"/>
      <c r="R1" s="877"/>
    </row>
    <row r="2" spans="1:25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5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  <c r="U3" s="221"/>
      <c r="V3" s="222"/>
      <c r="X3" s="221"/>
      <c r="Y3" s="222"/>
    </row>
    <row r="4" spans="1:25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5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5" ht="23.25" customHeight="1" x14ac:dyDescent="0.2">
      <c r="B6" s="871" t="s">
        <v>96</v>
      </c>
      <c r="C6" s="872"/>
      <c r="D6" s="129">
        <v>67297592</v>
      </c>
      <c r="E6" s="169">
        <f>IF(D6=0,"－",ROUND(D6/$D$33*100,1))</f>
        <v>48.1</v>
      </c>
      <c r="F6" s="257">
        <v>3.5904024999028783</v>
      </c>
      <c r="G6" s="873" t="s">
        <v>97</v>
      </c>
      <c r="H6" s="874"/>
      <c r="I6" s="875"/>
      <c r="J6" s="798">
        <v>19168270</v>
      </c>
      <c r="K6" s="800"/>
      <c r="L6" s="258">
        <v>3.5904024999028783</v>
      </c>
      <c r="M6" s="860">
        <v>10.7</v>
      </c>
      <c r="N6" s="861"/>
      <c r="O6" s="129">
        <v>17864695</v>
      </c>
      <c r="P6" s="798">
        <v>17416558</v>
      </c>
      <c r="Q6" s="800"/>
      <c r="R6" s="259">
        <f>IF(P6=0,"－",ROUND(P6/$P$25*100,1))</f>
        <v>19.3</v>
      </c>
      <c r="U6" s="223"/>
      <c r="V6" s="224"/>
      <c r="X6" s="223"/>
      <c r="Y6" s="225"/>
    </row>
    <row r="7" spans="1:25" ht="23.25" customHeight="1" x14ac:dyDescent="0.2">
      <c r="B7" s="809" t="s">
        <v>98</v>
      </c>
      <c r="C7" s="810"/>
      <c r="D7" s="129">
        <v>422478</v>
      </c>
      <c r="E7" s="260">
        <f t="shared" ref="E7:E33" si="0">IF(D7=0,"－",ROUND(D7/$D$33*100,1))</f>
        <v>0.3</v>
      </c>
      <c r="F7" s="257">
        <v>-1.2070177431611206E-2</v>
      </c>
      <c r="G7" s="261" t="s">
        <v>99</v>
      </c>
      <c r="H7" s="866" t="s">
        <v>100</v>
      </c>
      <c r="I7" s="866"/>
      <c r="J7" s="762">
        <v>12762631</v>
      </c>
      <c r="K7" s="764"/>
      <c r="L7" s="258">
        <v>-1.2070177431611206E-2</v>
      </c>
      <c r="M7" s="860">
        <v>4.3</v>
      </c>
      <c r="N7" s="861"/>
      <c r="O7" s="129">
        <v>11942063</v>
      </c>
      <c r="P7" s="798">
        <v>11907092</v>
      </c>
      <c r="Q7" s="800"/>
      <c r="R7" s="262">
        <f t="shared" ref="R7:R16" si="1">IF(P7=0,"－",ROUND(P7/$P$25*100,1))</f>
        <v>13.2</v>
      </c>
      <c r="U7" s="223"/>
      <c r="V7" s="224"/>
      <c r="X7" s="223"/>
      <c r="Y7" s="225"/>
    </row>
    <row r="8" spans="1:25" ht="23.25" customHeight="1" x14ac:dyDescent="0.2">
      <c r="B8" s="809" t="s">
        <v>101</v>
      </c>
      <c r="C8" s="810"/>
      <c r="D8" s="129">
        <v>332235</v>
      </c>
      <c r="E8" s="260">
        <f t="shared" si="0"/>
        <v>0.2</v>
      </c>
      <c r="F8" s="257">
        <v>42.248244562425064</v>
      </c>
      <c r="G8" s="263"/>
      <c r="H8" s="866" t="s">
        <v>102</v>
      </c>
      <c r="I8" s="866"/>
      <c r="J8" s="762">
        <v>1560193</v>
      </c>
      <c r="K8" s="764"/>
      <c r="L8" s="258">
        <v>42.248244562425064</v>
      </c>
      <c r="M8" s="860">
        <v>164.9</v>
      </c>
      <c r="N8" s="861"/>
      <c r="O8" s="129">
        <v>1560193</v>
      </c>
      <c r="P8" s="798">
        <v>1189545</v>
      </c>
      <c r="Q8" s="800"/>
      <c r="R8" s="262">
        <f>IF(P8=0,"－",ROUND(P8/$P$25*100,1))</f>
        <v>1.3</v>
      </c>
      <c r="U8" s="223"/>
      <c r="V8" s="224"/>
      <c r="X8" s="223"/>
      <c r="Y8" s="225"/>
    </row>
    <row r="9" spans="1:25" ht="23.25" customHeight="1" x14ac:dyDescent="0.2">
      <c r="B9" s="809" t="s">
        <v>103</v>
      </c>
      <c r="C9" s="810"/>
      <c r="D9" s="129">
        <v>1722902</v>
      </c>
      <c r="E9" s="260">
        <f t="shared" si="0"/>
        <v>1.2</v>
      </c>
      <c r="F9" s="264">
        <v>38.263764166221279</v>
      </c>
      <c r="G9" s="848" t="s">
        <v>104</v>
      </c>
      <c r="H9" s="849"/>
      <c r="I9" s="832"/>
      <c r="J9" s="762">
        <v>27903812</v>
      </c>
      <c r="K9" s="764"/>
      <c r="L9" s="258">
        <v>38.263764166221279</v>
      </c>
      <c r="M9" s="860">
        <v>3</v>
      </c>
      <c r="N9" s="861"/>
      <c r="O9" s="129">
        <v>12789512</v>
      </c>
      <c r="P9" s="762">
        <v>10761173</v>
      </c>
      <c r="Q9" s="764"/>
      <c r="R9" s="262">
        <f t="shared" si="1"/>
        <v>11.9</v>
      </c>
      <c r="U9" s="223"/>
      <c r="V9" s="224"/>
      <c r="X9" s="223"/>
      <c r="Y9" s="225"/>
    </row>
    <row r="10" spans="1:25" ht="23.25" customHeight="1" x14ac:dyDescent="0.2">
      <c r="B10" s="809" t="s">
        <v>105</v>
      </c>
      <c r="C10" s="810"/>
      <c r="D10" s="129">
        <v>2530866</v>
      </c>
      <c r="E10" s="260">
        <f t="shared" si="0"/>
        <v>1.8</v>
      </c>
      <c r="F10" s="264">
        <v>87.88727354524417</v>
      </c>
      <c r="G10" s="848" t="s">
        <v>106</v>
      </c>
      <c r="H10" s="849"/>
      <c r="I10" s="832"/>
      <c r="J10" s="762">
        <v>547924</v>
      </c>
      <c r="K10" s="764"/>
      <c r="L10" s="258">
        <v>87.88727354524417</v>
      </c>
      <c r="M10" s="860">
        <v>-13.5</v>
      </c>
      <c r="N10" s="861"/>
      <c r="O10" s="129">
        <v>547924</v>
      </c>
      <c r="P10" s="762">
        <v>547924</v>
      </c>
      <c r="Q10" s="764"/>
      <c r="R10" s="262">
        <f t="shared" si="1"/>
        <v>0.6</v>
      </c>
      <c r="U10" s="223"/>
      <c r="V10" s="224"/>
      <c r="X10" s="223"/>
      <c r="Y10" s="225"/>
    </row>
    <row r="11" spans="1:25" ht="23.25" customHeight="1" x14ac:dyDescent="0.2">
      <c r="B11" s="809" t="s">
        <v>107</v>
      </c>
      <c r="C11" s="810"/>
      <c r="D11" s="129">
        <v>10394174</v>
      </c>
      <c r="E11" s="260">
        <f t="shared" si="0"/>
        <v>7.4</v>
      </c>
      <c r="F11" s="264">
        <v>6.3768333679934175</v>
      </c>
      <c r="G11" s="862" t="s">
        <v>108</v>
      </c>
      <c r="H11" s="864" t="s">
        <v>109</v>
      </c>
      <c r="I11" s="832"/>
      <c r="J11" s="762">
        <v>547414</v>
      </c>
      <c r="K11" s="764"/>
      <c r="L11" s="258">
        <v>6.3768333679934175</v>
      </c>
      <c r="M11" s="860">
        <v>-13.6</v>
      </c>
      <c r="N11" s="861"/>
      <c r="O11" s="129">
        <v>547414</v>
      </c>
      <c r="P11" s="762">
        <v>547414</v>
      </c>
      <c r="Q11" s="764"/>
      <c r="R11" s="262">
        <f t="shared" si="1"/>
        <v>0.6</v>
      </c>
      <c r="U11" s="223"/>
      <c r="V11" s="224"/>
      <c r="X11" s="223"/>
      <c r="Y11" s="225"/>
    </row>
    <row r="12" spans="1:25" ht="23.25" customHeight="1" x14ac:dyDescent="0.2">
      <c r="B12" s="809" t="s">
        <v>111</v>
      </c>
      <c r="C12" s="810"/>
      <c r="D12" s="129">
        <v>0</v>
      </c>
      <c r="E12" s="265" t="str">
        <f t="shared" si="0"/>
        <v>－</v>
      </c>
      <c r="F12" s="264" t="s">
        <v>199</v>
      </c>
      <c r="G12" s="863"/>
      <c r="H12" s="864" t="s">
        <v>112</v>
      </c>
      <c r="I12" s="832"/>
      <c r="J12" s="762">
        <v>510</v>
      </c>
      <c r="K12" s="764"/>
      <c r="L12" s="258">
        <f t="shared" ref="L12:L29" si="2">IF(J12=0,"－",ROUND(J12/$J$29*100,1))</f>
        <v>0</v>
      </c>
      <c r="M12" s="860">
        <v>1316.7</v>
      </c>
      <c r="N12" s="861"/>
      <c r="O12" s="129">
        <v>510</v>
      </c>
      <c r="P12" s="762">
        <v>510</v>
      </c>
      <c r="Q12" s="764"/>
      <c r="R12" s="262">
        <f t="shared" si="1"/>
        <v>0</v>
      </c>
      <c r="U12" s="223"/>
      <c r="V12" s="224"/>
      <c r="X12" s="223"/>
      <c r="Y12" s="225"/>
    </row>
    <row r="13" spans="1:25" ht="23.25" customHeight="1" x14ac:dyDescent="0.2">
      <c r="B13" s="809" t="s">
        <v>113</v>
      </c>
      <c r="C13" s="810"/>
      <c r="D13" s="129">
        <v>1457</v>
      </c>
      <c r="E13" s="228">
        <f t="shared" si="0"/>
        <v>0</v>
      </c>
      <c r="F13" s="264">
        <v>-53.877809433364988</v>
      </c>
      <c r="G13" s="848" t="s">
        <v>114</v>
      </c>
      <c r="H13" s="849"/>
      <c r="I13" s="832"/>
      <c r="J13" s="762">
        <f>J6+J9+J10</f>
        <v>47620006</v>
      </c>
      <c r="K13" s="764"/>
      <c r="L13" s="258">
        <f>IF(J13=0,"－",ROUND(J13/$J$29*100,1))</f>
        <v>38.200000000000003</v>
      </c>
      <c r="M13" s="860">
        <v>5.7</v>
      </c>
      <c r="N13" s="861"/>
      <c r="O13" s="130">
        <f>O6+O9+O10</f>
        <v>31202131</v>
      </c>
      <c r="P13" s="762">
        <f>P6+P9+P10</f>
        <v>28725655</v>
      </c>
      <c r="Q13" s="764"/>
      <c r="R13" s="262">
        <f t="shared" si="1"/>
        <v>31.8</v>
      </c>
      <c r="U13" s="223"/>
      <c r="V13" s="224"/>
      <c r="X13" s="223"/>
      <c r="Y13" s="225"/>
    </row>
    <row r="14" spans="1:25" ht="23.25" customHeight="1" x14ac:dyDescent="0.2">
      <c r="B14" s="809" t="s">
        <v>115</v>
      </c>
      <c r="C14" s="810"/>
      <c r="D14" s="129">
        <v>157403</v>
      </c>
      <c r="E14" s="228">
        <f t="shared" si="0"/>
        <v>0.1</v>
      </c>
      <c r="F14" s="264">
        <v>33.151737147981144</v>
      </c>
      <c r="G14" s="848" t="s">
        <v>233</v>
      </c>
      <c r="H14" s="849"/>
      <c r="I14" s="832"/>
      <c r="J14" s="762">
        <v>31311737</v>
      </c>
      <c r="K14" s="764"/>
      <c r="L14" s="258">
        <f t="shared" si="2"/>
        <v>25.1</v>
      </c>
      <c r="M14" s="793">
        <v>6.6</v>
      </c>
      <c r="N14" s="828"/>
      <c r="O14" s="129">
        <v>26097577</v>
      </c>
      <c r="P14" s="762">
        <v>22108429</v>
      </c>
      <c r="Q14" s="764"/>
      <c r="R14" s="266">
        <f t="shared" si="1"/>
        <v>24.5</v>
      </c>
      <c r="U14" s="223"/>
      <c r="V14" s="224"/>
      <c r="X14" s="223"/>
      <c r="Y14" s="225"/>
    </row>
    <row r="15" spans="1:25" ht="23.25" customHeight="1" x14ac:dyDescent="0.2">
      <c r="B15" s="859" t="s">
        <v>117</v>
      </c>
      <c r="C15" s="850"/>
      <c r="D15" s="129">
        <v>1037024</v>
      </c>
      <c r="E15" s="265">
        <f t="shared" si="0"/>
        <v>0.7</v>
      </c>
      <c r="F15" s="264">
        <v>1754.9422244481807</v>
      </c>
      <c r="G15" s="848" t="s">
        <v>118</v>
      </c>
      <c r="H15" s="849"/>
      <c r="I15" s="832"/>
      <c r="J15" s="762">
        <v>636099</v>
      </c>
      <c r="K15" s="764"/>
      <c r="L15" s="258">
        <f t="shared" si="2"/>
        <v>0.5</v>
      </c>
      <c r="M15" s="793">
        <v>5.8</v>
      </c>
      <c r="N15" s="828"/>
      <c r="O15" s="129">
        <v>614935</v>
      </c>
      <c r="P15" s="762">
        <v>614935</v>
      </c>
      <c r="Q15" s="764"/>
      <c r="R15" s="262">
        <f t="shared" si="1"/>
        <v>0.7</v>
      </c>
      <c r="U15" s="223"/>
      <c r="V15" s="224"/>
      <c r="X15" s="223"/>
      <c r="Y15" s="225"/>
    </row>
    <row r="16" spans="1:25" ht="23.25" customHeight="1" x14ac:dyDescent="0.2">
      <c r="B16" s="809" t="s">
        <v>119</v>
      </c>
      <c r="C16" s="850"/>
      <c r="D16" s="129">
        <v>5066591</v>
      </c>
      <c r="E16" s="260">
        <f t="shared" si="0"/>
        <v>3.6</v>
      </c>
      <c r="F16" s="264">
        <v>4.702594383049008</v>
      </c>
      <c r="G16" s="848" t="s">
        <v>120</v>
      </c>
      <c r="H16" s="849"/>
      <c r="I16" s="832"/>
      <c r="J16" s="762">
        <v>9354980</v>
      </c>
      <c r="K16" s="764"/>
      <c r="L16" s="258">
        <f t="shared" si="2"/>
        <v>7.5</v>
      </c>
      <c r="M16" s="793">
        <v>10.3</v>
      </c>
      <c r="N16" s="828"/>
      <c r="O16" s="129">
        <v>7209230</v>
      </c>
      <c r="P16" s="762">
        <v>4678076</v>
      </c>
      <c r="Q16" s="764"/>
      <c r="R16" s="262">
        <f t="shared" si="1"/>
        <v>5.2</v>
      </c>
      <c r="U16" s="223"/>
      <c r="V16" s="224"/>
      <c r="X16" s="223"/>
      <c r="Y16" s="225"/>
    </row>
    <row r="17" spans="1:25" ht="23.25" customHeight="1" x14ac:dyDescent="0.2">
      <c r="B17" s="851" t="s">
        <v>108</v>
      </c>
      <c r="C17" s="267" t="s">
        <v>121</v>
      </c>
      <c r="D17" s="129">
        <v>1032358</v>
      </c>
      <c r="E17" s="260">
        <f t="shared" si="0"/>
        <v>0.7</v>
      </c>
      <c r="F17" s="264">
        <v>-47.724288585414563</v>
      </c>
      <c r="G17" s="848" t="s">
        <v>38</v>
      </c>
      <c r="H17" s="849"/>
      <c r="I17" s="832"/>
      <c r="J17" s="762">
        <v>10609021</v>
      </c>
      <c r="K17" s="764"/>
      <c r="L17" s="258">
        <f t="shared" si="2"/>
        <v>8.5</v>
      </c>
      <c r="M17" s="793">
        <v>-28.1</v>
      </c>
      <c r="N17" s="828"/>
      <c r="O17" s="129">
        <v>10228092</v>
      </c>
      <c r="P17" s="853"/>
      <c r="Q17" s="854"/>
      <c r="R17" s="855"/>
      <c r="U17" s="223"/>
      <c r="V17" s="224"/>
      <c r="X17" s="223"/>
      <c r="Y17" s="225"/>
    </row>
    <row r="18" spans="1:25" ht="23.25" customHeight="1" x14ac:dyDescent="0.2">
      <c r="B18" s="852"/>
      <c r="C18" s="267" t="s">
        <v>122</v>
      </c>
      <c r="D18" s="129">
        <v>4034233</v>
      </c>
      <c r="E18" s="260">
        <f t="shared" si="0"/>
        <v>2.9</v>
      </c>
      <c r="F18" s="264">
        <v>40.850353222786964</v>
      </c>
      <c r="G18" s="848" t="s">
        <v>123</v>
      </c>
      <c r="H18" s="849"/>
      <c r="I18" s="832"/>
      <c r="J18" s="762">
        <v>131500</v>
      </c>
      <c r="K18" s="764"/>
      <c r="L18" s="258">
        <f t="shared" si="2"/>
        <v>0.1</v>
      </c>
      <c r="M18" s="793">
        <v>31.5</v>
      </c>
      <c r="N18" s="828"/>
      <c r="O18" s="129">
        <v>131500</v>
      </c>
      <c r="P18" s="856"/>
      <c r="Q18" s="857"/>
      <c r="R18" s="858"/>
      <c r="U18" s="223"/>
      <c r="V18" s="224"/>
      <c r="X18" s="223"/>
      <c r="Y18" s="225"/>
    </row>
    <row r="19" spans="1:25" ht="23.25" customHeight="1" x14ac:dyDescent="0.2">
      <c r="B19" s="809" t="s">
        <v>124</v>
      </c>
      <c r="C19" s="810"/>
      <c r="D19" s="129">
        <v>27498</v>
      </c>
      <c r="E19" s="260">
        <f t="shared" si="0"/>
        <v>0</v>
      </c>
      <c r="F19" s="264">
        <v>5.0383895488750552</v>
      </c>
      <c r="G19" s="848" t="s">
        <v>125</v>
      </c>
      <c r="H19" s="849"/>
      <c r="I19" s="832"/>
      <c r="J19" s="762">
        <v>27305</v>
      </c>
      <c r="K19" s="764"/>
      <c r="L19" s="258">
        <f t="shared" si="2"/>
        <v>0</v>
      </c>
      <c r="M19" s="793">
        <v>124.8</v>
      </c>
      <c r="N19" s="828"/>
      <c r="O19" s="129">
        <v>26635</v>
      </c>
      <c r="P19" s="762">
        <v>26635</v>
      </c>
      <c r="Q19" s="764"/>
      <c r="R19" s="262">
        <f>IF(P19=0,"－",ROUND(P19/$P$25*100,1))</f>
        <v>0</v>
      </c>
      <c r="U19" s="223"/>
      <c r="V19" s="224"/>
      <c r="X19" s="223"/>
      <c r="Y19" s="225"/>
    </row>
    <row r="20" spans="1:25" ht="23.25" customHeight="1" x14ac:dyDescent="0.2">
      <c r="A20" s="250" t="s">
        <v>126</v>
      </c>
      <c r="B20" s="809" t="s">
        <v>127</v>
      </c>
      <c r="C20" s="810"/>
      <c r="D20" s="130">
        <f>SUM(D6:D16)+D19</f>
        <v>88990220</v>
      </c>
      <c r="E20" s="260">
        <f t="shared" si="0"/>
        <v>63.7</v>
      </c>
      <c r="F20" s="264">
        <v>7.1811584010754492</v>
      </c>
      <c r="G20" s="848" t="s">
        <v>128</v>
      </c>
      <c r="H20" s="849"/>
      <c r="I20" s="832"/>
      <c r="J20" s="762">
        <v>8917558</v>
      </c>
      <c r="K20" s="764"/>
      <c r="L20" s="258">
        <f t="shared" si="2"/>
        <v>7.2</v>
      </c>
      <c r="M20" s="793">
        <v>0.1</v>
      </c>
      <c r="N20" s="828"/>
      <c r="O20" s="129">
        <v>7524290</v>
      </c>
      <c r="P20" s="762">
        <v>4657063</v>
      </c>
      <c r="Q20" s="764"/>
      <c r="R20" s="262">
        <f>IF(P20=0,"－",ROUND(P20/$P$25*100,1))</f>
        <v>5.2</v>
      </c>
      <c r="U20" s="223"/>
      <c r="V20" s="224"/>
      <c r="X20" s="223"/>
      <c r="Y20" s="225"/>
    </row>
    <row r="21" spans="1:25" ht="23.25" customHeight="1" x14ac:dyDescent="0.2">
      <c r="B21" s="809" t="s">
        <v>129</v>
      </c>
      <c r="C21" s="810"/>
      <c r="D21" s="129">
        <v>801410</v>
      </c>
      <c r="E21" s="265">
        <f t="shared" si="0"/>
        <v>0.6</v>
      </c>
      <c r="F21" s="264">
        <v>-10.561211906125045</v>
      </c>
      <c r="G21" s="843" t="s">
        <v>130</v>
      </c>
      <c r="H21" s="844"/>
      <c r="I21" s="845"/>
      <c r="J21" s="762">
        <v>0</v>
      </c>
      <c r="K21" s="764"/>
      <c r="L21" s="258" t="str">
        <f t="shared" si="2"/>
        <v>－</v>
      </c>
      <c r="M21" s="793" t="s">
        <v>199</v>
      </c>
      <c r="N21" s="828"/>
      <c r="O21" s="129">
        <v>0</v>
      </c>
      <c r="P21" s="762">
        <v>0</v>
      </c>
      <c r="Q21" s="764"/>
      <c r="R21" s="262" t="str">
        <f>IF(P21=0,"－",ROUND(P21/$P$25*100,1))</f>
        <v>－</v>
      </c>
      <c r="U21" s="223"/>
      <c r="V21" s="224"/>
      <c r="X21" s="223"/>
      <c r="Y21" s="225"/>
    </row>
    <row r="22" spans="1:25" ht="23.25" customHeight="1" x14ac:dyDescent="0.2">
      <c r="B22" s="809" t="s">
        <v>131</v>
      </c>
      <c r="C22" s="810"/>
      <c r="D22" s="129">
        <v>4524752</v>
      </c>
      <c r="E22" s="260">
        <f t="shared" si="0"/>
        <v>3.2</v>
      </c>
      <c r="F22" s="257">
        <v>1.7210801235107764</v>
      </c>
      <c r="G22" s="846" t="s">
        <v>132</v>
      </c>
      <c r="H22" s="847"/>
      <c r="I22" s="839"/>
      <c r="J22" s="763">
        <f>J24+J27+J28</f>
        <v>15929470</v>
      </c>
      <c r="K22" s="764"/>
      <c r="L22" s="258">
        <f t="shared" si="2"/>
        <v>12.8</v>
      </c>
      <c r="M22" s="793">
        <v>-0.6</v>
      </c>
      <c r="N22" s="828"/>
      <c r="O22" s="131">
        <f>O24+O27+O28</f>
        <v>14709857</v>
      </c>
      <c r="P22" s="268" t="s">
        <v>133</v>
      </c>
      <c r="Q22" s="269"/>
      <c r="R22" s="270"/>
      <c r="U22" s="223"/>
      <c r="V22" s="224"/>
      <c r="X22" s="223"/>
      <c r="Y22" s="225"/>
    </row>
    <row r="23" spans="1:25" ht="23.25" customHeight="1" x14ac:dyDescent="0.2">
      <c r="B23" s="809" t="s">
        <v>134</v>
      </c>
      <c r="C23" s="810"/>
      <c r="D23" s="129">
        <v>656838</v>
      </c>
      <c r="E23" s="260">
        <f t="shared" si="0"/>
        <v>0.5</v>
      </c>
      <c r="F23" s="257">
        <v>-8.828342640132913</v>
      </c>
      <c r="G23" s="271"/>
      <c r="H23" s="838" t="s">
        <v>135</v>
      </c>
      <c r="I23" s="839"/>
      <c r="J23" s="762">
        <v>530917</v>
      </c>
      <c r="K23" s="764"/>
      <c r="L23" s="258">
        <f t="shared" si="2"/>
        <v>0.4</v>
      </c>
      <c r="M23" s="793">
        <v>18</v>
      </c>
      <c r="N23" s="828"/>
      <c r="O23" s="129">
        <v>530917</v>
      </c>
      <c r="P23" s="829">
        <v>60810793</v>
      </c>
      <c r="Q23" s="830"/>
      <c r="R23" s="273" t="s">
        <v>14</v>
      </c>
      <c r="U23" s="223"/>
      <c r="V23" s="224"/>
      <c r="X23" s="223"/>
      <c r="Y23" s="225"/>
    </row>
    <row r="24" spans="1:25" ht="23.25" customHeight="1" x14ac:dyDescent="0.2">
      <c r="B24" s="809" t="s">
        <v>136</v>
      </c>
      <c r="C24" s="810"/>
      <c r="D24" s="129">
        <v>13191783</v>
      </c>
      <c r="E24" s="260">
        <f t="shared" si="0"/>
        <v>9.4</v>
      </c>
      <c r="F24" s="264">
        <v>-18.589010545216979</v>
      </c>
      <c r="G24" s="840" t="s">
        <v>137</v>
      </c>
      <c r="H24" s="838" t="s">
        <v>138</v>
      </c>
      <c r="I24" s="839"/>
      <c r="J24" s="762">
        <v>15929470</v>
      </c>
      <c r="K24" s="764"/>
      <c r="L24" s="258">
        <f t="shared" si="2"/>
        <v>12.8</v>
      </c>
      <c r="M24" s="793">
        <v>-0.6</v>
      </c>
      <c r="N24" s="828"/>
      <c r="O24" s="129">
        <v>14709857</v>
      </c>
      <c r="P24" s="274" t="s">
        <v>139</v>
      </c>
      <c r="Q24" s="272"/>
      <c r="R24" s="273"/>
      <c r="U24" s="223"/>
      <c r="V24" s="224"/>
      <c r="X24" s="223"/>
      <c r="Y24" s="225"/>
    </row>
    <row r="25" spans="1:25" ht="23.25" customHeight="1" x14ac:dyDescent="0.2">
      <c r="B25" s="809" t="s">
        <v>140</v>
      </c>
      <c r="C25" s="810"/>
      <c r="D25" s="129">
        <v>11150295</v>
      </c>
      <c r="E25" s="260">
        <f t="shared" si="0"/>
        <v>8</v>
      </c>
      <c r="F25" s="264">
        <v>-5.4529240517073196</v>
      </c>
      <c r="G25" s="840"/>
      <c r="H25" s="836" t="s">
        <v>108</v>
      </c>
      <c r="I25" s="255" t="s">
        <v>141</v>
      </c>
      <c r="J25" s="762">
        <v>1362042</v>
      </c>
      <c r="K25" s="764"/>
      <c r="L25" s="258">
        <f t="shared" si="2"/>
        <v>1.1000000000000001</v>
      </c>
      <c r="M25" s="793">
        <v>-70</v>
      </c>
      <c r="N25" s="828"/>
      <c r="O25" s="129">
        <v>873683</v>
      </c>
      <c r="P25" s="829">
        <v>90382475</v>
      </c>
      <c r="Q25" s="830"/>
      <c r="R25" s="273" t="s">
        <v>14</v>
      </c>
      <c r="U25" s="223"/>
      <c r="V25" s="224"/>
      <c r="X25" s="223"/>
      <c r="Y25" s="225"/>
    </row>
    <row r="26" spans="1:25" ht="23.25" customHeight="1" x14ac:dyDescent="0.2">
      <c r="B26" s="809" t="s">
        <v>142</v>
      </c>
      <c r="C26" s="810"/>
      <c r="D26" s="129">
        <v>2063088</v>
      </c>
      <c r="E26" s="260">
        <f t="shared" si="0"/>
        <v>1.5</v>
      </c>
      <c r="F26" s="264">
        <v>7.6261592924416588</v>
      </c>
      <c r="G26" s="840"/>
      <c r="H26" s="837"/>
      <c r="I26" s="255" t="s">
        <v>143</v>
      </c>
      <c r="J26" s="762">
        <v>14567428</v>
      </c>
      <c r="K26" s="764"/>
      <c r="L26" s="258">
        <f t="shared" si="2"/>
        <v>11.7</v>
      </c>
      <c r="M26" s="793">
        <v>26.8</v>
      </c>
      <c r="N26" s="828"/>
      <c r="O26" s="129">
        <v>13836174</v>
      </c>
      <c r="R26" s="275"/>
      <c r="U26" s="223"/>
      <c r="V26" s="224"/>
      <c r="X26" s="223"/>
      <c r="Y26" s="225"/>
    </row>
    <row r="27" spans="1:25" ht="23.25" customHeight="1" x14ac:dyDescent="0.2">
      <c r="B27" s="809" t="s">
        <v>144</v>
      </c>
      <c r="C27" s="810"/>
      <c r="D27" s="129">
        <v>1659286</v>
      </c>
      <c r="E27" s="260">
        <f t="shared" si="0"/>
        <v>1.2</v>
      </c>
      <c r="F27" s="264">
        <v>33.559408801649759</v>
      </c>
      <c r="G27" s="841"/>
      <c r="H27" s="825" t="s">
        <v>145</v>
      </c>
      <c r="I27" s="826"/>
      <c r="J27" s="762">
        <v>0</v>
      </c>
      <c r="K27" s="764"/>
      <c r="L27" s="258" t="str">
        <f t="shared" si="2"/>
        <v>－</v>
      </c>
      <c r="M27" s="793" t="s">
        <v>199</v>
      </c>
      <c r="N27" s="828"/>
      <c r="O27" s="129">
        <v>0</v>
      </c>
      <c r="P27" s="829"/>
      <c r="Q27" s="830"/>
      <c r="R27" s="273"/>
      <c r="U27" s="223"/>
      <c r="V27" s="224"/>
      <c r="X27" s="223"/>
      <c r="Y27" s="225"/>
    </row>
    <row r="28" spans="1:25" ht="23.25" customHeight="1" x14ac:dyDescent="0.2">
      <c r="B28" s="809" t="s">
        <v>146</v>
      </c>
      <c r="C28" s="810"/>
      <c r="D28" s="129">
        <v>179982</v>
      </c>
      <c r="E28" s="228">
        <f t="shared" si="0"/>
        <v>0.1</v>
      </c>
      <c r="F28" s="264">
        <v>-21.775865441032661</v>
      </c>
      <c r="G28" s="842"/>
      <c r="H28" s="831" t="s">
        <v>147</v>
      </c>
      <c r="I28" s="832"/>
      <c r="J28" s="762">
        <v>0</v>
      </c>
      <c r="K28" s="764"/>
      <c r="L28" s="258" t="str">
        <f t="shared" si="2"/>
        <v>－</v>
      </c>
      <c r="M28" s="793" t="s">
        <v>199</v>
      </c>
      <c r="N28" s="828"/>
      <c r="O28" s="129">
        <v>0</v>
      </c>
      <c r="P28" s="833"/>
      <c r="Q28" s="834"/>
      <c r="R28" s="835"/>
      <c r="U28" s="226"/>
      <c r="V28" s="224"/>
      <c r="X28" s="223"/>
      <c r="Y28" s="225"/>
    </row>
    <row r="29" spans="1:25" ht="23.25" customHeight="1" x14ac:dyDescent="0.2">
      <c r="B29" s="809" t="s">
        <v>148</v>
      </c>
      <c r="C29" s="810"/>
      <c r="D29" s="129">
        <v>13128847</v>
      </c>
      <c r="E29" s="260">
        <f t="shared" si="0"/>
        <v>9.4</v>
      </c>
      <c r="F29" s="264">
        <v>-2.9310879585901506</v>
      </c>
      <c r="G29" s="811" t="s">
        <v>149</v>
      </c>
      <c r="H29" s="772"/>
      <c r="I29" s="733"/>
      <c r="J29" s="762">
        <f>SUM(J13:K22)</f>
        <v>124537676</v>
      </c>
      <c r="K29" s="764"/>
      <c r="L29" s="276">
        <f t="shared" si="2"/>
        <v>100</v>
      </c>
      <c r="M29" s="812">
        <v>1</v>
      </c>
      <c r="N29" s="813"/>
      <c r="O29" s="132">
        <f>SUM(O13:O22)</f>
        <v>97744247</v>
      </c>
      <c r="P29" s="833"/>
      <c r="Q29" s="834"/>
      <c r="R29" s="835"/>
      <c r="U29" s="223"/>
      <c r="V29" s="224"/>
      <c r="X29" s="223"/>
      <c r="Y29" s="225"/>
    </row>
    <row r="30" spans="1:25" ht="23.25" customHeight="1" x14ac:dyDescent="0.2">
      <c r="B30" s="809" t="s">
        <v>150</v>
      </c>
      <c r="C30" s="810"/>
      <c r="D30" s="129">
        <v>3435313</v>
      </c>
      <c r="E30" s="260">
        <f t="shared" si="0"/>
        <v>2.5</v>
      </c>
      <c r="F30" s="257">
        <v>40.86818563546062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23"/>
      <c r="V30" s="224"/>
      <c r="X30" s="223"/>
      <c r="Y30" s="325"/>
    </row>
    <row r="31" spans="1:25" ht="23.25" customHeight="1" x14ac:dyDescent="0.2">
      <c r="B31" s="809" t="s">
        <v>151</v>
      </c>
      <c r="C31" s="810"/>
      <c r="D31" s="129">
        <v>0</v>
      </c>
      <c r="E31" s="260" t="str">
        <f t="shared" si="0"/>
        <v>－</v>
      </c>
      <c r="F31" s="257" t="s">
        <v>199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26"/>
      <c r="V31" s="224"/>
      <c r="X31" s="223"/>
      <c r="Y31" s="325"/>
    </row>
    <row r="32" spans="1:25" ht="23.25" customHeight="1" x14ac:dyDescent="0.2">
      <c r="B32" s="809" t="s">
        <v>152</v>
      </c>
      <c r="C32" s="810"/>
      <c r="D32" s="129">
        <f>SUM(D21:D31)</f>
        <v>50791594</v>
      </c>
      <c r="E32" s="228">
        <f>IF(D32=0,"－",ROUND(D32/$D$33*100,1))</f>
        <v>36.299999999999997</v>
      </c>
      <c r="F32" s="257">
        <v>-4.911889093037658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  <c r="U32" s="223"/>
      <c r="V32" s="224"/>
      <c r="X32" s="223"/>
      <c r="Y32" s="325"/>
    </row>
    <row r="33" spans="1:25" ht="23.25" customHeight="1" thickBot="1" x14ac:dyDescent="0.25">
      <c r="B33" s="823" t="s">
        <v>68</v>
      </c>
      <c r="C33" s="824"/>
      <c r="D33" s="133">
        <f>D20+D32</f>
        <v>139781814</v>
      </c>
      <c r="E33" s="278">
        <f t="shared" si="0"/>
        <v>100</v>
      </c>
      <c r="F33" s="279">
        <v>2.4469252953054133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  <c r="U33" s="223"/>
      <c r="V33" s="224"/>
      <c r="X33" s="223"/>
      <c r="Y33" s="325"/>
    </row>
    <row r="34" spans="1:25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5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5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5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64056983</v>
      </c>
      <c r="O37" s="764"/>
      <c r="P37" s="152">
        <f t="shared" ref="P37:P43" si="3">IF(N37=0,"－",ROUND(N37/$N$43*100,1))</f>
        <v>95.2</v>
      </c>
      <c r="Q37" s="793">
        <v>3.9</v>
      </c>
      <c r="R37" s="794"/>
      <c r="S37" s="153"/>
      <c r="T37" s="153"/>
      <c r="X37" s="223"/>
      <c r="Y37" s="225"/>
    </row>
    <row r="38" spans="1:25" ht="20.100000000000001" customHeight="1" x14ac:dyDescent="0.2">
      <c r="A38" s="275"/>
      <c r="B38" s="739" t="s">
        <v>159</v>
      </c>
      <c r="C38" s="740"/>
      <c r="D38" s="155">
        <v>760733</v>
      </c>
      <c r="E38" s="169">
        <f t="shared" ref="E38:E51" si="4">IF(D38=0,"－",ROUND(D38/$D$51*100,1))</f>
        <v>0.6</v>
      </c>
      <c r="F38" s="227">
        <v>4.3146003938195454</v>
      </c>
      <c r="G38" s="798">
        <v>759107</v>
      </c>
      <c r="H38" s="799"/>
      <c r="I38" s="800"/>
      <c r="J38" s="281">
        <f t="shared" ref="J38:J50" si="5">IF(G38=0,"－",ROUND(G38/$G$51*100,1))</f>
        <v>0.8</v>
      </c>
      <c r="K38" s="782" t="s">
        <v>160</v>
      </c>
      <c r="L38" s="783"/>
      <c r="M38" s="768"/>
      <c r="N38" s="762">
        <v>92864</v>
      </c>
      <c r="O38" s="764"/>
      <c r="P38" s="152">
        <f t="shared" si="3"/>
        <v>0.1</v>
      </c>
      <c r="Q38" s="793">
        <v>4.3</v>
      </c>
      <c r="R38" s="794"/>
      <c r="S38" s="251"/>
      <c r="T38" s="251"/>
      <c r="U38" s="223"/>
      <c r="V38" s="224"/>
      <c r="X38" s="223"/>
      <c r="Y38" s="225"/>
    </row>
    <row r="39" spans="1:25" ht="20.100000000000001" customHeight="1" x14ac:dyDescent="0.2">
      <c r="A39" s="275"/>
      <c r="B39" s="767" t="s">
        <v>161</v>
      </c>
      <c r="C39" s="768"/>
      <c r="D39" s="130">
        <v>29669064</v>
      </c>
      <c r="E39" s="169">
        <f t="shared" si="4"/>
        <v>23.8</v>
      </c>
      <c r="F39" s="227">
        <v>-1.5046396197686884</v>
      </c>
      <c r="G39" s="762">
        <v>26942430</v>
      </c>
      <c r="H39" s="763"/>
      <c r="I39" s="764"/>
      <c r="J39" s="282">
        <f t="shared" si="5"/>
        <v>27.6</v>
      </c>
      <c r="K39" s="782" t="s">
        <v>162</v>
      </c>
      <c r="L39" s="783"/>
      <c r="M39" s="768"/>
      <c r="N39" s="762">
        <v>3147745</v>
      </c>
      <c r="O39" s="764"/>
      <c r="P39" s="152">
        <f t="shared" si="3"/>
        <v>4.7</v>
      </c>
      <c r="Q39" s="793">
        <v>-2.2000000000000002</v>
      </c>
      <c r="R39" s="794"/>
      <c r="U39" s="223"/>
      <c r="V39" s="224"/>
      <c r="X39" s="223"/>
      <c r="Y39" s="225"/>
    </row>
    <row r="40" spans="1:25" ht="20.100000000000001" customHeight="1" x14ac:dyDescent="0.2">
      <c r="A40" s="275"/>
      <c r="B40" s="767" t="s">
        <v>163</v>
      </c>
      <c r="C40" s="768"/>
      <c r="D40" s="130">
        <v>52891056</v>
      </c>
      <c r="E40" s="169">
        <f t="shared" si="4"/>
        <v>42.5</v>
      </c>
      <c r="F40" s="227">
        <v>5.4816727707140966</v>
      </c>
      <c r="G40" s="762">
        <v>34006798</v>
      </c>
      <c r="H40" s="763"/>
      <c r="I40" s="764"/>
      <c r="J40" s="282">
        <f t="shared" si="5"/>
        <v>34.799999999999997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">
        <v>199</v>
      </c>
      <c r="R40" s="794"/>
      <c r="U40" s="223"/>
      <c r="V40" s="224"/>
      <c r="X40" s="223"/>
      <c r="Y40" s="225"/>
    </row>
    <row r="41" spans="1:25" ht="20.100000000000001" customHeight="1" x14ac:dyDescent="0.2">
      <c r="A41" s="275"/>
      <c r="B41" s="767" t="s">
        <v>165</v>
      </c>
      <c r="C41" s="768"/>
      <c r="D41" s="155">
        <v>10834203</v>
      </c>
      <c r="E41" s="169">
        <f t="shared" si="4"/>
        <v>8.6999999999999993</v>
      </c>
      <c r="F41" s="227">
        <v>-3.0740793954598278</v>
      </c>
      <c r="G41" s="762">
        <v>9047443</v>
      </c>
      <c r="H41" s="763"/>
      <c r="I41" s="764"/>
      <c r="J41" s="282">
        <f t="shared" si="5"/>
        <v>9.3000000000000007</v>
      </c>
      <c r="K41" s="782" t="s">
        <v>166</v>
      </c>
      <c r="L41" s="783"/>
      <c r="M41" s="768"/>
      <c r="N41" s="762">
        <v>0</v>
      </c>
      <c r="O41" s="764"/>
      <c r="P41" s="152" t="str">
        <f t="shared" si="3"/>
        <v>－</v>
      </c>
      <c r="Q41" s="793" t="s">
        <v>199</v>
      </c>
      <c r="R41" s="794"/>
      <c r="U41" s="223"/>
      <c r="V41" s="224"/>
      <c r="X41" s="223"/>
      <c r="Y41" s="225"/>
    </row>
    <row r="42" spans="1:25" ht="20.100000000000001" customHeight="1" x14ac:dyDescent="0.2">
      <c r="A42" s="275"/>
      <c r="B42" s="767" t="s">
        <v>167</v>
      </c>
      <c r="C42" s="768"/>
      <c r="D42" s="130">
        <v>200415</v>
      </c>
      <c r="E42" s="169">
        <f t="shared" si="4"/>
        <v>0.2</v>
      </c>
      <c r="F42" s="227">
        <v>9.0059122035059946</v>
      </c>
      <c r="G42" s="762">
        <v>175806</v>
      </c>
      <c r="H42" s="763"/>
      <c r="I42" s="764"/>
      <c r="J42" s="282">
        <f t="shared" si="5"/>
        <v>0.2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">
        <v>199</v>
      </c>
      <c r="R42" s="794"/>
      <c r="U42" s="223"/>
      <c r="V42" s="224"/>
      <c r="X42" s="223"/>
      <c r="Y42" s="225"/>
    </row>
    <row r="43" spans="1:25" ht="20.100000000000001" customHeight="1" x14ac:dyDescent="0.2">
      <c r="A43" s="275"/>
      <c r="B43" s="767" t="s">
        <v>169</v>
      </c>
      <c r="C43" s="768"/>
      <c r="D43" s="130">
        <v>0</v>
      </c>
      <c r="E43" s="169" t="str">
        <f t="shared" si="4"/>
        <v>－</v>
      </c>
      <c r="F43" s="227" t="s">
        <v>199</v>
      </c>
      <c r="G43" s="762">
        <v>0</v>
      </c>
      <c r="H43" s="763"/>
      <c r="I43" s="764"/>
      <c r="J43" s="282" t="str">
        <f t="shared" si="5"/>
        <v>－</v>
      </c>
      <c r="K43" s="782" t="s">
        <v>68</v>
      </c>
      <c r="L43" s="783"/>
      <c r="M43" s="768"/>
      <c r="N43" s="762">
        <f>SUM(N37:O42)</f>
        <v>67297592</v>
      </c>
      <c r="O43" s="764"/>
      <c r="P43" s="228">
        <f t="shared" si="3"/>
        <v>100</v>
      </c>
      <c r="Q43" s="793">
        <v>3.6</v>
      </c>
      <c r="R43" s="794"/>
      <c r="U43" s="223"/>
      <c r="V43" s="224"/>
      <c r="X43" s="223"/>
      <c r="Y43" s="225"/>
    </row>
    <row r="44" spans="1:25" ht="20.100000000000001" customHeight="1" x14ac:dyDescent="0.2">
      <c r="A44" s="275"/>
      <c r="B44" s="767" t="s">
        <v>170</v>
      </c>
      <c r="C44" s="768"/>
      <c r="D44" s="155">
        <v>2886246</v>
      </c>
      <c r="E44" s="169">
        <f t="shared" si="4"/>
        <v>2.2999999999999998</v>
      </c>
      <c r="F44" s="227">
        <v>4.1044909359985171</v>
      </c>
      <c r="G44" s="762">
        <v>2696487</v>
      </c>
      <c r="H44" s="763"/>
      <c r="I44" s="764"/>
      <c r="J44" s="282">
        <f t="shared" si="5"/>
        <v>2.8</v>
      </c>
      <c r="K44" s="795" t="s">
        <v>171</v>
      </c>
      <c r="L44" s="796"/>
      <c r="M44" s="796"/>
      <c r="N44" s="796"/>
      <c r="O44" s="796"/>
      <c r="P44" s="796"/>
      <c r="Q44" s="796"/>
      <c r="R44" s="797"/>
      <c r="U44" s="223"/>
      <c r="V44" s="224"/>
    </row>
    <row r="45" spans="1:25" ht="20.100000000000001" customHeight="1" x14ac:dyDescent="0.2">
      <c r="A45" s="275"/>
      <c r="B45" s="767" t="s">
        <v>172</v>
      </c>
      <c r="C45" s="768"/>
      <c r="D45" s="130">
        <v>9339805</v>
      </c>
      <c r="E45" s="169">
        <f t="shared" si="4"/>
        <v>7.5</v>
      </c>
      <c r="F45" s="227">
        <v>-29.365702869037502</v>
      </c>
      <c r="G45" s="762">
        <v>7897013</v>
      </c>
      <c r="H45" s="763"/>
      <c r="I45" s="764"/>
      <c r="J45" s="282">
        <f t="shared" si="5"/>
        <v>8.1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  <c r="U45" s="223"/>
      <c r="V45" s="224"/>
    </row>
    <row r="46" spans="1:25" ht="20.100000000000001" customHeight="1" thickBot="1" x14ac:dyDescent="0.25">
      <c r="A46" s="275"/>
      <c r="B46" s="767" t="s">
        <v>176</v>
      </c>
      <c r="C46" s="768"/>
      <c r="D46" s="130">
        <v>1491715</v>
      </c>
      <c r="E46" s="169">
        <f t="shared" si="4"/>
        <v>1.2</v>
      </c>
      <c r="F46" s="227">
        <v>70.127654333096487</v>
      </c>
      <c r="G46" s="762">
        <v>1257989</v>
      </c>
      <c r="H46" s="763"/>
      <c r="I46" s="764"/>
      <c r="J46" s="282">
        <f t="shared" si="5"/>
        <v>1.3</v>
      </c>
      <c r="K46" s="788">
        <v>99</v>
      </c>
      <c r="L46" s="789"/>
      <c r="M46" s="790"/>
      <c r="N46" s="791">
        <v>32.700000000000003</v>
      </c>
      <c r="O46" s="790"/>
      <c r="P46" s="791">
        <v>97.4</v>
      </c>
      <c r="Q46" s="789"/>
      <c r="R46" s="792"/>
      <c r="S46" s="283"/>
      <c r="T46" s="283"/>
      <c r="U46" s="223"/>
      <c r="V46" s="224"/>
    </row>
    <row r="47" spans="1:25" ht="20.100000000000001" customHeight="1" thickTop="1" x14ac:dyDescent="0.2">
      <c r="A47" s="275"/>
      <c r="B47" s="767" t="s">
        <v>177</v>
      </c>
      <c r="C47" s="768"/>
      <c r="D47" s="155">
        <v>15916515</v>
      </c>
      <c r="E47" s="169">
        <f t="shared" si="4"/>
        <v>12.8</v>
      </c>
      <c r="F47" s="227">
        <v>18.311185516134799</v>
      </c>
      <c r="G47" s="762">
        <v>14413250</v>
      </c>
      <c r="H47" s="763"/>
      <c r="I47" s="764"/>
      <c r="J47" s="282">
        <f t="shared" si="5"/>
        <v>14.7</v>
      </c>
      <c r="K47" s="769" t="s">
        <v>178</v>
      </c>
      <c r="L47" s="770"/>
      <c r="M47" s="770"/>
      <c r="N47" s="770"/>
      <c r="O47" s="770"/>
      <c r="P47" s="770"/>
      <c r="Q47" s="770"/>
      <c r="R47" s="771"/>
      <c r="U47" s="223"/>
      <c r="V47" s="224"/>
    </row>
    <row r="48" spans="1:25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227" t="s">
        <v>199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  <c r="U48" s="223"/>
      <c r="V48" s="224"/>
    </row>
    <row r="49" spans="1:25" ht="20.100000000000001" customHeight="1" x14ac:dyDescent="0.2">
      <c r="A49" s="275"/>
      <c r="B49" s="767" t="s">
        <v>106</v>
      </c>
      <c r="C49" s="768"/>
      <c r="D49" s="130">
        <v>547924</v>
      </c>
      <c r="E49" s="169">
        <f t="shared" si="4"/>
        <v>0.4</v>
      </c>
      <c r="F49" s="227">
        <v>-13.511858253423304</v>
      </c>
      <c r="G49" s="762">
        <v>547924</v>
      </c>
      <c r="H49" s="763"/>
      <c r="I49" s="764"/>
      <c r="J49" s="282">
        <f t="shared" si="5"/>
        <v>0.6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  <c r="U49" s="223"/>
      <c r="V49" s="224"/>
    </row>
    <row r="50" spans="1:25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227" t="s">
        <v>199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734">
        <v>24953662</v>
      </c>
      <c r="O50" s="738"/>
      <c r="P50" s="170">
        <v>1</v>
      </c>
      <c r="Q50" s="734">
        <v>2828058</v>
      </c>
      <c r="R50" s="737"/>
      <c r="S50" s="239"/>
      <c r="T50" s="239"/>
      <c r="U50" s="223"/>
      <c r="V50" s="224"/>
      <c r="X50" s="223"/>
      <c r="Y50" s="225"/>
    </row>
    <row r="51" spans="1:25" ht="20.100000000000001" customHeight="1" x14ac:dyDescent="0.2">
      <c r="A51" s="275"/>
      <c r="B51" s="746" t="s">
        <v>68</v>
      </c>
      <c r="C51" s="747"/>
      <c r="D51" s="750">
        <f>SUM(D38:D50)</f>
        <v>124537676</v>
      </c>
      <c r="E51" s="752">
        <f t="shared" si="4"/>
        <v>100</v>
      </c>
      <c r="F51" s="891">
        <v>1</v>
      </c>
      <c r="G51" s="754">
        <f>SUM(G38:I50)</f>
        <v>97744247</v>
      </c>
      <c r="H51" s="755"/>
      <c r="I51" s="756"/>
      <c r="J51" s="760">
        <f>IF(G51=0,"－",ROUND(G51/$G$51*100,1))</f>
        <v>100</v>
      </c>
      <c r="K51" s="741" t="s">
        <v>186</v>
      </c>
      <c r="L51" s="740"/>
      <c r="M51" s="161" t="s">
        <v>187</v>
      </c>
      <c r="N51" s="742">
        <v>24353662</v>
      </c>
      <c r="O51" s="743"/>
      <c r="P51" s="169">
        <v>0.6</v>
      </c>
      <c r="Q51" s="742">
        <v>0</v>
      </c>
      <c r="R51" s="744"/>
      <c r="S51" s="239"/>
      <c r="T51" s="239"/>
      <c r="U51" s="223"/>
      <c r="V51" s="224"/>
      <c r="X51" s="223"/>
      <c r="Y51" s="225"/>
    </row>
    <row r="52" spans="1:25" ht="20.100000000000001" customHeight="1" thickBot="1" x14ac:dyDescent="0.25">
      <c r="A52" s="275"/>
      <c r="B52" s="748"/>
      <c r="C52" s="749"/>
      <c r="D52" s="751"/>
      <c r="E52" s="753"/>
      <c r="F52" s="892" t="e">
        <v>#REF!</v>
      </c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4917417</v>
      </c>
      <c r="O52" s="738"/>
      <c r="P52" s="170">
        <v>6.5</v>
      </c>
      <c r="Q52" s="734">
        <v>450491</v>
      </c>
      <c r="R52" s="737"/>
      <c r="S52" s="239"/>
      <c r="T52" s="239"/>
      <c r="X52" s="223"/>
      <c r="Y52" s="225"/>
    </row>
    <row r="53" spans="1:25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4826538</v>
      </c>
      <c r="O53" s="730"/>
      <c r="P53" s="172">
        <v>4.8</v>
      </c>
      <c r="Q53" s="729">
        <v>0</v>
      </c>
      <c r="R53" s="731"/>
      <c r="S53" s="239"/>
      <c r="T53" s="239"/>
      <c r="X53" s="223"/>
      <c r="Y53" s="225"/>
    </row>
    <row r="54" spans="1:25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16984189</v>
      </c>
      <c r="O54" s="738"/>
      <c r="P54" s="170">
        <v>5.5</v>
      </c>
      <c r="Q54" s="734">
        <v>2692548</v>
      </c>
      <c r="R54" s="737"/>
      <c r="S54" s="239"/>
      <c r="T54" s="239"/>
      <c r="X54" s="223"/>
      <c r="Y54" s="225"/>
    </row>
    <row r="55" spans="1:25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16228803</v>
      </c>
      <c r="O55" s="730"/>
      <c r="P55" s="169">
        <v>2.6</v>
      </c>
      <c r="Q55" s="729">
        <v>69982</v>
      </c>
      <c r="R55" s="731"/>
      <c r="S55" s="239"/>
      <c r="T55" s="239"/>
      <c r="X55" s="223"/>
      <c r="Y55" s="225"/>
    </row>
    <row r="56" spans="1:25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734">
        <v>63456</v>
      </c>
      <c r="O56" s="738"/>
      <c r="P56" s="170">
        <v>20.9</v>
      </c>
      <c r="Q56" s="734">
        <v>57957</v>
      </c>
      <c r="R56" s="737"/>
      <c r="X56" s="223"/>
      <c r="Y56" s="225"/>
    </row>
    <row r="57" spans="1:25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29">
        <v>63456</v>
      </c>
      <c r="O57" s="730"/>
      <c r="P57" s="172">
        <v>20.9</v>
      </c>
      <c r="Q57" s="729">
        <v>0</v>
      </c>
      <c r="R57" s="731"/>
      <c r="X57" s="223"/>
      <c r="Y57" s="225"/>
    </row>
    <row r="58" spans="1:25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>
        <v>2489021</v>
      </c>
      <c r="O58" s="738"/>
      <c r="P58" s="170">
        <v>5.8</v>
      </c>
      <c r="Q58" s="734">
        <v>1146284</v>
      </c>
      <c r="R58" s="737"/>
      <c r="X58" s="223"/>
      <c r="Y58" s="225"/>
    </row>
    <row r="59" spans="1:25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>
        <v>2489021</v>
      </c>
      <c r="O59" s="730"/>
      <c r="P59" s="169">
        <v>5.8</v>
      </c>
      <c r="Q59" s="729">
        <v>0</v>
      </c>
      <c r="R59" s="731"/>
      <c r="X59" s="223"/>
      <c r="Y59" s="225"/>
    </row>
    <row r="60" spans="1:25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 t="s">
        <v>199</v>
      </c>
      <c r="O60" s="735"/>
      <c r="P60" s="206" t="s">
        <v>199</v>
      </c>
      <c r="Q60" s="736" t="s">
        <v>199</v>
      </c>
      <c r="R60" s="737"/>
    </row>
    <row r="61" spans="1:25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723" t="s">
        <v>199</v>
      </c>
      <c r="O61" s="724"/>
      <c r="P61" s="286" t="s">
        <v>199</v>
      </c>
      <c r="Q61" s="725" t="s">
        <v>199</v>
      </c>
      <c r="R61" s="726"/>
    </row>
    <row r="62" spans="1:25" ht="19.5" customHeight="1" x14ac:dyDescent="0.2"/>
    <row r="63" spans="1:25" ht="19.5" customHeight="1" x14ac:dyDescent="0.2"/>
    <row r="64" spans="1:25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21" priority="2" stopIfTrue="1">
      <formula>"IF(AND(D6=0,F6=0,【参考】24右!F6=0））"</formula>
    </cfRule>
  </conditionalFormatting>
  <conditionalFormatting sqref="M6:N29">
    <cfRule type="expression" dxfId="20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fitToWidth="0" pageOrder="overThenDown" orientation="portrait" blackAndWhite="1" r:id="rId1"/>
  <headerFooter alignWithMargins="0"/>
  <drawing r:id="rId2"/>
</worksheet>
</file>

<file path=xl/worksheets/sheet2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A9AD0-E56D-4A6D-A240-9EC8EF446EA8}">
  <sheetPr codeName="Sheet15"/>
  <dimension ref="A1:AN58"/>
  <sheetViews>
    <sheetView view="pageBreakPreview" zoomScale="70" zoomScaleNormal="75" zoomScaleSheetLayoutView="70" workbookViewId="0">
      <selection activeCell="AN10" sqref="AN10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234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344880</v>
      </c>
      <c r="F5" s="508"/>
      <c r="G5" s="508"/>
      <c r="H5" s="508"/>
      <c r="I5" s="236" t="s">
        <v>7</v>
      </c>
      <c r="J5" s="714">
        <v>15.59</v>
      </c>
      <c r="K5" s="715"/>
      <c r="L5" s="715"/>
      <c r="M5" s="715"/>
      <c r="N5" s="237" t="s">
        <v>8</v>
      </c>
      <c r="O5" s="716">
        <v>22121.9</v>
      </c>
      <c r="P5" s="711"/>
      <c r="Q5" s="711"/>
      <c r="R5" s="711"/>
      <c r="S5" s="711"/>
      <c r="T5" s="711"/>
      <c r="U5" s="236" t="s">
        <v>7</v>
      </c>
      <c r="V5" s="716">
        <v>344880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342165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328215</v>
      </c>
      <c r="F6" s="483"/>
      <c r="G6" s="483"/>
      <c r="H6" s="483"/>
      <c r="I6" s="241" t="s">
        <v>7</v>
      </c>
      <c r="J6" s="705">
        <v>15.59</v>
      </c>
      <c r="K6" s="706"/>
      <c r="L6" s="706"/>
      <c r="M6" s="706"/>
      <c r="N6" s="242" t="s">
        <v>8</v>
      </c>
      <c r="O6" s="707">
        <v>21052.9</v>
      </c>
      <c r="P6" s="708"/>
      <c r="Q6" s="708"/>
      <c r="R6" s="708"/>
      <c r="S6" s="708"/>
      <c r="T6" s="708"/>
      <c r="U6" s="241" t="s">
        <v>7</v>
      </c>
      <c r="V6" s="707">
        <v>328215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338800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189440407</v>
      </c>
      <c r="H10" s="504"/>
      <c r="I10" s="504"/>
      <c r="J10" s="504"/>
      <c r="K10" s="504"/>
      <c r="L10" s="27"/>
      <c r="M10" s="28"/>
      <c r="N10" s="519">
        <v>203907609</v>
      </c>
      <c r="O10" s="504"/>
      <c r="P10" s="504"/>
      <c r="Q10" s="504"/>
      <c r="R10" s="29"/>
      <c r="S10" s="658">
        <v>-7.1</v>
      </c>
      <c r="T10" s="659"/>
      <c r="U10" s="696" t="s">
        <v>19</v>
      </c>
      <c r="V10" s="544"/>
      <c r="W10" s="544"/>
      <c r="X10" s="544"/>
      <c r="Y10" s="523"/>
      <c r="Z10" s="519">
        <v>87226543</v>
      </c>
      <c r="AA10" s="504"/>
      <c r="AB10" s="504"/>
      <c r="AC10" s="504"/>
      <c r="AD10" s="30"/>
      <c r="AE10" s="31"/>
      <c r="AF10" s="519">
        <v>85760879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185222525</v>
      </c>
      <c r="H12" s="466"/>
      <c r="I12" s="466"/>
      <c r="J12" s="466"/>
      <c r="K12" s="466"/>
      <c r="L12" s="27"/>
      <c r="M12" s="28"/>
      <c r="N12" s="519">
        <v>198577292</v>
      </c>
      <c r="O12" s="504"/>
      <c r="P12" s="504"/>
      <c r="Q12" s="504"/>
      <c r="R12" s="29"/>
      <c r="S12" s="658">
        <v>-6.7</v>
      </c>
      <c r="T12" s="659"/>
      <c r="U12" s="689" t="s">
        <v>22</v>
      </c>
      <c r="V12" s="491"/>
      <c r="W12" s="491"/>
      <c r="X12" s="491"/>
      <c r="Y12" s="492"/>
      <c r="Z12" s="519">
        <v>43703915</v>
      </c>
      <c r="AA12" s="504"/>
      <c r="AB12" s="504"/>
      <c r="AC12" s="504"/>
      <c r="AD12" s="43"/>
      <c r="AE12" s="44" t="s">
        <v>15</v>
      </c>
      <c r="AF12" s="519">
        <v>41957432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v>4217882</v>
      </c>
      <c r="H14" s="466"/>
      <c r="I14" s="466"/>
      <c r="J14" s="466"/>
      <c r="K14" s="466"/>
      <c r="L14" s="27"/>
      <c r="M14" s="28"/>
      <c r="N14" s="519">
        <v>5330317</v>
      </c>
      <c r="O14" s="504"/>
      <c r="P14" s="504"/>
      <c r="Q14" s="504"/>
      <c r="R14" s="49"/>
      <c r="S14" s="658">
        <v>-20.9</v>
      </c>
      <c r="T14" s="659"/>
      <c r="U14" s="689" t="s">
        <v>25</v>
      </c>
      <c r="V14" s="491"/>
      <c r="W14" s="491"/>
      <c r="X14" s="491"/>
      <c r="Y14" s="492"/>
      <c r="Z14" s="519">
        <v>93862800</v>
      </c>
      <c r="AA14" s="504"/>
      <c r="AB14" s="504"/>
      <c r="AC14" s="504"/>
      <c r="AD14" s="50"/>
      <c r="AE14" s="44" t="s">
        <v>15</v>
      </c>
      <c r="AF14" s="519">
        <v>92007378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1127033</v>
      </c>
      <c r="H16" s="504"/>
      <c r="I16" s="504"/>
      <c r="J16" s="504"/>
      <c r="K16" s="504"/>
      <c r="L16" s="27"/>
      <c r="M16" s="28"/>
      <c r="N16" s="519">
        <v>1846933</v>
      </c>
      <c r="O16" s="504"/>
      <c r="P16" s="504"/>
      <c r="Q16" s="504"/>
      <c r="R16" s="29"/>
      <c r="S16" s="658">
        <v>-39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v>3090849</v>
      </c>
      <c r="H18" s="466"/>
      <c r="I18" s="466"/>
      <c r="J18" s="466"/>
      <c r="K18" s="466"/>
      <c r="L18" s="27"/>
      <c r="M18" s="28"/>
      <c r="N18" s="519">
        <v>3483384</v>
      </c>
      <c r="O18" s="504"/>
      <c r="P18" s="504"/>
      <c r="Q18" s="504"/>
      <c r="R18" s="49"/>
      <c r="S18" s="658">
        <v>-11.3</v>
      </c>
      <c r="T18" s="659"/>
      <c r="U18" s="689" t="s">
        <v>34</v>
      </c>
      <c r="V18" s="491"/>
      <c r="W18" s="491"/>
      <c r="X18" s="491"/>
      <c r="Y18" s="492"/>
      <c r="Z18" s="674">
        <v>0.49</v>
      </c>
      <c r="AA18" s="675"/>
      <c r="AB18" s="675"/>
      <c r="AC18" s="675"/>
      <c r="AD18" s="54"/>
      <c r="AE18" s="55"/>
      <c r="AF18" s="218"/>
      <c r="AG18" s="675">
        <v>0.49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219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-392535</v>
      </c>
      <c r="H20" s="504"/>
      <c r="I20" s="504"/>
      <c r="J20" s="504"/>
      <c r="K20" s="504"/>
      <c r="L20" s="27"/>
      <c r="M20" s="28"/>
      <c r="N20" s="519">
        <v>-2946145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3.3</v>
      </c>
      <c r="AA20" s="669"/>
      <c r="AB20" s="669"/>
      <c r="AC20" s="669"/>
      <c r="AD20" s="26"/>
      <c r="AE20" s="60" t="s">
        <v>16</v>
      </c>
      <c r="AF20" s="78"/>
      <c r="AG20" s="908">
        <v>3.8</v>
      </c>
      <c r="AH20" s="908"/>
      <c r="AI20" s="908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87"/>
      <c r="AG21" s="909"/>
      <c r="AH21" s="909"/>
      <c r="AI21" s="909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4268094</v>
      </c>
      <c r="H22" s="504"/>
      <c r="I22" s="504"/>
      <c r="J22" s="504"/>
      <c r="K22" s="504"/>
      <c r="L22" s="27"/>
      <c r="M22" s="28"/>
      <c r="N22" s="519">
        <v>7967499</v>
      </c>
      <c r="O22" s="504"/>
      <c r="P22" s="504"/>
      <c r="Q22" s="504"/>
      <c r="R22" s="29"/>
      <c r="S22" s="658">
        <v>-46.4</v>
      </c>
      <c r="T22" s="659"/>
      <c r="U22" s="662" t="s">
        <v>40</v>
      </c>
      <c r="V22" s="663"/>
      <c r="W22" s="663"/>
      <c r="X22" s="663"/>
      <c r="Y22" s="664"/>
      <c r="Z22" s="668">
        <v>81.3</v>
      </c>
      <c r="AA22" s="669"/>
      <c r="AB22" s="669"/>
      <c r="AC22" s="669"/>
      <c r="AD22" s="26"/>
      <c r="AE22" s="60" t="s">
        <v>16</v>
      </c>
      <c r="AF22" s="78"/>
      <c r="AG22" s="908">
        <v>71.2</v>
      </c>
      <c r="AH22" s="908"/>
      <c r="AI22" s="908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87"/>
      <c r="AG23" s="909"/>
      <c r="AH23" s="909"/>
      <c r="AI23" s="909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">
        <v>199</v>
      </c>
      <c r="T24" s="659"/>
      <c r="U24" s="662" t="s">
        <v>43</v>
      </c>
      <c r="V24" s="663"/>
      <c r="W24" s="663"/>
      <c r="X24" s="663"/>
      <c r="Y24" s="664"/>
      <c r="Z24" s="640">
        <v>36504056</v>
      </c>
      <c r="AA24" s="641"/>
      <c r="AB24" s="641"/>
      <c r="AC24" s="641"/>
      <c r="AD24" s="50"/>
      <c r="AE24" s="44" t="s">
        <v>15</v>
      </c>
      <c r="AF24" s="640">
        <v>36042530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0</v>
      </c>
      <c r="H26" s="504"/>
      <c r="I26" s="504"/>
      <c r="J26" s="504"/>
      <c r="K26" s="504"/>
      <c r="L26" s="27"/>
      <c r="M26" s="28"/>
      <c r="N26" s="519">
        <v>6814000</v>
      </c>
      <c r="O26" s="504"/>
      <c r="P26" s="504"/>
      <c r="Q26" s="504"/>
      <c r="R26" s="29"/>
      <c r="S26" s="658" t="s">
        <v>235</v>
      </c>
      <c r="T26" s="659"/>
      <c r="U26" s="662" t="s">
        <v>46</v>
      </c>
      <c r="V26" s="663"/>
      <c r="W26" s="663"/>
      <c r="X26" s="663"/>
      <c r="Y26" s="664"/>
      <c r="Z26" s="640">
        <v>58529056</v>
      </c>
      <c r="AA26" s="641"/>
      <c r="AB26" s="641"/>
      <c r="AC26" s="641"/>
      <c r="AD26" s="50"/>
      <c r="AE26" s="44" t="s">
        <v>15</v>
      </c>
      <c r="AF26" s="640">
        <v>40997434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v>3875559</v>
      </c>
      <c r="H28" s="466"/>
      <c r="I28" s="466"/>
      <c r="J28" s="466"/>
      <c r="K28" s="466"/>
      <c r="L28" s="27"/>
      <c r="M28" s="28"/>
      <c r="N28" s="519">
        <v>-1792646</v>
      </c>
      <c r="O28" s="504"/>
      <c r="P28" s="504"/>
      <c r="Q28" s="504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86"/>
      <c r="O29" s="487"/>
      <c r="P29" s="487"/>
      <c r="Q29" s="487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197</v>
      </c>
      <c r="I34" s="604"/>
      <c r="J34" s="604"/>
      <c r="K34" s="604"/>
      <c r="L34" s="76" t="s">
        <v>54</v>
      </c>
      <c r="M34" s="28"/>
      <c r="N34" s="252"/>
      <c r="O34" s="604" t="s">
        <v>197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-1.1000000000000001</v>
      </c>
      <c r="AB34" s="596"/>
      <c r="AC34" s="596"/>
      <c r="AD34" s="612" t="s">
        <v>56</v>
      </c>
      <c r="AE34" s="613"/>
      <c r="AF34" s="26"/>
      <c r="AG34" s="79"/>
      <c r="AH34" s="596">
        <v>-3.5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197</v>
      </c>
      <c r="I36" s="604"/>
      <c r="J36" s="604"/>
      <c r="K36" s="604"/>
      <c r="L36" s="76" t="s">
        <v>54</v>
      </c>
      <c r="M36" s="28"/>
      <c r="N36" s="252"/>
      <c r="O36" s="604" t="s">
        <v>236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236</v>
      </c>
      <c r="AB36" s="611"/>
      <c r="AC36" s="611"/>
      <c r="AD36" s="612" t="s">
        <v>56</v>
      </c>
      <c r="AE36" s="613"/>
      <c r="AF36" s="42"/>
      <c r="AG36" s="79"/>
      <c r="AH36" s="596" t="s">
        <v>236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35938478</v>
      </c>
      <c r="Y43" s="504"/>
      <c r="Z43" s="520"/>
      <c r="AA43" s="519">
        <v>1907597</v>
      </c>
      <c r="AB43" s="504"/>
      <c r="AC43" s="520"/>
      <c r="AD43" s="528">
        <v>42099779</v>
      </c>
      <c r="AE43" s="529"/>
      <c r="AF43" s="529"/>
      <c r="AG43" s="530"/>
      <c r="AH43" s="519">
        <v>79945854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6">
        <v>2072</v>
      </c>
      <c r="F44" s="487"/>
      <c r="G44" s="323"/>
      <c r="H44" s="486">
        <v>302834</v>
      </c>
      <c r="I44" s="487"/>
      <c r="J44" s="487"/>
      <c r="K44" s="488"/>
      <c r="L44" s="486">
        <v>123</v>
      </c>
      <c r="M44" s="487"/>
      <c r="N44" s="37"/>
      <c r="O44" s="486">
        <v>2074</v>
      </c>
      <c r="P44" s="487"/>
      <c r="Q44" s="684">
        <v>294842.62295082002</v>
      </c>
      <c r="R44" s="685"/>
      <c r="S44" s="90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7">
        <v>137</v>
      </c>
      <c r="F45" s="508"/>
      <c r="G45" s="323"/>
      <c r="H45" s="507">
        <v>289756</v>
      </c>
      <c r="I45" s="508"/>
      <c r="J45" s="508"/>
      <c r="K45" s="509"/>
      <c r="L45" s="507">
        <v>3</v>
      </c>
      <c r="M45" s="508"/>
      <c r="N45" s="37"/>
      <c r="O45" s="507">
        <v>155</v>
      </c>
      <c r="P45" s="508"/>
      <c r="Q45" s="887">
        <v>287672</v>
      </c>
      <c r="R45" s="888"/>
      <c r="S45" s="890"/>
      <c r="T45" s="561"/>
      <c r="U45" s="525" t="s">
        <v>278</v>
      </c>
      <c r="V45" s="515" t="s">
        <v>78</v>
      </c>
      <c r="W45" s="516"/>
      <c r="X45" s="519">
        <v>4268094</v>
      </c>
      <c r="Y45" s="504"/>
      <c r="Z45" s="520"/>
      <c r="AA45" s="465">
        <v>2171</v>
      </c>
      <c r="AB45" s="466"/>
      <c r="AC45" s="467"/>
      <c r="AD45" s="519">
        <v>6048247</v>
      </c>
      <c r="AE45" s="504"/>
      <c r="AF45" s="504"/>
      <c r="AG45" s="520"/>
      <c r="AH45" s="519">
        <v>10318512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15</v>
      </c>
      <c r="F46" s="466"/>
      <c r="G46" s="324"/>
      <c r="H46" s="465">
        <v>353295</v>
      </c>
      <c r="I46" s="466"/>
      <c r="J46" s="466"/>
      <c r="K46" s="467"/>
      <c r="L46" s="465">
        <v>2</v>
      </c>
      <c r="M46" s="466"/>
      <c r="N46" s="220"/>
      <c r="O46" s="465">
        <v>15</v>
      </c>
      <c r="P46" s="466"/>
      <c r="Q46" s="682">
        <v>367673</v>
      </c>
      <c r="R46" s="683"/>
      <c r="S46" s="90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323"/>
      <c r="H47" s="486"/>
      <c r="I47" s="487"/>
      <c r="J47" s="487"/>
      <c r="K47" s="488"/>
      <c r="L47" s="486"/>
      <c r="M47" s="487"/>
      <c r="N47" s="37"/>
      <c r="O47" s="486"/>
      <c r="P47" s="487"/>
      <c r="Q47" s="684"/>
      <c r="R47" s="685"/>
      <c r="S47" s="907"/>
      <c r="T47" s="561"/>
      <c r="U47" s="526"/>
      <c r="V47" s="515" t="s">
        <v>80</v>
      </c>
      <c r="W47" s="516"/>
      <c r="X47" s="465">
        <v>0</v>
      </c>
      <c r="Y47" s="466"/>
      <c r="Z47" s="467"/>
      <c r="AA47" s="465">
        <v>524401</v>
      </c>
      <c r="AB47" s="466"/>
      <c r="AC47" s="467"/>
      <c r="AD47" s="465">
        <v>14387509</v>
      </c>
      <c r="AE47" s="466"/>
      <c r="AF47" s="466"/>
      <c r="AG47" s="467"/>
      <c r="AH47" s="519">
        <v>14911910</v>
      </c>
      <c r="AI47" s="504"/>
      <c r="AJ47" s="504"/>
      <c r="AK47" s="521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323"/>
      <c r="H48" s="887" t="s">
        <v>216</v>
      </c>
      <c r="I48" s="888"/>
      <c r="J48" s="888"/>
      <c r="K48" s="889"/>
      <c r="L48" s="507">
        <v>0</v>
      </c>
      <c r="M48" s="508"/>
      <c r="N48" s="37"/>
      <c r="O48" s="507">
        <v>0</v>
      </c>
      <c r="P48" s="508"/>
      <c r="Q48" s="887" t="s">
        <v>216</v>
      </c>
      <c r="R48" s="888"/>
      <c r="S48" s="89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v>2087</v>
      </c>
      <c r="F49" s="508"/>
      <c r="G49" s="37"/>
      <c r="H49" s="507">
        <v>303197</v>
      </c>
      <c r="I49" s="508"/>
      <c r="J49" s="508"/>
      <c r="K49" s="509"/>
      <c r="L49" s="507">
        <v>125</v>
      </c>
      <c r="M49" s="508"/>
      <c r="N49" s="37"/>
      <c r="O49" s="507">
        <v>2089</v>
      </c>
      <c r="P49" s="508"/>
      <c r="Q49" s="887">
        <v>295366</v>
      </c>
      <c r="R49" s="888"/>
      <c r="S49" s="890"/>
      <c r="T49" s="561"/>
      <c r="U49" s="526"/>
      <c r="V49" s="511" t="s">
        <v>83</v>
      </c>
      <c r="W49" s="512"/>
      <c r="X49" s="465">
        <v>1416</v>
      </c>
      <c r="Y49" s="466"/>
      <c r="Z49" s="467"/>
      <c r="AA49" s="465">
        <v>1</v>
      </c>
      <c r="AB49" s="466"/>
      <c r="AC49" s="467"/>
      <c r="AD49" s="465">
        <v>1</v>
      </c>
      <c r="AE49" s="466"/>
      <c r="AF49" s="466"/>
      <c r="AG49" s="467"/>
      <c r="AH49" s="519">
        <v>1418</v>
      </c>
      <c r="AI49" s="504"/>
      <c r="AJ49" s="504"/>
      <c r="AK49" s="521"/>
    </row>
    <row r="50" spans="1:40" ht="18.75" customHeight="1" x14ac:dyDescent="0.2">
      <c r="A50" s="247"/>
      <c r="B50" s="490" t="s">
        <v>84</v>
      </c>
      <c r="C50" s="491"/>
      <c r="D50" s="492"/>
      <c r="E50" s="465">
        <v>108</v>
      </c>
      <c r="F50" s="466"/>
      <c r="G50" s="324"/>
      <c r="H50" s="465">
        <v>287424</v>
      </c>
      <c r="I50" s="466"/>
      <c r="J50" s="466"/>
      <c r="K50" s="467"/>
      <c r="L50" s="465">
        <v>8</v>
      </c>
      <c r="M50" s="466"/>
      <c r="N50" s="220"/>
      <c r="O50" s="465">
        <v>109</v>
      </c>
      <c r="P50" s="466"/>
      <c r="Q50" s="682">
        <v>281849</v>
      </c>
      <c r="R50" s="683"/>
      <c r="S50" s="90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323"/>
      <c r="H51" s="486"/>
      <c r="I51" s="487"/>
      <c r="J51" s="487"/>
      <c r="K51" s="488"/>
      <c r="L51" s="486"/>
      <c r="M51" s="487"/>
      <c r="N51" s="37"/>
      <c r="O51" s="486"/>
      <c r="P51" s="487"/>
      <c r="Q51" s="684"/>
      <c r="R51" s="685"/>
      <c r="S51" s="907"/>
      <c r="T51" s="561"/>
      <c r="U51" s="498" t="s">
        <v>279</v>
      </c>
      <c r="V51" s="499"/>
      <c r="W51" s="500"/>
      <c r="X51" s="465">
        <v>40207988</v>
      </c>
      <c r="Y51" s="466"/>
      <c r="Z51" s="467"/>
      <c r="AA51" s="465">
        <v>1385368</v>
      </c>
      <c r="AB51" s="466"/>
      <c r="AC51" s="467"/>
      <c r="AD51" s="471">
        <v>33760518</v>
      </c>
      <c r="AE51" s="472"/>
      <c r="AF51" s="472"/>
      <c r="AG51" s="473"/>
      <c r="AH51" s="465">
        <v>75353874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v>2195</v>
      </c>
      <c r="F52" s="483"/>
      <c r="G52" s="94"/>
      <c r="H52" s="482">
        <v>302421</v>
      </c>
      <c r="I52" s="483"/>
      <c r="J52" s="483"/>
      <c r="K52" s="484"/>
      <c r="L52" s="482">
        <v>133</v>
      </c>
      <c r="M52" s="483"/>
      <c r="N52" s="94"/>
      <c r="O52" s="482">
        <v>2198</v>
      </c>
      <c r="P52" s="483"/>
      <c r="Q52" s="903">
        <v>294695</v>
      </c>
      <c r="R52" s="904"/>
      <c r="S52" s="90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H48:K48"/>
    <mergeCell ref="L48:M48"/>
    <mergeCell ref="O48:P48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2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FE2E9-973A-461F-B73F-63AFF2DC579C}">
  <sheetPr codeName="Sheet16"/>
  <dimension ref="A1:W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U17" sqref="U17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2" ht="24" customHeight="1" thickBot="1" x14ac:dyDescent="0.3">
      <c r="A1" s="231" t="s">
        <v>85</v>
      </c>
      <c r="N1" s="116" t="s">
        <v>86</v>
      </c>
      <c r="O1" s="254"/>
      <c r="P1" s="876" t="s">
        <v>237</v>
      </c>
      <c r="Q1" s="877"/>
      <c r="R1" s="877"/>
    </row>
    <row r="2" spans="1:22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2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2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2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2" ht="23.25" customHeight="1" x14ac:dyDescent="0.2">
      <c r="B6" s="871" t="s">
        <v>96</v>
      </c>
      <c r="C6" s="872"/>
      <c r="D6" s="129">
        <v>38167727</v>
      </c>
      <c r="E6" s="169">
        <v>20.100000000000001</v>
      </c>
      <c r="F6" s="319">
        <v>-0.72523791207722221</v>
      </c>
      <c r="G6" s="873" t="s">
        <v>97</v>
      </c>
      <c r="H6" s="874"/>
      <c r="I6" s="875"/>
      <c r="J6" s="798">
        <v>22121088</v>
      </c>
      <c r="K6" s="800"/>
      <c r="L6" s="258">
        <v>11.9</v>
      </c>
      <c r="M6" s="916">
        <v>15.464461661420565</v>
      </c>
      <c r="N6" s="917"/>
      <c r="O6" s="129">
        <v>20578887</v>
      </c>
      <c r="P6" s="798">
        <v>19914979</v>
      </c>
      <c r="Q6" s="800"/>
      <c r="R6" s="259">
        <v>20.6</v>
      </c>
      <c r="V6" s="320"/>
    </row>
    <row r="7" spans="1:22" ht="23.25" customHeight="1" x14ac:dyDescent="0.2">
      <c r="B7" s="809" t="s">
        <v>98</v>
      </c>
      <c r="C7" s="810"/>
      <c r="D7" s="129">
        <v>460633</v>
      </c>
      <c r="E7" s="260">
        <v>0.2</v>
      </c>
      <c r="F7" s="319">
        <v>0.21734684553362024</v>
      </c>
      <c r="G7" s="261" t="s">
        <v>99</v>
      </c>
      <c r="H7" s="866" t="s">
        <v>100</v>
      </c>
      <c r="I7" s="866"/>
      <c r="J7" s="762">
        <v>14640511</v>
      </c>
      <c r="K7" s="764"/>
      <c r="L7" s="258">
        <v>7.9</v>
      </c>
      <c r="M7" s="916">
        <v>6.5</v>
      </c>
      <c r="N7" s="917"/>
      <c r="O7" s="129">
        <v>13658749</v>
      </c>
      <c r="P7" s="798">
        <v>18324830</v>
      </c>
      <c r="Q7" s="800"/>
      <c r="R7" s="262">
        <v>19</v>
      </c>
      <c r="V7" s="320"/>
    </row>
    <row r="8" spans="1:22" ht="23.25" customHeight="1" x14ac:dyDescent="0.2">
      <c r="B8" s="809" t="s">
        <v>101</v>
      </c>
      <c r="C8" s="810"/>
      <c r="D8" s="129">
        <v>204155</v>
      </c>
      <c r="E8" s="260">
        <v>0.1</v>
      </c>
      <c r="F8" s="319">
        <v>39.210511960286937</v>
      </c>
      <c r="G8" s="263"/>
      <c r="H8" s="866" t="s">
        <v>102</v>
      </c>
      <c r="I8" s="866"/>
      <c r="J8" s="762">
        <v>2248068</v>
      </c>
      <c r="K8" s="764"/>
      <c r="L8" s="258">
        <v>1.2</v>
      </c>
      <c r="M8" s="916">
        <v>246.41407557392355</v>
      </c>
      <c r="N8" s="917"/>
      <c r="O8" s="129">
        <v>2248068</v>
      </c>
      <c r="P8" s="798">
        <v>1590149</v>
      </c>
      <c r="Q8" s="800"/>
      <c r="R8" s="262">
        <v>1.6</v>
      </c>
      <c r="V8" s="320"/>
    </row>
    <row r="9" spans="1:22" ht="23.25" customHeight="1" x14ac:dyDescent="0.2">
      <c r="B9" s="809" t="s">
        <v>103</v>
      </c>
      <c r="C9" s="810"/>
      <c r="D9" s="129">
        <v>1052837</v>
      </c>
      <c r="E9" s="260">
        <v>0.6</v>
      </c>
      <c r="F9" s="319">
        <v>34.738645903720538</v>
      </c>
      <c r="G9" s="848" t="s">
        <v>104</v>
      </c>
      <c r="H9" s="849"/>
      <c r="I9" s="832"/>
      <c r="J9" s="762">
        <v>54123121</v>
      </c>
      <c r="K9" s="764"/>
      <c r="L9" s="258">
        <v>29.2</v>
      </c>
      <c r="M9" s="916">
        <v>2.9531723232482325</v>
      </c>
      <c r="N9" s="917"/>
      <c r="O9" s="129">
        <v>21550368</v>
      </c>
      <c r="P9" s="762">
        <v>17866884</v>
      </c>
      <c r="Q9" s="764"/>
      <c r="R9" s="262">
        <v>18.5</v>
      </c>
      <c r="V9" s="320"/>
    </row>
    <row r="10" spans="1:22" ht="23.25" customHeight="1" x14ac:dyDescent="0.2">
      <c r="B10" s="809" t="s">
        <v>105</v>
      </c>
      <c r="C10" s="810"/>
      <c r="D10" s="129">
        <v>1538244</v>
      </c>
      <c r="E10" s="260">
        <v>0.8</v>
      </c>
      <c r="F10" s="319">
        <v>82.650264788999976</v>
      </c>
      <c r="G10" s="848" t="s">
        <v>106</v>
      </c>
      <c r="H10" s="849"/>
      <c r="I10" s="832"/>
      <c r="J10" s="762">
        <v>6717617</v>
      </c>
      <c r="K10" s="764"/>
      <c r="L10" s="258">
        <v>3.6</v>
      </c>
      <c r="M10" s="916">
        <v>-34.325670565507963</v>
      </c>
      <c r="N10" s="917"/>
      <c r="O10" s="129">
        <v>6717617</v>
      </c>
      <c r="P10" s="762">
        <v>6717617</v>
      </c>
      <c r="Q10" s="764"/>
      <c r="R10" s="262">
        <v>6.9</v>
      </c>
      <c r="V10" s="320"/>
    </row>
    <row r="11" spans="1:22" ht="23.25" customHeight="1" x14ac:dyDescent="0.2">
      <c r="B11" s="809" t="s">
        <v>107</v>
      </c>
      <c r="C11" s="810"/>
      <c r="D11" s="129">
        <v>8533384</v>
      </c>
      <c r="E11" s="260">
        <v>4.5</v>
      </c>
      <c r="F11" s="319">
        <v>4.74554655062893</v>
      </c>
      <c r="G11" s="862" t="s">
        <v>108</v>
      </c>
      <c r="H11" s="864" t="s">
        <v>109</v>
      </c>
      <c r="I11" s="832"/>
      <c r="J11" s="762">
        <v>6717617</v>
      </c>
      <c r="K11" s="764"/>
      <c r="L11" s="258">
        <v>3.5</v>
      </c>
      <c r="M11" s="916">
        <v>-34.300000000000004</v>
      </c>
      <c r="N11" s="917"/>
      <c r="O11" s="129">
        <v>6717617</v>
      </c>
      <c r="P11" s="762">
        <v>6717617</v>
      </c>
      <c r="Q11" s="764"/>
      <c r="R11" s="262">
        <v>6.7</v>
      </c>
      <c r="V11" s="320"/>
    </row>
    <row r="12" spans="1:22" ht="23.25" customHeight="1" x14ac:dyDescent="0.2">
      <c r="B12" s="809" t="s">
        <v>111</v>
      </c>
      <c r="C12" s="810"/>
      <c r="D12" s="129">
        <v>0</v>
      </c>
      <c r="E12" s="265" t="s">
        <v>199</v>
      </c>
      <c r="F12" s="319" t="s">
        <v>221</v>
      </c>
      <c r="G12" s="863"/>
      <c r="H12" s="864" t="s">
        <v>112</v>
      </c>
      <c r="I12" s="832"/>
      <c r="J12" s="762">
        <v>0</v>
      </c>
      <c r="K12" s="764"/>
      <c r="L12" s="258">
        <v>0</v>
      </c>
      <c r="M12" s="916" t="s">
        <v>221</v>
      </c>
      <c r="N12" s="917"/>
      <c r="O12" s="129">
        <v>0</v>
      </c>
      <c r="P12" s="762">
        <v>0</v>
      </c>
      <c r="Q12" s="764"/>
      <c r="R12" s="262">
        <v>0.3</v>
      </c>
      <c r="V12" s="320"/>
    </row>
    <row r="13" spans="1:22" ht="23.25" customHeight="1" x14ac:dyDescent="0.2">
      <c r="B13" s="809" t="s">
        <v>113</v>
      </c>
      <c r="C13" s="810"/>
      <c r="D13" s="129">
        <v>1544</v>
      </c>
      <c r="E13" s="228">
        <v>0</v>
      </c>
      <c r="F13" s="319">
        <v>-53.85534967124925</v>
      </c>
      <c r="G13" s="848" t="s">
        <v>114</v>
      </c>
      <c r="H13" s="849"/>
      <c r="I13" s="832"/>
      <c r="J13" s="762">
        <v>82961826</v>
      </c>
      <c r="K13" s="764"/>
      <c r="L13" s="258">
        <v>44.8</v>
      </c>
      <c r="M13" s="916">
        <v>1.2252351982948462</v>
      </c>
      <c r="N13" s="917"/>
      <c r="O13" s="130">
        <v>48846872</v>
      </c>
      <c r="P13" s="762">
        <v>44499480</v>
      </c>
      <c r="Q13" s="764"/>
      <c r="R13" s="262">
        <v>46</v>
      </c>
      <c r="V13" s="320"/>
    </row>
    <row r="14" spans="1:22" ht="23.25" customHeight="1" x14ac:dyDescent="0.2">
      <c r="B14" s="809" t="s">
        <v>115</v>
      </c>
      <c r="C14" s="810"/>
      <c r="D14" s="129">
        <v>166774</v>
      </c>
      <c r="E14" s="228">
        <v>0.1</v>
      </c>
      <c r="F14" s="319">
        <v>33.218838866345017</v>
      </c>
      <c r="G14" s="848" t="s">
        <v>116</v>
      </c>
      <c r="H14" s="849"/>
      <c r="I14" s="832"/>
      <c r="J14" s="762">
        <v>28115665</v>
      </c>
      <c r="K14" s="764"/>
      <c r="L14" s="258">
        <v>15.2</v>
      </c>
      <c r="M14" s="916">
        <v>14.329031128397391</v>
      </c>
      <c r="N14" s="917"/>
      <c r="O14" s="129">
        <v>23623402</v>
      </c>
      <c r="P14" s="762">
        <v>20664769</v>
      </c>
      <c r="Q14" s="764"/>
      <c r="R14" s="266">
        <v>21.4</v>
      </c>
      <c r="V14" s="320"/>
    </row>
    <row r="15" spans="1:22" ht="23.25" customHeight="1" x14ac:dyDescent="0.2">
      <c r="B15" s="859" t="s">
        <v>117</v>
      </c>
      <c r="C15" s="850"/>
      <c r="D15" s="129">
        <v>1685325</v>
      </c>
      <c r="E15" s="265">
        <v>0.9</v>
      </c>
      <c r="F15" s="319">
        <v>939.9709975008484</v>
      </c>
      <c r="G15" s="848" t="s">
        <v>118</v>
      </c>
      <c r="H15" s="849"/>
      <c r="I15" s="832"/>
      <c r="J15" s="762">
        <v>1600900</v>
      </c>
      <c r="K15" s="764"/>
      <c r="L15" s="258">
        <v>0.9</v>
      </c>
      <c r="M15" s="916">
        <v>-0.41602699199048515</v>
      </c>
      <c r="N15" s="917"/>
      <c r="O15" s="129">
        <v>1329218</v>
      </c>
      <c r="P15" s="762">
        <v>1329218</v>
      </c>
      <c r="Q15" s="764"/>
      <c r="R15" s="262">
        <v>1.4</v>
      </c>
      <c r="V15" s="320"/>
    </row>
    <row r="16" spans="1:22" ht="23.25" customHeight="1" x14ac:dyDescent="0.2">
      <c r="B16" s="809" t="s">
        <v>119</v>
      </c>
      <c r="C16" s="850"/>
      <c r="D16" s="129">
        <v>46282001</v>
      </c>
      <c r="E16" s="260">
        <v>24.4</v>
      </c>
      <c r="F16" s="319">
        <v>-2.2269614228733685</v>
      </c>
      <c r="G16" s="848" t="s">
        <v>120</v>
      </c>
      <c r="H16" s="849"/>
      <c r="I16" s="832"/>
      <c r="J16" s="762">
        <v>8310423</v>
      </c>
      <c r="K16" s="764"/>
      <c r="L16" s="258">
        <v>4.5</v>
      </c>
      <c r="M16" s="916">
        <v>-7.0188574284515193</v>
      </c>
      <c r="N16" s="917"/>
      <c r="O16" s="129">
        <v>5718424</v>
      </c>
      <c r="P16" s="762">
        <v>3742734</v>
      </c>
      <c r="Q16" s="764"/>
      <c r="R16" s="262">
        <v>3.9</v>
      </c>
      <c r="V16" s="320"/>
    </row>
    <row r="17" spans="1:22" ht="23.25" customHeight="1" x14ac:dyDescent="0.2">
      <c r="B17" s="851" t="s">
        <v>108</v>
      </c>
      <c r="C17" s="267" t="s">
        <v>121</v>
      </c>
      <c r="D17" s="129">
        <v>43522628</v>
      </c>
      <c r="E17" s="260">
        <v>23</v>
      </c>
      <c r="F17" s="319">
        <v>-0.64108881659473049</v>
      </c>
      <c r="G17" s="848" t="s">
        <v>38</v>
      </c>
      <c r="H17" s="849"/>
      <c r="I17" s="832"/>
      <c r="J17" s="762">
        <v>10318512</v>
      </c>
      <c r="K17" s="764"/>
      <c r="L17" s="258">
        <v>5.6</v>
      </c>
      <c r="M17" s="916">
        <v>-48.242384965655475</v>
      </c>
      <c r="N17" s="917"/>
      <c r="O17" s="129">
        <v>9560441</v>
      </c>
      <c r="P17" s="853"/>
      <c r="Q17" s="854"/>
      <c r="R17" s="855"/>
      <c r="V17" s="320"/>
    </row>
    <row r="18" spans="1:22" ht="23.25" customHeight="1" x14ac:dyDescent="0.2">
      <c r="B18" s="852"/>
      <c r="C18" s="267" t="s">
        <v>122</v>
      </c>
      <c r="D18" s="129">
        <v>2759373</v>
      </c>
      <c r="E18" s="260">
        <v>1.5</v>
      </c>
      <c r="F18" s="319">
        <v>-21.890802307122687</v>
      </c>
      <c r="G18" s="848" t="s">
        <v>123</v>
      </c>
      <c r="H18" s="849"/>
      <c r="I18" s="832"/>
      <c r="J18" s="762">
        <v>0</v>
      </c>
      <c r="K18" s="764"/>
      <c r="L18" s="258" t="s">
        <v>199</v>
      </c>
      <c r="M18" s="916" t="s">
        <v>221</v>
      </c>
      <c r="N18" s="917"/>
      <c r="O18" s="129">
        <v>0</v>
      </c>
      <c r="P18" s="856"/>
      <c r="Q18" s="857"/>
      <c r="R18" s="858"/>
      <c r="V18" s="320"/>
    </row>
    <row r="19" spans="1:22" ht="23.25" customHeight="1" x14ac:dyDescent="0.2">
      <c r="B19" s="809" t="s">
        <v>124</v>
      </c>
      <c r="C19" s="810"/>
      <c r="D19" s="129">
        <v>24594</v>
      </c>
      <c r="E19" s="260">
        <v>0</v>
      </c>
      <c r="F19" s="319">
        <v>-6.0953309764720229E-2</v>
      </c>
      <c r="G19" s="848" t="s">
        <v>125</v>
      </c>
      <c r="H19" s="849"/>
      <c r="I19" s="832"/>
      <c r="J19" s="762">
        <v>40596</v>
      </c>
      <c r="K19" s="764"/>
      <c r="L19" s="258">
        <v>0</v>
      </c>
      <c r="M19" s="916">
        <v>103.37658433946196</v>
      </c>
      <c r="N19" s="917"/>
      <c r="O19" s="129">
        <v>5047</v>
      </c>
      <c r="P19" s="762">
        <v>1856</v>
      </c>
      <c r="Q19" s="764"/>
      <c r="R19" s="262">
        <v>0</v>
      </c>
      <c r="V19" s="320"/>
    </row>
    <row r="20" spans="1:22" ht="23.25" customHeight="1" x14ac:dyDescent="0.2">
      <c r="A20" s="250" t="s">
        <v>126</v>
      </c>
      <c r="B20" s="809" t="s">
        <v>127</v>
      </c>
      <c r="C20" s="810"/>
      <c r="D20" s="130">
        <v>98117218</v>
      </c>
      <c r="E20" s="260">
        <v>51.8</v>
      </c>
      <c r="F20" s="319">
        <v>1.702699901795858</v>
      </c>
      <c r="G20" s="848" t="s">
        <v>128</v>
      </c>
      <c r="H20" s="849"/>
      <c r="I20" s="832"/>
      <c r="J20" s="762">
        <v>12233007</v>
      </c>
      <c r="K20" s="764"/>
      <c r="L20" s="258">
        <v>6.6</v>
      </c>
      <c r="M20" s="916">
        <v>-2.4319576350917425</v>
      </c>
      <c r="N20" s="917"/>
      <c r="O20" s="129">
        <v>9906905</v>
      </c>
      <c r="P20" s="762">
        <v>8311146</v>
      </c>
      <c r="Q20" s="764"/>
      <c r="R20" s="262">
        <v>8.6</v>
      </c>
      <c r="V20" s="320"/>
    </row>
    <row r="21" spans="1:22" ht="23.25" customHeight="1" x14ac:dyDescent="0.2">
      <c r="B21" s="809" t="s">
        <v>129</v>
      </c>
      <c r="C21" s="810"/>
      <c r="D21" s="129">
        <v>834725</v>
      </c>
      <c r="E21" s="265">
        <v>0.4</v>
      </c>
      <c r="F21" s="319">
        <v>-12.960989505997764</v>
      </c>
      <c r="G21" s="843" t="s">
        <v>130</v>
      </c>
      <c r="H21" s="844"/>
      <c r="I21" s="845"/>
      <c r="J21" s="762">
        <v>0</v>
      </c>
      <c r="K21" s="764"/>
      <c r="L21" s="258" t="s">
        <v>199</v>
      </c>
      <c r="M21" s="916" t="s">
        <v>221</v>
      </c>
      <c r="N21" s="917"/>
      <c r="O21" s="129">
        <v>0</v>
      </c>
      <c r="P21" s="762">
        <v>0</v>
      </c>
      <c r="Q21" s="764"/>
      <c r="R21" s="262" t="s">
        <v>199</v>
      </c>
      <c r="V21" s="320"/>
    </row>
    <row r="22" spans="1:22" ht="23.25" customHeight="1" x14ac:dyDescent="0.2">
      <c r="B22" s="809" t="s">
        <v>131</v>
      </c>
      <c r="C22" s="810"/>
      <c r="D22" s="129">
        <v>1504398</v>
      </c>
      <c r="E22" s="260">
        <v>0.8</v>
      </c>
      <c r="F22" s="319">
        <v>-1.387809146745151</v>
      </c>
      <c r="G22" s="846" t="s">
        <v>132</v>
      </c>
      <c r="H22" s="847"/>
      <c r="I22" s="839"/>
      <c r="J22" s="763">
        <v>41641596</v>
      </c>
      <c r="K22" s="764"/>
      <c r="L22" s="258">
        <v>22.5</v>
      </c>
      <c r="M22" s="916">
        <v>-14.996871702657225</v>
      </c>
      <c r="N22" s="917"/>
      <c r="O22" s="131">
        <v>8988592</v>
      </c>
      <c r="P22" s="268" t="s">
        <v>133</v>
      </c>
      <c r="Q22" s="269"/>
      <c r="R22" s="270"/>
      <c r="V22" s="320"/>
    </row>
    <row r="23" spans="1:22" ht="23.25" customHeight="1" x14ac:dyDescent="0.2">
      <c r="B23" s="809" t="s">
        <v>134</v>
      </c>
      <c r="C23" s="810"/>
      <c r="D23" s="129">
        <v>579007</v>
      </c>
      <c r="E23" s="260">
        <v>0.3</v>
      </c>
      <c r="F23" s="319">
        <v>0.54229671253238498</v>
      </c>
      <c r="G23" s="271"/>
      <c r="H23" s="838" t="s">
        <v>135</v>
      </c>
      <c r="I23" s="839"/>
      <c r="J23" s="762">
        <v>596950</v>
      </c>
      <c r="K23" s="764"/>
      <c r="L23" s="258">
        <v>0.3</v>
      </c>
      <c r="M23" s="916">
        <v>-19.477436281353487</v>
      </c>
      <c r="N23" s="917"/>
      <c r="O23" s="129">
        <v>596950</v>
      </c>
      <c r="P23" s="829">
        <v>78549203</v>
      </c>
      <c r="Q23" s="830"/>
      <c r="R23" s="273" t="s">
        <v>14</v>
      </c>
      <c r="V23" s="320"/>
    </row>
    <row r="24" spans="1:22" ht="23.25" customHeight="1" x14ac:dyDescent="0.2">
      <c r="B24" s="809" t="s">
        <v>136</v>
      </c>
      <c r="C24" s="810"/>
      <c r="D24" s="129">
        <v>34343870</v>
      </c>
      <c r="E24" s="260">
        <v>18.100000000000001</v>
      </c>
      <c r="F24" s="319">
        <v>0.85363540203881105</v>
      </c>
      <c r="G24" s="840" t="s">
        <v>137</v>
      </c>
      <c r="H24" s="838" t="s">
        <v>138</v>
      </c>
      <c r="I24" s="839"/>
      <c r="J24" s="762">
        <v>41641596</v>
      </c>
      <c r="K24" s="764"/>
      <c r="L24" s="258">
        <v>22.5</v>
      </c>
      <c r="M24" s="916">
        <v>-14.996871702657225</v>
      </c>
      <c r="N24" s="917"/>
      <c r="O24" s="129">
        <v>8988592</v>
      </c>
      <c r="P24" s="274" t="s">
        <v>139</v>
      </c>
      <c r="Q24" s="272"/>
      <c r="R24" s="273"/>
      <c r="V24" s="320"/>
    </row>
    <row r="25" spans="1:22" ht="23.25" customHeight="1" x14ac:dyDescent="0.2">
      <c r="B25" s="809" t="s">
        <v>140</v>
      </c>
      <c r="C25" s="810"/>
      <c r="D25" s="129">
        <v>21635988</v>
      </c>
      <c r="E25" s="260">
        <v>11.4</v>
      </c>
      <c r="F25" s="319">
        <v>4.8147116995538592</v>
      </c>
      <c r="G25" s="840"/>
      <c r="H25" s="836" t="s">
        <v>108</v>
      </c>
      <c r="I25" s="255" t="s">
        <v>141</v>
      </c>
      <c r="J25" s="762">
        <v>14621117</v>
      </c>
      <c r="K25" s="764"/>
      <c r="L25" s="258">
        <v>7.9</v>
      </c>
      <c r="M25" s="916">
        <v>8.4171475239993647</v>
      </c>
      <c r="N25" s="917"/>
      <c r="O25" s="129">
        <v>1680287</v>
      </c>
      <c r="P25" s="829">
        <v>96658978</v>
      </c>
      <c r="Q25" s="830"/>
      <c r="R25" s="273" t="s">
        <v>14</v>
      </c>
      <c r="V25" s="320"/>
    </row>
    <row r="26" spans="1:22" ht="23.25" customHeight="1" x14ac:dyDescent="0.2">
      <c r="B26" s="809" t="s">
        <v>142</v>
      </c>
      <c r="C26" s="810"/>
      <c r="D26" s="129">
        <v>2137672</v>
      </c>
      <c r="E26" s="260">
        <v>1.1000000000000001</v>
      </c>
      <c r="F26" s="319">
        <v>537.85970901018106</v>
      </c>
      <c r="G26" s="840"/>
      <c r="H26" s="837"/>
      <c r="I26" s="255" t="s">
        <v>143</v>
      </c>
      <c r="J26" s="762">
        <v>27020479</v>
      </c>
      <c r="K26" s="764"/>
      <c r="L26" s="258">
        <v>14.6</v>
      </c>
      <c r="M26" s="916">
        <v>-23.890965685405195</v>
      </c>
      <c r="N26" s="917"/>
      <c r="O26" s="129">
        <v>7308305</v>
      </c>
      <c r="R26" s="275"/>
      <c r="V26" s="320"/>
    </row>
    <row r="27" spans="1:22" ht="23.25" customHeight="1" x14ac:dyDescent="0.2">
      <c r="B27" s="809" t="s">
        <v>144</v>
      </c>
      <c r="C27" s="810"/>
      <c r="D27" s="129">
        <v>119535</v>
      </c>
      <c r="E27" s="260">
        <v>0.1</v>
      </c>
      <c r="F27" s="319">
        <v>-38.109981826748331</v>
      </c>
      <c r="G27" s="841"/>
      <c r="H27" s="825" t="s">
        <v>145</v>
      </c>
      <c r="I27" s="826"/>
      <c r="J27" s="762">
        <v>0</v>
      </c>
      <c r="K27" s="764"/>
      <c r="L27" s="258" t="s">
        <v>199</v>
      </c>
      <c r="M27" s="916" t="s">
        <v>221</v>
      </c>
      <c r="N27" s="917"/>
      <c r="O27" s="129">
        <v>0</v>
      </c>
      <c r="P27" s="829"/>
      <c r="Q27" s="830"/>
      <c r="R27" s="273"/>
      <c r="V27" s="320"/>
    </row>
    <row r="28" spans="1:22" ht="23.25" customHeight="1" x14ac:dyDescent="0.2">
      <c r="B28" s="809" t="s">
        <v>146</v>
      </c>
      <c r="C28" s="810"/>
      <c r="D28" s="129">
        <v>15065360</v>
      </c>
      <c r="E28" s="228">
        <v>8</v>
      </c>
      <c r="F28" s="319">
        <v>-11.147268659173255</v>
      </c>
      <c r="G28" s="842"/>
      <c r="H28" s="831" t="s">
        <v>147</v>
      </c>
      <c r="I28" s="832"/>
      <c r="J28" s="762">
        <v>0</v>
      </c>
      <c r="K28" s="764"/>
      <c r="L28" s="258" t="s">
        <v>199</v>
      </c>
      <c r="M28" s="916" t="s">
        <v>221</v>
      </c>
      <c r="N28" s="917"/>
      <c r="O28" s="129">
        <v>0</v>
      </c>
      <c r="P28" s="833"/>
      <c r="Q28" s="834"/>
      <c r="R28" s="835"/>
      <c r="V28" s="320"/>
    </row>
    <row r="29" spans="1:22" ht="23.25" customHeight="1" x14ac:dyDescent="0.2">
      <c r="B29" s="809" t="s">
        <v>148</v>
      </c>
      <c r="C29" s="810"/>
      <c r="D29" s="129">
        <v>5330317</v>
      </c>
      <c r="E29" s="260">
        <v>2.8</v>
      </c>
      <c r="F29" s="319">
        <v>-25.620083001934464</v>
      </c>
      <c r="G29" s="811" t="s">
        <v>149</v>
      </c>
      <c r="H29" s="772"/>
      <c r="I29" s="733"/>
      <c r="J29" s="762">
        <v>185222525</v>
      </c>
      <c r="K29" s="764"/>
      <c r="L29" s="276">
        <v>100</v>
      </c>
      <c r="M29" s="916">
        <v>-6.7252236474249036</v>
      </c>
      <c r="N29" s="917"/>
      <c r="O29" s="132">
        <v>107978901</v>
      </c>
      <c r="P29" s="833"/>
      <c r="Q29" s="834"/>
      <c r="R29" s="835"/>
      <c r="V29" s="320"/>
    </row>
    <row r="30" spans="1:22" ht="23.25" customHeight="1" x14ac:dyDescent="0.2">
      <c r="B30" s="809" t="s">
        <v>150</v>
      </c>
      <c r="C30" s="810"/>
      <c r="D30" s="129">
        <v>2873317</v>
      </c>
      <c r="E30" s="260">
        <v>1.5</v>
      </c>
      <c r="F30" s="319">
        <v>2.4268894214642112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V30" s="320"/>
    </row>
    <row r="31" spans="1:22" ht="23.25" customHeight="1" x14ac:dyDescent="0.2">
      <c r="B31" s="809" t="s">
        <v>151</v>
      </c>
      <c r="C31" s="810"/>
      <c r="D31" s="129">
        <v>6899000</v>
      </c>
      <c r="E31" s="260">
        <v>3.6</v>
      </c>
      <c r="F31" s="319">
        <v>-68.954189541895417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V31" s="320"/>
    </row>
    <row r="32" spans="1:22" ht="23.25" customHeight="1" x14ac:dyDescent="0.2">
      <c r="B32" s="809" t="s">
        <v>152</v>
      </c>
      <c r="C32" s="810"/>
      <c r="D32" s="129">
        <v>91323189</v>
      </c>
      <c r="E32" s="228">
        <v>48.2</v>
      </c>
      <c r="F32" s="319">
        <v>-14.99526640136845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  <c r="V32" s="320"/>
    </row>
    <row r="33" spans="1:23" ht="23.25" customHeight="1" thickBot="1" x14ac:dyDescent="0.25">
      <c r="B33" s="823" t="s">
        <v>68</v>
      </c>
      <c r="C33" s="824"/>
      <c r="D33" s="133">
        <v>189440407</v>
      </c>
      <c r="E33" s="278">
        <v>100</v>
      </c>
      <c r="F33" s="321">
        <v>-7.0949789813875954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  <c r="V33" s="320"/>
    </row>
    <row r="34" spans="1:23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3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3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3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35921723</v>
      </c>
      <c r="O37" s="764"/>
      <c r="P37" s="152">
        <v>94.1</v>
      </c>
      <c r="Q37" s="912" t="s">
        <v>238</v>
      </c>
      <c r="R37" s="913"/>
      <c r="S37" s="153"/>
      <c r="T37" s="153"/>
      <c r="V37" s="914"/>
      <c r="W37" s="914"/>
    </row>
    <row r="38" spans="1:23" ht="20.100000000000001" customHeight="1" x14ac:dyDescent="0.2">
      <c r="A38" s="275"/>
      <c r="B38" s="739" t="s">
        <v>159</v>
      </c>
      <c r="C38" s="740"/>
      <c r="D38" s="155">
        <v>863779</v>
      </c>
      <c r="E38" s="169">
        <v>0.5</v>
      </c>
      <c r="F38" s="208" t="s">
        <v>239</v>
      </c>
      <c r="G38" s="798">
        <v>863779</v>
      </c>
      <c r="H38" s="799"/>
      <c r="I38" s="800"/>
      <c r="J38" s="281">
        <v>0.8</v>
      </c>
      <c r="K38" s="782" t="s">
        <v>160</v>
      </c>
      <c r="L38" s="783"/>
      <c r="M38" s="768"/>
      <c r="N38" s="762">
        <v>131607</v>
      </c>
      <c r="O38" s="764"/>
      <c r="P38" s="152">
        <v>0.3</v>
      </c>
      <c r="Q38" s="793">
        <v>1.2</v>
      </c>
      <c r="R38" s="794"/>
      <c r="S38" s="251"/>
      <c r="T38" s="251"/>
      <c r="V38" s="915"/>
      <c r="W38" s="915"/>
    </row>
    <row r="39" spans="1:23" ht="20.100000000000001" customHeight="1" x14ac:dyDescent="0.2">
      <c r="A39" s="275"/>
      <c r="B39" s="767" t="s">
        <v>161</v>
      </c>
      <c r="C39" s="768"/>
      <c r="D39" s="130">
        <v>19918769</v>
      </c>
      <c r="E39" s="169">
        <v>10.8</v>
      </c>
      <c r="F39" s="208" t="s">
        <v>240</v>
      </c>
      <c r="G39" s="762">
        <v>16859069</v>
      </c>
      <c r="H39" s="763"/>
      <c r="I39" s="764"/>
      <c r="J39" s="282">
        <v>15.6</v>
      </c>
      <c r="K39" s="782" t="s">
        <v>162</v>
      </c>
      <c r="L39" s="783"/>
      <c r="M39" s="768"/>
      <c r="N39" s="762">
        <v>2114397</v>
      </c>
      <c r="O39" s="764"/>
      <c r="P39" s="152">
        <v>5.5</v>
      </c>
      <c r="Q39" s="912" t="s">
        <v>241</v>
      </c>
      <c r="R39" s="913"/>
      <c r="V39" s="914"/>
      <c r="W39" s="914"/>
    </row>
    <row r="40" spans="1:23" ht="20.100000000000001" customHeight="1" x14ac:dyDescent="0.2">
      <c r="A40" s="275"/>
      <c r="B40" s="767" t="s">
        <v>163</v>
      </c>
      <c r="C40" s="768"/>
      <c r="D40" s="130">
        <v>81841580</v>
      </c>
      <c r="E40" s="169">
        <v>44.2</v>
      </c>
      <c r="F40" s="208">
        <v>0.54886778435436256</v>
      </c>
      <c r="G40" s="762">
        <v>43107810</v>
      </c>
      <c r="H40" s="763"/>
      <c r="I40" s="764"/>
      <c r="J40" s="282">
        <v>39.9</v>
      </c>
      <c r="K40" s="782" t="s">
        <v>164</v>
      </c>
      <c r="L40" s="783"/>
      <c r="M40" s="768"/>
      <c r="N40" s="762">
        <v>0</v>
      </c>
      <c r="O40" s="764"/>
      <c r="P40" s="152" t="s">
        <v>199</v>
      </c>
      <c r="Q40" s="912" t="s">
        <v>199</v>
      </c>
      <c r="R40" s="913"/>
      <c r="V40" s="914"/>
      <c r="W40" s="914"/>
    </row>
    <row r="41" spans="1:23" ht="20.100000000000001" customHeight="1" x14ac:dyDescent="0.2">
      <c r="A41" s="275"/>
      <c r="B41" s="767" t="s">
        <v>165</v>
      </c>
      <c r="C41" s="768"/>
      <c r="D41" s="155">
        <v>11375177</v>
      </c>
      <c r="E41" s="169">
        <v>6.1</v>
      </c>
      <c r="F41" s="208" t="s">
        <v>242</v>
      </c>
      <c r="G41" s="762">
        <v>9453267</v>
      </c>
      <c r="H41" s="763"/>
      <c r="I41" s="764"/>
      <c r="J41" s="282">
        <v>8.8000000000000007</v>
      </c>
      <c r="K41" s="782" t="s">
        <v>166</v>
      </c>
      <c r="L41" s="783"/>
      <c r="M41" s="768"/>
      <c r="N41" s="762">
        <v>0</v>
      </c>
      <c r="O41" s="764"/>
      <c r="P41" s="152" t="s">
        <v>199</v>
      </c>
      <c r="Q41" s="912" t="s">
        <v>199</v>
      </c>
      <c r="R41" s="913"/>
      <c r="V41" s="914"/>
      <c r="W41" s="914"/>
    </row>
    <row r="42" spans="1:23" ht="20.100000000000001" customHeight="1" x14ac:dyDescent="0.2">
      <c r="A42" s="275"/>
      <c r="B42" s="767" t="s">
        <v>167</v>
      </c>
      <c r="C42" s="768"/>
      <c r="D42" s="130">
        <v>111267</v>
      </c>
      <c r="E42" s="169">
        <v>0.1</v>
      </c>
      <c r="F42" s="208">
        <v>11.300390117035111</v>
      </c>
      <c r="G42" s="762">
        <v>98772</v>
      </c>
      <c r="H42" s="763"/>
      <c r="I42" s="764"/>
      <c r="J42" s="282">
        <v>0.1</v>
      </c>
      <c r="K42" s="782" t="s">
        <v>168</v>
      </c>
      <c r="L42" s="783"/>
      <c r="M42" s="768"/>
      <c r="N42" s="762">
        <v>0</v>
      </c>
      <c r="O42" s="764"/>
      <c r="P42" s="228" t="s">
        <v>199</v>
      </c>
      <c r="Q42" s="912" t="s">
        <v>199</v>
      </c>
      <c r="R42" s="913"/>
      <c r="V42" s="914"/>
      <c r="W42" s="914"/>
    </row>
    <row r="43" spans="1:23" ht="20.100000000000001" customHeight="1" x14ac:dyDescent="0.2">
      <c r="A43" s="275"/>
      <c r="B43" s="767" t="s">
        <v>169</v>
      </c>
      <c r="C43" s="768"/>
      <c r="D43" s="130">
        <v>6341</v>
      </c>
      <c r="E43" s="169">
        <v>0</v>
      </c>
      <c r="F43" s="208">
        <v>339.43173943173946</v>
      </c>
      <c r="G43" s="762">
        <v>6246</v>
      </c>
      <c r="H43" s="763"/>
      <c r="I43" s="764"/>
      <c r="J43" s="282">
        <v>0</v>
      </c>
      <c r="K43" s="782" t="s">
        <v>68</v>
      </c>
      <c r="L43" s="783"/>
      <c r="M43" s="768"/>
      <c r="N43" s="762">
        <v>38167727</v>
      </c>
      <c r="O43" s="764"/>
      <c r="P43" s="228">
        <v>100</v>
      </c>
      <c r="Q43" s="912" t="s">
        <v>243</v>
      </c>
      <c r="R43" s="913"/>
      <c r="V43" s="914"/>
      <c r="W43" s="914"/>
    </row>
    <row r="44" spans="1:23" ht="20.100000000000001" customHeight="1" x14ac:dyDescent="0.2">
      <c r="A44" s="275"/>
      <c r="B44" s="767" t="s">
        <v>170</v>
      </c>
      <c r="C44" s="768"/>
      <c r="D44" s="155">
        <v>1313964</v>
      </c>
      <c r="E44" s="169">
        <v>0.7</v>
      </c>
      <c r="F44" s="208">
        <v>11.206145788988596</v>
      </c>
      <c r="G44" s="762">
        <v>1132621</v>
      </c>
      <c r="H44" s="763"/>
      <c r="I44" s="764"/>
      <c r="J44" s="282">
        <v>1</v>
      </c>
      <c r="K44" s="795" t="s">
        <v>171</v>
      </c>
      <c r="L44" s="796"/>
      <c r="M44" s="796"/>
      <c r="N44" s="796"/>
      <c r="O44" s="796"/>
      <c r="P44" s="796"/>
      <c r="Q44" s="796"/>
      <c r="R44" s="797"/>
      <c r="V44" s="320"/>
    </row>
    <row r="45" spans="1:23" ht="20.100000000000001" customHeight="1" x14ac:dyDescent="0.2">
      <c r="A45" s="275"/>
      <c r="B45" s="767" t="s">
        <v>172</v>
      </c>
      <c r="C45" s="768"/>
      <c r="D45" s="130">
        <v>30368853</v>
      </c>
      <c r="E45" s="169">
        <v>16.399999999999999</v>
      </c>
      <c r="F45" s="208">
        <v>8.7422472568400895</v>
      </c>
      <c r="G45" s="762">
        <v>13074037</v>
      </c>
      <c r="H45" s="763"/>
      <c r="I45" s="764"/>
      <c r="J45" s="282">
        <v>12.1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  <c r="V45" s="320"/>
    </row>
    <row r="46" spans="1:23" ht="20.100000000000001" customHeight="1" thickBot="1" x14ac:dyDescent="0.25">
      <c r="A46" s="275"/>
      <c r="B46" s="767" t="s">
        <v>176</v>
      </c>
      <c r="C46" s="768"/>
      <c r="D46" s="130">
        <v>1372812</v>
      </c>
      <c r="E46" s="169">
        <v>0.7</v>
      </c>
      <c r="F46" s="208" t="s">
        <v>244</v>
      </c>
      <c r="G46" s="762">
        <v>951884</v>
      </c>
      <c r="H46" s="763"/>
      <c r="I46" s="764"/>
      <c r="J46" s="282">
        <v>0.9</v>
      </c>
      <c r="K46" s="788">
        <v>99.1</v>
      </c>
      <c r="L46" s="789"/>
      <c r="M46" s="790"/>
      <c r="N46" s="791">
        <v>37.799999999999997</v>
      </c>
      <c r="O46" s="790"/>
      <c r="P46" s="791">
        <v>97.9</v>
      </c>
      <c r="Q46" s="789"/>
      <c r="R46" s="792"/>
      <c r="S46" s="283"/>
      <c r="T46" s="283"/>
      <c r="V46" s="320"/>
    </row>
    <row r="47" spans="1:23" ht="20.100000000000001" customHeight="1" thickTop="1" x14ac:dyDescent="0.2">
      <c r="A47" s="275"/>
      <c r="B47" s="767" t="s">
        <v>177</v>
      </c>
      <c r="C47" s="768"/>
      <c r="D47" s="155">
        <v>31332344</v>
      </c>
      <c r="E47" s="169">
        <v>16.899999999999999</v>
      </c>
      <c r="F47" s="208">
        <v>25.464953428675024</v>
      </c>
      <c r="G47" s="762">
        <v>15713777</v>
      </c>
      <c r="H47" s="763"/>
      <c r="I47" s="764"/>
      <c r="J47" s="282">
        <v>14.6</v>
      </c>
      <c r="K47" s="769" t="s">
        <v>178</v>
      </c>
      <c r="L47" s="770"/>
      <c r="M47" s="770"/>
      <c r="N47" s="770"/>
      <c r="O47" s="770"/>
      <c r="P47" s="770"/>
      <c r="Q47" s="770"/>
      <c r="R47" s="771"/>
      <c r="V47" s="320"/>
    </row>
    <row r="48" spans="1:23" ht="20.100000000000001" customHeight="1" x14ac:dyDescent="0.2">
      <c r="A48" s="275"/>
      <c r="B48" s="767" t="s">
        <v>179</v>
      </c>
      <c r="C48" s="768"/>
      <c r="D48" s="130">
        <v>0</v>
      </c>
      <c r="E48" s="169" t="s">
        <v>199</v>
      </c>
      <c r="F48" s="208" t="s">
        <v>221</v>
      </c>
      <c r="G48" s="762">
        <v>0</v>
      </c>
      <c r="H48" s="763"/>
      <c r="I48" s="764"/>
      <c r="J48" s="282" t="s">
        <v>199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  <c r="V48" s="320"/>
    </row>
    <row r="49" spans="1:22" ht="20.100000000000001" customHeight="1" x14ac:dyDescent="0.2">
      <c r="A49" s="275"/>
      <c r="B49" s="767" t="s">
        <v>106</v>
      </c>
      <c r="C49" s="768"/>
      <c r="D49" s="130">
        <v>6717639</v>
      </c>
      <c r="E49" s="169">
        <v>3.6</v>
      </c>
      <c r="F49" s="208" t="s">
        <v>245</v>
      </c>
      <c r="G49" s="762">
        <v>6717639</v>
      </c>
      <c r="H49" s="763"/>
      <c r="I49" s="764"/>
      <c r="J49" s="282">
        <v>6.2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  <c r="V49" s="320"/>
    </row>
    <row r="50" spans="1:22" ht="20.100000000000001" customHeight="1" x14ac:dyDescent="0.2">
      <c r="A50" s="275"/>
      <c r="B50" s="767" t="s">
        <v>183</v>
      </c>
      <c r="C50" s="768"/>
      <c r="D50" s="155">
        <v>0</v>
      </c>
      <c r="E50" s="169" t="s">
        <v>199</v>
      </c>
      <c r="F50" s="208" t="s">
        <v>221</v>
      </c>
      <c r="G50" s="762">
        <v>0</v>
      </c>
      <c r="H50" s="763"/>
      <c r="I50" s="764"/>
      <c r="J50" s="282" t="s">
        <v>199</v>
      </c>
      <c r="K50" s="745" t="s">
        <v>184</v>
      </c>
      <c r="L50" s="733"/>
      <c r="M50" s="159" t="s">
        <v>185</v>
      </c>
      <c r="N50" s="734">
        <v>33912725</v>
      </c>
      <c r="O50" s="738"/>
      <c r="P50" s="209">
        <v>-8.9641867470101571E-4</v>
      </c>
      <c r="Q50" s="734">
        <v>4531172</v>
      </c>
      <c r="R50" s="737"/>
      <c r="S50" s="239"/>
      <c r="T50" s="239"/>
      <c r="V50" s="322"/>
    </row>
    <row r="51" spans="1:22" ht="20.100000000000001" customHeight="1" x14ac:dyDescent="0.2">
      <c r="A51" s="275"/>
      <c r="B51" s="746" t="s">
        <v>68</v>
      </c>
      <c r="C51" s="747"/>
      <c r="D51" s="750">
        <v>185222525</v>
      </c>
      <c r="E51" s="752">
        <v>100</v>
      </c>
      <c r="F51" s="910">
        <v>-6.7252236474249036</v>
      </c>
      <c r="G51" s="754">
        <v>107978901</v>
      </c>
      <c r="H51" s="755"/>
      <c r="I51" s="756"/>
      <c r="J51" s="760">
        <v>100</v>
      </c>
      <c r="K51" s="741" t="s">
        <v>186</v>
      </c>
      <c r="L51" s="740"/>
      <c r="M51" s="161" t="s">
        <v>187</v>
      </c>
      <c r="N51" s="742">
        <v>33590393</v>
      </c>
      <c r="O51" s="743"/>
      <c r="P51" s="210">
        <v>1.0182519276149118E-2</v>
      </c>
      <c r="Q51" s="742">
        <v>0</v>
      </c>
      <c r="R51" s="744"/>
      <c r="S51" s="239"/>
      <c r="T51" s="239"/>
      <c r="V51" s="322"/>
    </row>
    <row r="52" spans="1:22" ht="20.100000000000001" customHeight="1" thickBot="1" x14ac:dyDescent="0.25">
      <c r="A52" s="275"/>
      <c r="B52" s="748"/>
      <c r="C52" s="749"/>
      <c r="D52" s="751"/>
      <c r="E52" s="753"/>
      <c r="F52" s="911"/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6008374</v>
      </c>
      <c r="O52" s="738"/>
      <c r="P52" s="209">
        <v>9.0620215333260123</v>
      </c>
      <c r="Q52" s="734">
        <v>890162</v>
      </c>
      <c r="R52" s="737"/>
      <c r="S52" s="239"/>
      <c r="T52" s="239"/>
      <c r="V52" s="322"/>
    </row>
    <row r="53" spans="1:22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5946076</v>
      </c>
      <c r="O53" s="730"/>
      <c r="P53" s="210">
        <v>9.9776533295651149</v>
      </c>
      <c r="Q53" s="729">
        <v>0</v>
      </c>
      <c r="R53" s="731"/>
      <c r="S53" s="239"/>
      <c r="T53" s="239"/>
      <c r="V53" s="322"/>
    </row>
    <row r="54" spans="1:22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25758406</v>
      </c>
      <c r="O54" s="738"/>
      <c r="P54" s="211">
        <v>2.8546938603727412</v>
      </c>
      <c r="Q54" s="734">
        <v>4073383</v>
      </c>
      <c r="R54" s="737"/>
      <c r="S54" s="239"/>
      <c r="T54" s="239"/>
      <c r="V54" s="322"/>
    </row>
    <row r="55" spans="1:22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25354682</v>
      </c>
      <c r="O55" s="730"/>
      <c r="P55" s="212">
        <v>2.9429841781287163</v>
      </c>
      <c r="Q55" s="729">
        <v>153450</v>
      </c>
      <c r="R55" s="731"/>
      <c r="S55" s="239"/>
      <c r="T55" s="239"/>
      <c r="V55" s="322"/>
    </row>
    <row r="56" spans="1:22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734" t="s">
        <v>206</v>
      </c>
      <c r="O56" s="738"/>
      <c r="P56" s="213" t="s">
        <v>199</v>
      </c>
      <c r="Q56" s="734" t="s">
        <v>206</v>
      </c>
      <c r="R56" s="737"/>
    </row>
    <row r="57" spans="1:22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29" t="s">
        <v>206</v>
      </c>
      <c r="O57" s="730"/>
      <c r="P57" s="214" t="s">
        <v>199</v>
      </c>
      <c r="Q57" s="729" t="s">
        <v>206</v>
      </c>
      <c r="R57" s="731"/>
    </row>
    <row r="58" spans="1:22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 t="s">
        <v>206</v>
      </c>
      <c r="O58" s="738"/>
      <c r="P58" s="215" t="s">
        <v>199</v>
      </c>
      <c r="Q58" s="734" t="s">
        <v>206</v>
      </c>
      <c r="R58" s="737"/>
    </row>
    <row r="59" spans="1:22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 t="s">
        <v>206</v>
      </c>
      <c r="O59" s="730"/>
      <c r="P59" s="216" t="s">
        <v>199</v>
      </c>
      <c r="Q59" s="729" t="s">
        <v>206</v>
      </c>
      <c r="R59" s="731"/>
    </row>
    <row r="60" spans="1:22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 t="s">
        <v>206</v>
      </c>
      <c r="O60" s="735"/>
      <c r="P60" s="213" t="s">
        <v>199</v>
      </c>
      <c r="Q60" s="734" t="s">
        <v>206</v>
      </c>
      <c r="R60" s="737"/>
    </row>
    <row r="61" spans="1:22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723" t="s">
        <v>206</v>
      </c>
      <c r="O61" s="724"/>
      <c r="P61" s="217" t="s">
        <v>199</v>
      </c>
      <c r="Q61" s="893" t="s">
        <v>206</v>
      </c>
      <c r="R61" s="726"/>
    </row>
    <row r="62" spans="1:22" ht="19.5" customHeight="1" x14ac:dyDescent="0.2"/>
    <row r="63" spans="1:22" ht="19.5" customHeight="1" x14ac:dyDescent="0.2"/>
    <row r="64" spans="1:22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7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35:J35"/>
    <mergeCell ref="K35:R35"/>
    <mergeCell ref="B36:C36"/>
    <mergeCell ref="G36:I36"/>
    <mergeCell ref="K36:M36"/>
    <mergeCell ref="N36:O36"/>
    <mergeCell ref="Q36:R36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B39:C39"/>
    <mergeCell ref="G39:I39"/>
    <mergeCell ref="K39:M39"/>
    <mergeCell ref="N39:O39"/>
    <mergeCell ref="Q39:R39"/>
    <mergeCell ref="V39:W39"/>
    <mergeCell ref="K37:M37"/>
    <mergeCell ref="N37:O37"/>
    <mergeCell ref="Q37:R37"/>
    <mergeCell ref="V37:W37"/>
    <mergeCell ref="B38:C38"/>
    <mergeCell ref="G38:I38"/>
    <mergeCell ref="K38:M38"/>
    <mergeCell ref="N38:O38"/>
    <mergeCell ref="Q38:R38"/>
    <mergeCell ref="V38:W38"/>
    <mergeCell ref="B41:C41"/>
    <mergeCell ref="G41:I41"/>
    <mergeCell ref="K41:M41"/>
    <mergeCell ref="N41:O41"/>
    <mergeCell ref="Q41:R41"/>
    <mergeCell ref="V41:W41"/>
    <mergeCell ref="B40:C40"/>
    <mergeCell ref="G40:I40"/>
    <mergeCell ref="K40:M40"/>
    <mergeCell ref="N40:O40"/>
    <mergeCell ref="Q40:R40"/>
    <mergeCell ref="V40:W40"/>
    <mergeCell ref="B43:C43"/>
    <mergeCell ref="G43:I43"/>
    <mergeCell ref="K43:M43"/>
    <mergeCell ref="N43:O43"/>
    <mergeCell ref="Q43:R43"/>
    <mergeCell ref="V43:W43"/>
    <mergeCell ref="B42:C42"/>
    <mergeCell ref="G42:I42"/>
    <mergeCell ref="K42:M42"/>
    <mergeCell ref="N42:O42"/>
    <mergeCell ref="Q42:R42"/>
    <mergeCell ref="V42:W42"/>
    <mergeCell ref="B46:C46"/>
    <mergeCell ref="G46:I46"/>
    <mergeCell ref="K46:M46"/>
    <mergeCell ref="N46:O46"/>
    <mergeCell ref="P46:R46"/>
    <mergeCell ref="B47:C47"/>
    <mergeCell ref="G47:I47"/>
    <mergeCell ref="K47:R47"/>
    <mergeCell ref="B44:C44"/>
    <mergeCell ref="G44:I44"/>
    <mergeCell ref="K44:R44"/>
    <mergeCell ref="B45:C45"/>
    <mergeCell ref="G45:I45"/>
    <mergeCell ref="K45:M45"/>
    <mergeCell ref="N45:O45"/>
    <mergeCell ref="P45:R45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K53:L53"/>
    <mergeCell ref="N53:O53"/>
    <mergeCell ref="Q53:R53"/>
    <mergeCell ref="K54:L54"/>
    <mergeCell ref="N54:O54"/>
    <mergeCell ref="Q54:R54"/>
    <mergeCell ref="J51:J52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19" priority="2" stopIfTrue="1">
      <formula>"IF(AND(D6=0,F6=0,【参考】24右!F6=0））"</formula>
    </cfRule>
  </conditionalFormatting>
  <conditionalFormatting sqref="M6:M29">
    <cfRule type="expression" dxfId="18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2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DCCDD-05AE-4D5A-A16D-F43A20787322}">
  <sheetPr codeName="Sheet31"/>
  <dimension ref="A1:AN58"/>
  <sheetViews>
    <sheetView view="pageBreakPreview" zoomScale="70" zoomScaleNormal="75" zoomScaleSheetLayoutView="70" workbookViewId="0">
      <selection activeCell="AS29" sqref="AS29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246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591108</v>
      </c>
      <c r="F5" s="508"/>
      <c r="G5" s="508"/>
      <c r="H5" s="508"/>
      <c r="I5" s="236" t="s">
        <v>7</v>
      </c>
      <c r="J5" s="714">
        <v>34.06</v>
      </c>
      <c r="K5" s="715"/>
      <c r="L5" s="715"/>
      <c r="M5" s="715"/>
      <c r="N5" s="237" t="s">
        <v>8</v>
      </c>
      <c r="O5" s="716">
        <v>17355</v>
      </c>
      <c r="P5" s="711"/>
      <c r="Q5" s="711"/>
      <c r="R5" s="711"/>
      <c r="S5" s="711"/>
      <c r="T5" s="711"/>
      <c r="U5" s="236" t="s">
        <v>7</v>
      </c>
      <c r="V5" s="716">
        <v>591108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579634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563997</v>
      </c>
      <c r="F6" s="483"/>
      <c r="G6" s="483"/>
      <c r="H6" s="483"/>
      <c r="I6" s="241" t="s">
        <v>7</v>
      </c>
      <c r="J6" s="705">
        <v>34.06</v>
      </c>
      <c r="K6" s="706"/>
      <c r="L6" s="706"/>
      <c r="M6" s="706"/>
      <c r="N6" s="242" t="s">
        <v>8</v>
      </c>
      <c r="O6" s="707">
        <v>16559</v>
      </c>
      <c r="P6" s="708"/>
      <c r="Q6" s="708"/>
      <c r="R6" s="708"/>
      <c r="S6" s="708"/>
      <c r="T6" s="708"/>
      <c r="U6" s="241" t="s">
        <v>7</v>
      </c>
      <c r="V6" s="707">
        <v>563997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574841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246723038</v>
      </c>
      <c r="H10" s="504"/>
      <c r="I10" s="504"/>
      <c r="J10" s="504"/>
      <c r="K10" s="504"/>
      <c r="L10" s="27"/>
      <c r="M10" s="28"/>
      <c r="N10" s="519">
        <v>237259100</v>
      </c>
      <c r="O10" s="504"/>
      <c r="P10" s="504"/>
      <c r="Q10" s="504"/>
      <c r="R10" s="504"/>
      <c r="S10" s="658">
        <f t="shared" ref="S10:S18" si="0">IF(N10=0,IF(G10&gt;0,"皆増","－"),IF(G10=0,"皆減",ROUND((G10-N10)/N10*100,1)))</f>
        <v>4</v>
      </c>
      <c r="T10" s="659"/>
      <c r="U10" s="696" t="s">
        <v>19</v>
      </c>
      <c r="V10" s="544"/>
      <c r="W10" s="544"/>
      <c r="X10" s="544"/>
      <c r="Y10" s="523"/>
      <c r="Z10" s="519">
        <v>133338447</v>
      </c>
      <c r="AA10" s="504"/>
      <c r="AB10" s="504"/>
      <c r="AC10" s="504"/>
      <c r="AD10" s="30"/>
      <c r="AE10" s="31"/>
      <c r="AF10" s="519">
        <v>126061977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487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233959637</v>
      </c>
      <c r="H12" s="466"/>
      <c r="I12" s="466"/>
      <c r="J12" s="466"/>
      <c r="K12" s="466"/>
      <c r="L12" s="27"/>
      <c r="M12" s="28"/>
      <c r="N12" s="465">
        <v>225895261</v>
      </c>
      <c r="O12" s="466"/>
      <c r="P12" s="466"/>
      <c r="Q12" s="466"/>
      <c r="R12" s="466"/>
      <c r="S12" s="658">
        <f t="shared" si="0"/>
        <v>3.6</v>
      </c>
      <c r="T12" s="659"/>
      <c r="U12" s="689" t="s">
        <v>22</v>
      </c>
      <c r="V12" s="491"/>
      <c r="W12" s="491"/>
      <c r="X12" s="491"/>
      <c r="Y12" s="492"/>
      <c r="Z12" s="519">
        <v>78714778</v>
      </c>
      <c r="AA12" s="504"/>
      <c r="AB12" s="504"/>
      <c r="AC12" s="504"/>
      <c r="AD12" s="43"/>
      <c r="AE12" s="44" t="s">
        <v>15</v>
      </c>
      <c r="AF12" s="519">
        <v>75803631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487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12763401</v>
      </c>
      <c r="H14" s="466"/>
      <c r="I14" s="466"/>
      <c r="J14" s="466"/>
      <c r="K14" s="466"/>
      <c r="L14" s="27"/>
      <c r="M14" s="28"/>
      <c r="N14" s="465">
        <v>11363839</v>
      </c>
      <c r="O14" s="466"/>
      <c r="P14" s="466"/>
      <c r="Q14" s="466"/>
      <c r="R14" s="466"/>
      <c r="S14" s="658">
        <f t="shared" si="0"/>
        <v>12.3</v>
      </c>
      <c r="T14" s="659"/>
      <c r="U14" s="689" t="s">
        <v>25</v>
      </c>
      <c r="V14" s="491"/>
      <c r="W14" s="491"/>
      <c r="X14" s="491"/>
      <c r="Y14" s="492"/>
      <c r="Z14" s="519">
        <v>146203693</v>
      </c>
      <c r="AA14" s="504"/>
      <c r="AB14" s="504"/>
      <c r="AC14" s="504"/>
      <c r="AD14" s="50"/>
      <c r="AE14" s="44" t="s">
        <v>15</v>
      </c>
      <c r="AF14" s="519">
        <v>138251698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487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689621</v>
      </c>
      <c r="H16" s="504"/>
      <c r="I16" s="504"/>
      <c r="J16" s="504"/>
      <c r="K16" s="504"/>
      <c r="L16" s="27"/>
      <c r="M16" s="28"/>
      <c r="N16" s="519">
        <v>187718</v>
      </c>
      <c r="O16" s="504"/>
      <c r="P16" s="504"/>
      <c r="Q16" s="504"/>
      <c r="R16" s="504"/>
      <c r="S16" s="658">
        <f t="shared" si="0"/>
        <v>267.39999999999998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487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12073780</v>
      </c>
      <c r="H18" s="466"/>
      <c r="I18" s="466"/>
      <c r="J18" s="466"/>
      <c r="K18" s="466"/>
      <c r="L18" s="27"/>
      <c r="M18" s="28"/>
      <c r="N18" s="465">
        <v>11176121</v>
      </c>
      <c r="O18" s="466"/>
      <c r="P18" s="466"/>
      <c r="Q18" s="466"/>
      <c r="R18" s="466"/>
      <c r="S18" s="658">
        <f t="shared" si="0"/>
        <v>8</v>
      </c>
      <c r="T18" s="659"/>
      <c r="U18" s="689" t="s">
        <v>34</v>
      </c>
      <c r="V18" s="491"/>
      <c r="W18" s="491"/>
      <c r="X18" s="491"/>
      <c r="Y18" s="492"/>
      <c r="Z18" s="674">
        <v>0.59</v>
      </c>
      <c r="AA18" s="675"/>
      <c r="AB18" s="675"/>
      <c r="AC18" s="675"/>
      <c r="AD18" s="54"/>
      <c r="AE18" s="55"/>
      <c r="AF18" s="42"/>
      <c r="AG18" s="675">
        <v>0.6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487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897659</v>
      </c>
      <c r="H20" s="504"/>
      <c r="I20" s="504"/>
      <c r="J20" s="504"/>
      <c r="K20" s="504"/>
      <c r="L20" s="27"/>
      <c r="M20" s="28"/>
      <c r="N20" s="519">
        <v>982856</v>
      </c>
      <c r="O20" s="504"/>
      <c r="P20" s="504"/>
      <c r="Q20" s="504"/>
      <c r="R20" s="504"/>
      <c r="S20" s="678"/>
      <c r="T20" s="679"/>
      <c r="U20" s="662" t="s">
        <v>37</v>
      </c>
      <c r="V20" s="663"/>
      <c r="W20" s="663"/>
      <c r="X20" s="663"/>
      <c r="Y20" s="664"/>
      <c r="Z20" s="668">
        <v>8.3000000000000007</v>
      </c>
      <c r="AA20" s="669"/>
      <c r="AB20" s="669"/>
      <c r="AC20" s="669"/>
      <c r="AD20" s="26"/>
      <c r="AE20" s="60" t="s">
        <v>16</v>
      </c>
      <c r="AF20" s="16"/>
      <c r="AG20" s="672">
        <v>8.1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487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3737254</v>
      </c>
      <c r="H22" s="504"/>
      <c r="I22" s="504"/>
      <c r="J22" s="504"/>
      <c r="K22" s="504"/>
      <c r="L22" s="27"/>
      <c r="M22" s="28"/>
      <c r="N22" s="519">
        <v>1664384</v>
      </c>
      <c r="O22" s="504"/>
      <c r="P22" s="504"/>
      <c r="Q22" s="504"/>
      <c r="R22" s="504"/>
      <c r="S22" s="658">
        <f>IF(N22=0,IF(G22&gt;0,"皆増","－"),IF(G22=0,"皆減",ROUND((G22-N22)/N22*100,1)))</f>
        <v>124.5</v>
      </c>
      <c r="T22" s="659"/>
      <c r="U22" s="662" t="s">
        <v>40</v>
      </c>
      <c r="V22" s="663"/>
      <c r="W22" s="663"/>
      <c r="X22" s="663"/>
      <c r="Y22" s="664"/>
      <c r="Z22" s="668">
        <v>80.900000000000006</v>
      </c>
      <c r="AA22" s="669"/>
      <c r="AB22" s="669"/>
      <c r="AC22" s="669"/>
      <c r="AD22" s="26"/>
      <c r="AE22" s="60" t="s">
        <v>16</v>
      </c>
      <c r="AF22" s="16"/>
      <c r="AG22" s="672">
        <v>80.7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487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504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32043375</v>
      </c>
      <c r="AA24" s="641"/>
      <c r="AB24" s="641"/>
      <c r="AC24" s="641"/>
      <c r="AD24" s="50"/>
      <c r="AE24" s="44" t="s">
        <v>15</v>
      </c>
      <c r="AF24" s="640">
        <v>33131872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487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0</v>
      </c>
      <c r="H26" s="504"/>
      <c r="I26" s="504"/>
      <c r="J26" s="504"/>
      <c r="K26" s="504"/>
      <c r="L26" s="27"/>
      <c r="M26" s="28"/>
      <c r="N26" s="519">
        <v>1606373</v>
      </c>
      <c r="O26" s="504"/>
      <c r="P26" s="504"/>
      <c r="Q26" s="504"/>
      <c r="R26" s="504"/>
      <c r="S26" s="658" t="str">
        <f>IF(N26=0,IF(G26&gt;0,"皆増","－"),IF(G26=0,"皆減",ROUND((G26-N26)/N26*100,1)))</f>
        <v>皆減</v>
      </c>
      <c r="T26" s="659"/>
      <c r="U26" s="662" t="s">
        <v>46</v>
      </c>
      <c r="V26" s="663"/>
      <c r="W26" s="663"/>
      <c r="X26" s="663"/>
      <c r="Y26" s="664"/>
      <c r="Z26" s="640">
        <v>44558283</v>
      </c>
      <c r="AA26" s="641"/>
      <c r="AB26" s="641"/>
      <c r="AC26" s="641"/>
      <c r="AD26" s="50"/>
      <c r="AE26" s="44" t="s">
        <v>15</v>
      </c>
      <c r="AF26" s="640">
        <v>38120810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487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4634913</v>
      </c>
      <c r="H28" s="466"/>
      <c r="I28" s="466"/>
      <c r="J28" s="466"/>
      <c r="K28" s="466"/>
      <c r="L28" s="27"/>
      <c r="M28" s="28"/>
      <c r="N28" s="465">
        <v>1040867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221</v>
      </c>
      <c r="I34" s="604"/>
      <c r="J34" s="604"/>
      <c r="K34" s="604"/>
      <c r="L34" s="76" t="s">
        <v>54</v>
      </c>
      <c r="M34" s="28"/>
      <c r="N34" s="252"/>
      <c r="O34" s="604" t="s">
        <v>53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-3.7</v>
      </c>
      <c r="AB34" s="596"/>
      <c r="AC34" s="596"/>
      <c r="AD34" s="612" t="s">
        <v>56</v>
      </c>
      <c r="AE34" s="613"/>
      <c r="AF34" s="26"/>
      <c r="AG34" s="79"/>
      <c r="AH34" s="596">
        <v>-4.5999999999999996</v>
      </c>
      <c r="AI34" s="596"/>
      <c r="AJ34" s="80" t="s">
        <v>54</v>
      </c>
      <c r="AK34" s="317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4">
        <v>11.25</v>
      </c>
      <c r="P35" s="614"/>
      <c r="Q35" s="614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318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221</v>
      </c>
      <c r="I36" s="604"/>
      <c r="J36" s="604"/>
      <c r="K36" s="604"/>
      <c r="L36" s="76" t="s">
        <v>54</v>
      </c>
      <c r="M36" s="28"/>
      <c r="N36" s="252"/>
      <c r="O36" s="604" t="s">
        <v>53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221</v>
      </c>
      <c r="AB36" s="611"/>
      <c r="AC36" s="611"/>
      <c r="AD36" s="612" t="s">
        <v>56</v>
      </c>
      <c r="AE36" s="613"/>
      <c r="AF36" s="42"/>
      <c r="AG36" s="79"/>
      <c r="AH36" s="596" t="s">
        <v>53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57463021</v>
      </c>
      <c r="Y43" s="504"/>
      <c r="Z43" s="520"/>
      <c r="AA43" s="519">
        <v>25724</v>
      </c>
      <c r="AB43" s="504"/>
      <c r="AC43" s="520"/>
      <c r="AD43" s="528">
        <v>29484986</v>
      </c>
      <c r="AE43" s="529"/>
      <c r="AF43" s="529"/>
      <c r="AG43" s="530"/>
      <c r="AH43" s="519">
        <v>86973731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3467</v>
      </c>
      <c r="F44" s="487"/>
      <c r="G44" s="488"/>
      <c r="H44" s="486">
        <v>301500</v>
      </c>
      <c r="I44" s="487"/>
      <c r="J44" s="487"/>
      <c r="K44" s="488"/>
      <c r="L44" s="486">
        <v>269</v>
      </c>
      <c r="M44" s="487"/>
      <c r="N44" s="488"/>
      <c r="O44" s="486">
        <v>3369</v>
      </c>
      <c r="P44" s="487"/>
      <c r="Q44" s="486">
        <v>295000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249</v>
      </c>
      <c r="F45" s="508"/>
      <c r="G45" s="509"/>
      <c r="H45" s="507">
        <v>298000</v>
      </c>
      <c r="I45" s="508"/>
      <c r="J45" s="508"/>
      <c r="K45" s="509"/>
      <c r="L45" s="507">
        <v>0</v>
      </c>
      <c r="M45" s="508"/>
      <c r="N45" s="509"/>
      <c r="O45" s="507">
        <v>266</v>
      </c>
      <c r="P45" s="508"/>
      <c r="Q45" s="507">
        <v>300100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3737254</v>
      </c>
      <c r="Y45" s="504"/>
      <c r="Z45" s="520"/>
      <c r="AA45" s="465">
        <v>4955</v>
      </c>
      <c r="AB45" s="466"/>
      <c r="AC45" s="467"/>
      <c r="AD45" s="519">
        <v>6286621</v>
      </c>
      <c r="AE45" s="504"/>
      <c r="AF45" s="504"/>
      <c r="AG45" s="520"/>
      <c r="AH45" s="519">
        <v>10028830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91</v>
      </c>
      <c r="F46" s="466"/>
      <c r="G46" s="467"/>
      <c r="H46" s="465">
        <v>373100</v>
      </c>
      <c r="I46" s="466"/>
      <c r="J46" s="466"/>
      <c r="K46" s="467"/>
      <c r="L46" s="465">
        <v>3</v>
      </c>
      <c r="M46" s="466"/>
      <c r="N46" s="467"/>
      <c r="O46" s="465">
        <v>93</v>
      </c>
      <c r="P46" s="466"/>
      <c r="Q46" s="465">
        <v>358000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0</v>
      </c>
      <c r="Y47" s="466"/>
      <c r="Z47" s="467"/>
      <c r="AA47" s="465">
        <v>0</v>
      </c>
      <c r="AB47" s="466"/>
      <c r="AC47" s="467"/>
      <c r="AD47" s="465">
        <v>4047100</v>
      </c>
      <c r="AE47" s="466"/>
      <c r="AF47" s="466"/>
      <c r="AG47" s="467"/>
      <c r="AH47" s="465">
        <v>4047100</v>
      </c>
      <c r="AI47" s="466"/>
      <c r="AJ47" s="466"/>
      <c r="AK47" s="477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 t="s">
        <v>221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221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3558</v>
      </c>
      <c r="F49" s="508"/>
      <c r="G49" s="509"/>
      <c r="H49" s="507">
        <v>303300</v>
      </c>
      <c r="I49" s="508"/>
      <c r="J49" s="508"/>
      <c r="K49" s="509"/>
      <c r="L49" s="507">
        <f>L44+L46+L48</f>
        <v>272</v>
      </c>
      <c r="M49" s="508"/>
      <c r="N49" s="509"/>
      <c r="O49" s="507">
        <v>3462</v>
      </c>
      <c r="P49" s="508"/>
      <c r="Q49" s="507">
        <v>296700</v>
      </c>
      <c r="R49" s="508"/>
      <c r="S49" s="510"/>
      <c r="T49" s="561"/>
      <c r="U49" s="526"/>
      <c r="V49" s="511" t="s">
        <v>83</v>
      </c>
      <c r="W49" s="512"/>
      <c r="X49" s="465">
        <v>0</v>
      </c>
      <c r="Y49" s="466"/>
      <c r="Z49" s="467"/>
      <c r="AA49" s="465">
        <v>0</v>
      </c>
      <c r="AB49" s="466"/>
      <c r="AC49" s="467"/>
      <c r="AD49" s="465">
        <v>0</v>
      </c>
      <c r="AE49" s="466"/>
      <c r="AF49" s="466"/>
      <c r="AG49" s="467"/>
      <c r="AH49" s="465">
        <v>0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109</v>
      </c>
      <c r="F50" s="466"/>
      <c r="G50" s="467"/>
      <c r="H50" s="465">
        <v>315400</v>
      </c>
      <c r="I50" s="466"/>
      <c r="J50" s="466"/>
      <c r="K50" s="467"/>
      <c r="L50" s="465">
        <v>10</v>
      </c>
      <c r="M50" s="466"/>
      <c r="N50" s="467"/>
      <c r="O50" s="465">
        <v>108</v>
      </c>
      <c r="P50" s="466"/>
      <c r="Q50" s="465">
        <v>306300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61200275</v>
      </c>
      <c r="Y51" s="466"/>
      <c r="Z51" s="467"/>
      <c r="AA51" s="465">
        <f>AA43+AA45-AA47+AA49</f>
        <v>30679</v>
      </c>
      <c r="AB51" s="466"/>
      <c r="AC51" s="467"/>
      <c r="AD51" s="471">
        <f>AD43+AD45-AD47+AD49</f>
        <v>31724507</v>
      </c>
      <c r="AE51" s="472"/>
      <c r="AF51" s="472"/>
      <c r="AG51" s="473"/>
      <c r="AH51" s="465">
        <f>AH43+AH45-AH47+AH49</f>
        <v>92955461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3667</v>
      </c>
      <c r="F52" s="483"/>
      <c r="G52" s="484"/>
      <c r="H52" s="482">
        <v>303700</v>
      </c>
      <c r="I52" s="483"/>
      <c r="J52" s="483"/>
      <c r="K52" s="484"/>
      <c r="L52" s="482">
        <f>L49+L50</f>
        <v>282</v>
      </c>
      <c r="M52" s="483"/>
      <c r="N52" s="484"/>
      <c r="O52" s="482">
        <v>3570</v>
      </c>
      <c r="P52" s="483"/>
      <c r="Q52" s="482">
        <v>297000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R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R17"/>
    <mergeCell ref="S16:T17"/>
    <mergeCell ref="Z12:AC13"/>
    <mergeCell ref="AF12:AI13"/>
    <mergeCell ref="B14:E14"/>
    <mergeCell ref="F14:F15"/>
    <mergeCell ref="G14:K15"/>
    <mergeCell ref="N14:R15"/>
    <mergeCell ref="S14:T15"/>
    <mergeCell ref="U14:Y15"/>
    <mergeCell ref="Z14:AC15"/>
    <mergeCell ref="AF14:AI15"/>
    <mergeCell ref="B12:E13"/>
    <mergeCell ref="F12:F13"/>
    <mergeCell ref="G12:K13"/>
    <mergeCell ref="N12:R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R19"/>
    <mergeCell ref="S18:T19"/>
    <mergeCell ref="U18:Y19"/>
    <mergeCell ref="Z18:AC19"/>
    <mergeCell ref="AG18:AI19"/>
    <mergeCell ref="B20:E21"/>
    <mergeCell ref="F20:F21"/>
    <mergeCell ref="G20:K21"/>
    <mergeCell ref="N20:R21"/>
    <mergeCell ref="S20:T21"/>
    <mergeCell ref="U20:Y21"/>
    <mergeCell ref="Z20:AC21"/>
    <mergeCell ref="AG20:AI21"/>
    <mergeCell ref="Z22:AC23"/>
    <mergeCell ref="F22:F23"/>
    <mergeCell ref="G22:K23"/>
    <mergeCell ref="N22:R23"/>
    <mergeCell ref="S22:T23"/>
    <mergeCell ref="AG22:AI23"/>
    <mergeCell ref="B24:E25"/>
    <mergeCell ref="F24:F25"/>
    <mergeCell ref="G24:K25"/>
    <mergeCell ref="N24:R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R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C1C65-0AA3-4159-86FF-7FE428E7A730}">
  <sheetPr codeName="Sheet10"/>
  <dimension ref="A1:AN58"/>
  <sheetViews>
    <sheetView view="pageBreakPreview" zoomScale="70" zoomScaleNormal="75" zoomScaleSheetLayoutView="70" workbookViewId="0">
      <selection activeCell="AT12" sqref="AT12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196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169179</v>
      </c>
      <c r="F5" s="508"/>
      <c r="G5" s="508"/>
      <c r="H5" s="508"/>
      <c r="I5" s="236" t="s">
        <v>7</v>
      </c>
      <c r="J5" s="714">
        <v>10.210000000000001</v>
      </c>
      <c r="K5" s="715"/>
      <c r="L5" s="715"/>
      <c r="M5" s="715"/>
      <c r="N5" s="237" t="s">
        <v>8</v>
      </c>
      <c r="O5" s="716">
        <v>16570</v>
      </c>
      <c r="P5" s="711"/>
      <c r="Q5" s="711"/>
      <c r="R5" s="711"/>
      <c r="S5" s="711"/>
      <c r="T5" s="711"/>
      <c r="U5" s="236" t="s">
        <v>7</v>
      </c>
      <c r="V5" s="716">
        <v>169179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188694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141183</v>
      </c>
      <c r="F6" s="483"/>
      <c r="G6" s="483"/>
      <c r="H6" s="483"/>
      <c r="I6" s="241" t="s">
        <v>7</v>
      </c>
      <c r="J6" s="705">
        <v>10.210000000000001</v>
      </c>
      <c r="K6" s="706"/>
      <c r="L6" s="706"/>
      <c r="M6" s="706"/>
      <c r="N6" s="242" t="s">
        <v>8</v>
      </c>
      <c r="O6" s="707">
        <v>13828</v>
      </c>
      <c r="P6" s="708"/>
      <c r="Q6" s="708"/>
      <c r="R6" s="708"/>
      <c r="S6" s="708"/>
      <c r="T6" s="708"/>
      <c r="U6" s="241" t="s">
        <v>7</v>
      </c>
      <c r="V6" s="707">
        <v>141183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181845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141298669</v>
      </c>
      <c r="H10" s="504"/>
      <c r="I10" s="504"/>
      <c r="J10" s="504"/>
      <c r="K10" s="504"/>
      <c r="L10" s="27"/>
      <c r="M10" s="28"/>
      <c r="N10" s="519">
        <v>166859737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-15.3</v>
      </c>
      <c r="T10" s="659"/>
      <c r="U10" s="696" t="s">
        <v>19</v>
      </c>
      <c r="V10" s="544"/>
      <c r="W10" s="544"/>
      <c r="X10" s="544"/>
      <c r="Y10" s="523"/>
      <c r="Z10" s="519">
        <v>60847904</v>
      </c>
      <c r="AA10" s="504"/>
      <c r="AB10" s="504"/>
      <c r="AC10" s="504"/>
      <c r="AD10" s="30"/>
      <c r="AE10" s="31"/>
      <c r="AF10" s="519">
        <v>68900180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137272635</v>
      </c>
      <c r="H12" s="466"/>
      <c r="I12" s="466"/>
      <c r="J12" s="466"/>
      <c r="K12" s="466"/>
      <c r="L12" s="27"/>
      <c r="M12" s="28"/>
      <c r="N12" s="465">
        <v>161807893</v>
      </c>
      <c r="O12" s="466"/>
      <c r="P12" s="466"/>
      <c r="Q12" s="466"/>
      <c r="R12" s="29"/>
      <c r="S12" s="658">
        <f t="shared" si="0"/>
        <v>-15.2</v>
      </c>
      <c r="T12" s="659"/>
      <c r="U12" s="689" t="s">
        <v>22</v>
      </c>
      <c r="V12" s="491"/>
      <c r="W12" s="491"/>
      <c r="X12" s="491"/>
      <c r="Y12" s="492"/>
      <c r="Z12" s="519">
        <v>40907290</v>
      </c>
      <c r="AA12" s="504"/>
      <c r="AB12" s="504"/>
      <c r="AC12" s="504"/>
      <c r="AD12" s="43"/>
      <c r="AE12" s="44" t="s">
        <v>15</v>
      </c>
      <c r="AF12" s="519">
        <v>39323243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4026034</v>
      </c>
      <c r="H14" s="466"/>
      <c r="I14" s="466"/>
      <c r="J14" s="466"/>
      <c r="K14" s="466"/>
      <c r="L14" s="27"/>
      <c r="M14" s="28"/>
      <c r="N14" s="465">
        <v>5051844</v>
      </c>
      <c r="O14" s="466"/>
      <c r="P14" s="466"/>
      <c r="Q14" s="466"/>
      <c r="R14" s="49"/>
      <c r="S14" s="658">
        <f t="shared" si="0"/>
        <v>-20.3</v>
      </c>
      <c r="T14" s="659"/>
      <c r="U14" s="689" t="s">
        <v>25</v>
      </c>
      <c r="V14" s="491"/>
      <c r="W14" s="491"/>
      <c r="X14" s="491"/>
      <c r="Y14" s="492"/>
      <c r="Z14" s="519">
        <v>69007837</v>
      </c>
      <c r="AA14" s="504"/>
      <c r="AB14" s="504"/>
      <c r="AC14" s="504"/>
      <c r="AD14" s="50"/>
      <c r="AE14" s="44" t="s">
        <v>15</v>
      </c>
      <c r="AF14" s="519">
        <v>76611065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1452404</v>
      </c>
      <c r="H16" s="504"/>
      <c r="I16" s="504"/>
      <c r="J16" s="504"/>
      <c r="K16" s="504"/>
      <c r="L16" s="27"/>
      <c r="M16" s="28"/>
      <c r="N16" s="519">
        <v>2655694</v>
      </c>
      <c r="O16" s="504"/>
      <c r="P16" s="504"/>
      <c r="Q16" s="504"/>
      <c r="R16" s="29"/>
      <c r="S16" s="658">
        <f t="shared" si="0"/>
        <v>-45.3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2573630</v>
      </c>
      <c r="H18" s="466"/>
      <c r="I18" s="466"/>
      <c r="J18" s="466"/>
      <c r="K18" s="466"/>
      <c r="L18" s="27"/>
      <c r="M18" s="28"/>
      <c r="N18" s="465">
        <v>2396150</v>
      </c>
      <c r="O18" s="466"/>
      <c r="P18" s="466"/>
      <c r="Q18" s="466"/>
      <c r="R18" s="49"/>
      <c r="S18" s="658">
        <f t="shared" si="0"/>
        <v>7.4</v>
      </c>
      <c r="T18" s="659"/>
      <c r="U18" s="689" t="s">
        <v>34</v>
      </c>
      <c r="V18" s="491"/>
      <c r="W18" s="491"/>
      <c r="X18" s="491"/>
      <c r="Y18" s="492"/>
      <c r="Z18" s="674">
        <v>0.62</v>
      </c>
      <c r="AA18" s="675"/>
      <c r="AB18" s="675"/>
      <c r="AC18" s="675"/>
      <c r="AD18" s="54"/>
      <c r="AE18" s="55"/>
      <c r="AF18" s="42"/>
      <c r="AG18" s="675">
        <v>0.61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177480</v>
      </c>
      <c r="H20" s="504"/>
      <c r="I20" s="504"/>
      <c r="J20" s="504"/>
      <c r="K20" s="504"/>
      <c r="L20" s="27"/>
      <c r="M20" s="28"/>
      <c r="N20" s="519">
        <v>209272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3.7</v>
      </c>
      <c r="AA20" s="669"/>
      <c r="AB20" s="669"/>
      <c r="AC20" s="669"/>
      <c r="AD20" s="26"/>
      <c r="AE20" s="60" t="s">
        <v>16</v>
      </c>
      <c r="AF20" s="16"/>
      <c r="AG20" s="672">
        <v>3.1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3754641</v>
      </c>
      <c r="H22" s="504"/>
      <c r="I22" s="504"/>
      <c r="J22" s="504"/>
      <c r="K22" s="504"/>
      <c r="L22" s="27"/>
      <c r="M22" s="28"/>
      <c r="N22" s="519">
        <v>6589257</v>
      </c>
      <c r="O22" s="504"/>
      <c r="P22" s="504"/>
      <c r="Q22" s="504"/>
      <c r="R22" s="29"/>
      <c r="S22" s="658">
        <f>IF(N22=0,IF(G22&gt;0,"皆増","－"),IF(G22=0,"皆減",ROUND((G22-N22)/N22*100,1)))</f>
        <v>-43</v>
      </c>
      <c r="T22" s="659"/>
      <c r="U22" s="662" t="s">
        <v>40</v>
      </c>
      <c r="V22" s="663"/>
      <c r="W22" s="663"/>
      <c r="X22" s="663"/>
      <c r="Y22" s="664"/>
      <c r="Z22" s="668">
        <v>73.3</v>
      </c>
      <c r="AA22" s="669"/>
      <c r="AB22" s="669"/>
      <c r="AC22" s="669"/>
      <c r="AD22" s="26"/>
      <c r="AE22" s="60" t="s">
        <v>16</v>
      </c>
      <c r="AF22" s="16"/>
      <c r="AG22" s="672">
        <v>60.4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41805182</v>
      </c>
      <c r="AA24" s="641"/>
      <c r="AB24" s="641"/>
      <c r="AC24" s="641"/>
      <c r="AD24" s="50"/>
      <c r="AE24" s="44" t="s">
        <v>15</v>
      </c>
      <c r="AF24" s="640">
        <v>43269886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3800000</v>
      </c>
      <c r="H26" s="504"/>
      <c r="I26" s="504"/>
      <c r="J26" s="504"/>
      <c r="K26" s="504"/>
      <c r="L26" s="27"/>
      <c r="M26" s="28"/>
      <c r="N26" s="519">
        <v>2700000</v>
      </c>
      <c r="O26" s="504"/>
      <c r="P26" s="504"/>
      <c r="Q26" s="504"/>
      <c r="R26" s="29"/>
      <c r="S26" s="658">
        <f>IF(N26=0,IF(G26&gt;0,"皆増","－"),IF(G26=0,"皆減",ROUND((G26-N26)/N26*100,1)))</f>
        <v>40.700000000000003</v>
      </c>
      <c r="T26" s="659"/>
      <c r="U26" s="662" t="s">
        <v>46</v>
      </c>
      <c r="V26" s="663"/>
      <c r="W26" s="663"/>
      <c r="X26" s="663"/>
      <c r="Y26" s="664"/>
      <c r="Z26" s="640">
        <v>29298878</v>
      </c>
      <c r="AA26" s="641"/>
      <c r="AB26" s="641"/>
      <c r="AC26" s="641"/>
      <c r="AD26" s="50"/>
      <c r="AE26" s="44" t="s">
        <v>15</v>
      </c>
      <c r="AF26" s="640">
        <v>21032770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132121</v>
      </c>
      <c r="H28" s="466"/>
      <c r="I28" s="466"/>
      <c r="J28" s="466"/>
      <c r="K28" s="466"/>
      <c r="L28" s="27"/>
      <c r="M28" s="28"/>
      <c r="N28" s="465">
        <v>4098529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197</v>
      </c>
      <c r="I34" s="604"/>
      <c r="J34" s="604"/>
      <c r="K34" s="604"/>
      <c r="L34" s="76" t="s">
        <v>54</v>
      </c>
      <c r="M34" s="28"/>
      <c r="N34" s="252"/>
      <c r="O34" s="604" t="s">
        <v>197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1.6</v>
      </c>
      <c r="AB34" s="596"/>
      <c r="AC34" s="596"/>
      <c r="AD34" s="612" t="s">
        <v>56</v>
      </c>
      <c r="AE34" s="613"/>
      <c r="AF34" s="26"/>
      <c r="AG34" s="79"/>
      <c r="AH34" s="596">
        <v>1.1000000000000001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197</v>
      </c>
      <c r="I36" s="604"/>
      <c r="J36" s="604"/>
      <c r="K36" s="604"/>
      <c r="L36" s="76" t="s">
        <v>54</v>
      </c>
      <c r="M36" s="28"/>
      <c r="N36" s="252"/>
      <c r="O36" s="604" t="s">
        <v>197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197</v>
      </c>
      <c r="AB36" s="611"/>
      <c r="AC36" s="611"/>
      <c r="AD36" s="612" t="s">
        <v>56</v>
      </c>
      <c r="AE36" s="613"/>
      <c r="AF36" s="42"/>
      <c r="AG36" s="79"/>
      <c r="AH36" s="596" t="s">
        <v>197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34821849</v>
      </c>
      <c r="Y43" s="504"/>
      <c r="Z43" s="520"/>
      <c r="AA43" s="519">
        <v>0</v>
      </c>
      <c r="AB43" s="504"/>
      <c r="AC43" s="520"/>
      <c r="AD43" s="528">
        <v>60994774</v>
      </c>
      <c r="AE43" s="529"/>
      <c r="AF43" s="529"/>
      <c r="AG43" s="530"/>
      <c r="AH43" s="519">
        <v>95816623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1625</v>
      </c>
      <c r="F44" s="487"/>
      <c r="G44" s="488"/>
      <c r="H44" s="486">
        <v>290643</v>
      </c>
      <c r="I44" s="487"/>
      <c r="J44" s="487"/>
      <c r="K44" s="488"/>
      <c r="L44" s="486">
        <v>130</v>
      </c>
      <c r="M44" s="487"/>
      <c r="N44" s="488"/>
      <c r="O44" s="486">
        <v>1581</v>
      </c>
      <c r="P44" s="488"/>
      <c r="Q44" s="486">
        <v>284030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164</v>
      </c>
      <c r="F45" s="508"/>
      <c r="G45" s="509"/>
      <c r="H45" s="507">
        <v>269024</v>
      </c>
      <c r="I45" s="508"/>
      <c r="J45" s="508"/>
      <c r="K45" s="509"/>
      <c r="L45" s="507">
        <v>6</v>
      </c>
      <c r="M45" s="508"/>
      <c r="N45" s="509"/>
      <c r="O45" s="507">
        <v>172</v>
      </c>
      <c r="P45" s="508"/>
      <c r="Q45" s="507">
        <v>266763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3754641</v>
      </c>
      <c r="Y45" s="504"/>
      <c r="Z45" s="520"/>
      <c r="AA45" s="465">
        <v>0</v>
      </c>
      <c r="AB45" s="466"/>
      <c r="AC45" s="467"/>
      <c r="AD45" s="519">
        <v>3617196</v>
      </c>
      <c r="AE45" s="504"/>
      <c r="AF45" s="504"/>
      <c r="AG45" s="520"/>
      <c r="AH45" s="519">
        <v>7371837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97</v>
      </c>
      <c r="F46" s="466"/>
      <c r="G46" s="467"/>
      <c r="H46" s="465">
        <v>332120</v>
      </c>
      <c r="I46" s="466"/>
      <c r="J46" s="466"/>
      <c r="K46" s="467"/>
      <c r="L46" s="465">
        <v>11</v>
      </c>
      <c r="M46" s="466"/>
      <c r="N46" s="467"/>
      <c r="O46" s="465">
        <v>91</v>
      </c>
      <c r="P46" s="466"/>
      <c r="Q46" s="465">
        <v>329973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3800000</v>
      </c>
      <c r="Y47" s="466"/>
      <c r="Z47" s="467"/>
      <c r="AA47" s="465">
        <v>0</v>
      </c>
      <c r="AB47" s="466"/>
      <c r="AC47" s="467"/>
      <c r="AD47" s="465">
        <v>683091</v>
      </c>
      <c r="AE47" s="466"/>
      <c r="AF47" s="466"/>
      <c r="AG47" s="467"/>
      <c r="AH47" s="465">
        <v>4483091</v>
      </c>
      <c r="AI47" s="466"/>
      <c r="AJ47" s="466"/>
      <c r="AK47" s="477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>
        <v>0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197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1722</v>
      </c>
      <c r="F49" s="508"/>
      <c r="G49" s="509"/>
      <c r="H49" s="507">
        <v>292979</v>
      </c>
      <c r="I49" s="508"/>
      <c r="J49" s="508"/>
      <c r="K49" s="509"/>
      <c r="L49" s="507">
        <f>L44+L46+L48</f>
        <v>141</v>
      </c>
      <c r="M49" s="508"/>
      <c r="N49" s="509"/>
      <c r="O49" s="507">
        <v>1672</v>
      </c>
      <c r="P49" s="508"/>
      <c r="Q49" s="507">
        <v>286531</v>
      </c>
      <c r="R49" s="508"/>
      <c r="S49" s="510"/>
      <c r="T49" s="561"/>
      <c r="U49" s="526"/>
      <c r="V49" s="511" t="s">
        <v>83</v>
      </c>
      <c r="W49" s="512"/>
      <c r="X49" s="465">
        <v>0</v>
      </c>
      <c r="Y49" s="466"/>
      <c r="Z49" s="467"/>
      <c r="AA49" s="465">
        <v>0</v>
      </c>
      <c r="AB49" s="466"/>
      <c r="AC49" s="467"/>
      <c r="AD49" s="465">
        <v>0</v>
      </c>
      <c r="AE49" s="466"/>
      <c r="AF49" s="466"/>
      <c r="AG49" s="467"/>
      <c r="AH49" s="465">
        <v>0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39</v>
      </c>
      <c r="F50" s="466"/>
      <c r="G50" s="467"/>
      <c r="H50" s="465">
        <v>286202</v>
      </c>
      <c r="I50" s="466"/>
      <c r="J50" s="466"/>
      <c r="K50" s="467"/>
      <c r="L50" s="465">
        <v>4</v>
      </c>
      <c r="M50" s="466"/>
      <c r="N50" s="467"/>
      <c r="O50" s="465">
        <v>39</v>
      </c>
      <c r="P50" s="466"/>
      <c r="Q50" s="465">
        <v>275453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34776490</v>
      </c>
      <c r="Y51" s="466"/>
      <c r="Z51" s="467"/>
      <c r="AA51" s="465">
        <f>AA43+AA45-AA47+AA49</f>
        <v>0</v>
      </c>
      <c r="AB51" s="466"/>
      <c r="AC51" s="467"/>
      <c r="AD51" s="471">
        <f>AD43+AD45-AD47+AD49</f>
        <v>63928879</v>
      </c>
      <c r="AE51" s="472"/>
      <c r="AF51" s="472"/>
      <c r="AG51" s="473"/>
      <c r="AH51" s="465">
        <f>AH43+AH45-AH47+AH49</f>
        <v>98705369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1761</v>
      </c>
      <c r="F52" s="483"/>
      <c r="G52" s="484"/>
      <c r="H52" s="482">
        <v>292829</v>
      </c>
      <c r="I52" s="483"/>
      <c r="J52" s="483"/>
      <c r="K52" s="484"/>
      <c r="L52" s="482">
        <f>L49+L50</f>
        <v>145</v>
      </c>
      <c r="M52" s="483"/>
      <c r="N52" s="484"/>
      <c r="O52" s="482">
        <v>1711</v>
      </c>
      <c r="P52" s="483"/>
      <c r="Q52" s="482">
        <v>286278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3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56FE-E360-4EA5-86D5-9CB767AF5714}">
  <sheetPr codeName="Sheet32"/>
  <dimension ref="A1:T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Y16" sqref="Y16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247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72017788</v>
      </c>
      <c r="E6" s="169">
        <f t="shared" ref="E6:E33" si="0">IF(D6=0,"－",ROUND(D6/$D$33*100,1))</f>
        <v>29.2</v>
      </c>
      <c r="F6" s="257">
        <v>0.34928951370804062</v>
      </c>
      <c r="G6" s="873" t="s">
        <v>97</v>
      </c>
      <c r="H6" s="874"/>
      <c r="I6" s="875"/>
      <c r="J6" s="798">
        <v>39294013</v>
      </c>
      <c r="K6" s="800"/>
      <c r="L6" s="258">
        <f t="shared" ref="L6:L29" si="1">IF(J6=0,"－",ROUND(J6/$J$29*100,1))</f>
        <v>16.8</v>
      </c>
      <c r="M6" s="860">
        <v>12.488092122833153</v>
      </c>
      <c r="N6" s="861"/>
      <c r="O6" s="129">
        <v>36268591</v>
      </c>
      <c r="P6" s="798">
        <v>35198171</v>
      </c>
      <c r="Q6" s="800"/>
      <c r="R6" s="259">
        <f t="shared" ref="R6:R16" si="2">IF(P6=0,"－",ROUND(P6/$P$25*100,1))</f>
        <v>23.1</v>
      </c>
    </row>
    <row r="7" spans="1:20" ht="23.25" customHeight="1" x14ac:dyDescent="0.2">
      <c r="B7" s="809" t="s">
        <v>98</v>
      </c>
      <c r="C7" s="810"/>
      <c r="D7" s="129">
        <v>796165</v>
      </c>
      <c r="E7" s="260">
        <f t="shared" si="0"/>
        <v>0.3</v>
      </c>
      <c r="F7" s="257">
        <v>0.10360336006819716</v>
      </c>
      <c r="G7" s="261" t="s">
        <v>99</v>
      </c>
      <c r="H7" s="866" t="s">
        <v>100</v>
      </c>
      <c r="I7" s="866"/>
      <c r="J7" s="762">
        <v>22885262</v>
      </c>
      <c r="K7" s="764"/>
      <c r="L7" s="258">
        <f t="shared" si="1"/>
        <v>9.8000000000000007</v>
      </c>
      <c r="M7" s="860">
        <v>4.2167238580794404</v>
      </c>
      <c r="N7" s="861"/>
      <c r="O7" s="129">
        <v>21395996</v>
      </c>
      <c r="P7" s="762">
        <v>20396810</v>
      </c>
      <c r="Q7" s="764"/>
      <c r="R7" s="262">
        <f t="shared" si="2"/>
        <v>13.4</v>
      </c>
    </row>
    <row r="8" spans="1:20" ht="23.25" customHeight="1" x14ac:dyDescent="0.2">
      <c r="B8" s="809" t="s">
        <v>101</v>
      </c>
      <c r="C8" s="810"/>
      <c r="D8" s="129">
        <v>383013</v>
      </c>
      <c r="E8" s="260">
        <f t="shared" si="0"/>
        <v>0.2</v>
      </c>
      <c r="F8" s="257">
        <v>38.241398103666704</v>
      </c>
      <c r="G8" s="263"/>
      <c r="H8" s="866" t="s">
        <v>102</v>
      </c>
      <c r="I8" s="866"/>
      <c r="J8" s="762">
        <v>2745600</v>
      </c>
      <c r="K8" s="764"/>
      <c r="L8" s="258">
        <f t="shared" si="1"/>
        <v>1.2</v>
      </c>
      <c r="M8" s="860">
        <v>149.84507530568621</v>
      </c>
      <c r="N8" s="861"/>
      <c r="O8" s="129">
        <v>2745600</v>
      </c>
      <c r="P8" s="762">
        <v>1672225</v>
      </c>
      <c r="Q8" s="764"/>
      <c r="R8" s="262">
        <f t="shared" si="2"/>
        <v>1.1000000000000001</v>
      </c>
    </row>
    <row r="9" spans="1:20" ht="23.25" customHeight="1" x14ac:dyDescent="0.2">
      <c r="B9" s="809" t="s">
        <v>103</v>
      </c>
      <c r="C9" s="810"/>
      <c r="D9" s="129">
        <v>1974846</v>
      </c>
      <c r="E9" s="260">
        <f t="shared" si="0"/>
        <v>0.8</v>
      </c>
      <c r="F9" s="257">
        <v>34.040534303477862</v>
      </c>
      <c r="G9" s="848" t="s">
        <v>104</v>
      </c>
      <c r="H9" s="849"/>
      <c r="I9" s="832"/>
      <c r="J9" s="762">
        <v>76696995</v>
      </c>
      <c r="K9" s="764"/>
      <c r="L9" s="258">
        <f t="shared" si="1"/>
        <v>32.799999999999997</v>
      </c>
      <c r="M9" s="860">
        <v>3.7966246451153154</v>
      </c>
      <c r="N9" s="861"/>
      <c r="O9" s="129">
        <v>34048364</v>
      </c>
      <c r="P9" s="762">
        <v>28548180</v>
      </c>
      <c r="Q9" s="764"/>
      <c r="R9" s="262">
        <f t="shared" si="2"/>
        <v>18.7</v>
      </c>
    </row>
    <row r="10" spans="1:20" ht="23.25" customHeight="1" x14ac:dyDescent="0.2">
      <c r="B10" s="809" t="s">
        <v>105</v>
      </c>
      <c r="C10" s="810"/>
      <c r="D10" s="129">
        <v>2884827</v>
      </c>
      <c r="E10" s="260">
        <f t="shared" si="0"/>
        <v>1.2</v>
      </c>
      <c r="F10" s="257">
        <v>82.482351601639593</v>
      </c>
      <c r="G10" s="848" t="s">
        <v>106</v>
      </c>
      <c r="H10" s="849"/>
      <c r="I10" s="832"/>
      <c r="J10" s="762">
        <v>3145823</v>
      </c>
      <c r="K10" s="764"/>
      <c r="L10" s="258">
        <f t="shared" si="1"/>
        <v>1.3</v>
      </c>
      <c r="M10" s="860">
        <v>9.080925887719383</v>
      </c>
      <c r="N10" s="861"/>
      <c r="O10" s="129">
        <v>3144445</v>
      </c>
      <c r="P10" s="762">
        <v>3144445</v>
      </c>
      <c r="Q10" s="764"/>
      <c r="R10" s="262">
        <f t="shared" si="2"/>
        <v>2.1</v>
      </c>
    </row>
    <row r="11" spans="1:20" ht="23.25" customHeight="1" x14ac:dyDescent="0.2">
      <c r="B11" s="809" t="s">
        <v>107</v>
      </c>
      <c r="C11" s="810"/>
      <c r="D11" s="129">
        <v>14150577</v>
      </c>
      <c r="E11" s="260">
        <f t="shared" si="0"/>
        <v>5.7</v>
      </c>
      <c r="F11" s="257">
        <v>4.627860161361375</v>
      </c>
      <c r="G11" s="862" t="s">
        <v>108</v>
      </c>
      <c r="H11" s="864" t="s">
        <v>109</v>
      </c>
      <c r="I11" s="832"/>
      <c r="J11" s="762">
        <v>3145823</v>
      </c>
      <c r="K11" s="764"/>
      <c r="L11" s="258">
        <f t="shared" si="1"/>
        <v>1.3</v>
      </c>
      <c r="M11" s="860">
        <v>9.080925887719383</v>
      </c>
      <c r="N11" s="861"/>
      <c r="O11" s="129">
        <v>3144445</v>
      </c>
      <c r="P11" s="762">
        <v>3144445</v>
      </c>
      <c r="Q11" s="764"/>
      <c r="R11" s="262">
        <f t="shared" si="2"/>
        <v>2.1</v>
      </c>
    </row>
    <row r="12" spans="1:20" ht="23.25" customHeight="1" x14ac:dyDescent="0.2">
      <c r="B12" s="809" t="s">
        <v>111</v>
      </c>
      <c r="C12" s="810"/>
      <c r="D12" s="129">
        <v>0</v>
      </c>
      <c r="E12" s="265" t="str">
        <f t="shared" si="0"/>
        <v>－</v>
      </c>
      <c r="F12" s="257" t="s">
        <v>110</v>
      </c>
      <c r="G12" s="863"/>
      <c r="H12" s="864" t="s">
        <v>112</v>
      </c>
      <c r="I12" s="832"/>
      <c r="J12" s="762">
        <v>0</v>
      </c>
      <c r="K12" s="764"/>
      <c r="L12" s="258" t="str">
        <f>IF(J12=0,"－",ROUND(J12/$J$29*100,1))</f>
        <v>－</v>
      </c>
      <c r="M12" s="860" t="s">
        <v>110</v>
      </c>
      <c r="N12" s="861"/>
      <c r="O12" s="129">
        <v>0</v>
      </c>
      <c r="P12" s="762">
        <v>0</v>
      </c>
      <c r="Q12" s="764"/>
      <c r="R12" s="262" t="str">
        <f t="shared" si="2"/>
        <v>－</v>
      </c>
    </row>
    <row r="13" spans="1:20" ht="23.25" customHeight="1" x14ac:dyDescent="0.2">
      <c r="B13" s="809" t="s">
        <v>113</v>
      </c>
      <c r="C13" s="810"/>
      <c r="D13" s="129">
        <v>2682</v>
      </c>
      <c r="E13" s="228">
        <f t="shared" si="0"/>
        <v>0</v>
      </c>
      <c r="F13" s="257">
        <v>-53.88583218707015</v>
      </c>
      <c r="G13" s="848" t="s">
        <v>114</v>
      </c>
      <c r="H13" s="849"/>
      <c r="I13" s="832"/>
      <c r="J13" s="762">
        <f>J6+J9+J10</f>
        <v>119136831</v>
      </c>
      <c r="K13" s="764"/>
      <c r="L13" s="258">
        <f t="shared" si="1"/>
        <v>50.9</v>
      </c>
      <c r="M13" s="860">
        <v>6.6509370403275163</v>
      </c>
      <c r="N13" s="861"/>
      <c r="O13" s="130">
        <f>O6+O9+O10</f>
        <v>73461400</v>
      </c>
      <c r="P13" s="762">
        <f>P6+P9+P10</f>
        <v>66890796</v>
      </c>
      <c r="Q13" s="764"/>
      <c r="R13" s="262">
        <f t="shared" si="2"/>
        <v>43.8</v>
      </c>
    </row>
    <row r="14" spans="1:20" ht="23.25" customHeight="1" x14ac:dyDescent="0.2">
      <c r="B14" s="809" t="s">
        <v>115</v>
      </c>
      <c r="C14" s="810"/>
      <c r="D14" s="129">
        <v>289789</v>
      </c>
      <c r="E14" s="228">
        <f t="shared" si="0"/>
        <v>0.1</v>
      </c>
      <c r="F14" s="257">
        <v>33.170195948678355</v>
      </c>
      <c r="G14" s="848" t="s">
        <v>116</v>
      </c>
      <c r="H14" s="849"/>
      <c r="I14" s="832"/>
      <c r="J14" s="762">
        <v>47117588</v>
      </c>
      <c r="K14" s="764"/>
      <c r="L14" s="258">
        <f t="shared" si="1"/>
        <v>20.100000000000001</v>
      </c>
      <c r="M14" s="793">
        <v>9.4990832119667985</v>
      </c>
      <c r="N14" s="828"/>
      <c r="O14" s="129">
        <v>39635252</v>
      </c>
      <c r="P14" s="762">
        <v>35712542</v>
      </c>
      <c r="Q14" s="764"/>
      <c r="R14" s="266">
        <f t="shared" si="2"/>
        <v>23.4</v>
      </c>
    </row>
    <row r="15" spans="1:20" ht="23.25" customHeight="1" x14ac:dyDescent="0.2">
      <c r="B15" s="859" t="s">
        <v>117</v>
      </c>
      <c r="C15" s="850"/>
      <c r="D15" s="129">
        <v>2955733</v>
      </c>
      <c r="E15" s="265">
        <f t="shared" si="0"/>
        <v>1.2</v>
      </c>
      <c r="F15" s="257">
        <v>859.00904262395079</v>
      </c>
      <c r="G15" s="848" t="s">
        <v>118</v>
      </c>
      <c r="H15" s="849"/>
      <c r="I15" s="832"/>
      <c r="J15" s="762">
        <v>1391163</v>
      </c>
      <c r="K15" s="764"/>
      <c r="L15" s="258">
        <f t="shared" si="1"/>
        <v>0.6</v>
      </c>
      <c r="M15" s="793">
        <v>-6.7256910105767789</v>
      </c>
      <c r="N15" s="828"/>
      <c r="O15" s="129">
        <v>761009</v>
      </c>
      <c r="P15" s="762">
        <v>761009</v>
      </c>
      <c r="Q15" s="764"/>
      <c r="R15" s="262">
        <f t="shared" si="2"/>
        <v>0.5</v>
      </c>
    </row>
    <row r="16" spans="1:20" ht="23.25" customHeight="1" x14ac:dyDescent="0.2">
      <c r="B16" s="809" t="s">
        <v>119</v>
      </c>
      <c r="C16" s="850"/>
      <c r="D16" s="129">
        <v>56385597</v>
      </c>
      <c r="E16" s="260">
        <f t="shared" si="0"/>
        <v>22.9</v>
      </c>
      <c r="F16" s="257">
        <v>7.4862601187992244</v>
      </c>
      <c r="G16" s="848" t="s">
        <v>120</v>
      </c>
      <c r="H16" s="849"/>
      <c r="I16" s="832"/>
      <c r="J16" s="762">
        <v>16035369</v>
      </c>
      <c r="K16" s="764"/>
      <c r="L16" s="258">
        <f t="shared" si="1"/>
        <v>6.9</v>
      </c>
      <c r="M16" s="793">
        <v>3.0031057596264099</v>
      </c>
      <c r="N16" s="828"/>
      <c r="O16" s="129">
        <v>11135411</v>
      </c>
      <c r="P16" s="762">
        <v>6208412</v>
      </c>
      <c r="Q16" s="764"/>
      <c r="R16" s="262">
        <f t="shared" si="2"/>
        <v>4.0999999999999996</v>
      </c>
    </row>
    <row r="17" spans="1:18" ht="23.25" customHeight="1" x14ac:dyDescent="0.2">
      <c r="B17" s="851" t="s">
        <v>108</v>
      </c>
      <c r="C17" s="267" t="s">
        <v>121</v>
      </c>
      <c r="D17" s="129">
        <v>54623669</v>
      </c>
      <c r="E17" s="260">
        <f t="shared" si="0"/>
        <v>22.1</v>
      </c>
      <c r="F17" s="257">
        <v>8.6857673350412288</v>
      </c>
      <c r="G17" s="848" t="s">
        <v>38</v>
      </c>
      <c r="H17" s="849"/>
      <c r="I17" s="832"/>
      <c r="J17" s="762">
        <v>10028830</v>
      </c>
      <c r="K17" s="764"/>
      <c r="L17" s="258">
        <f t="shared" si="1"/>
        <v>4.3</v>
      </c>
      <c r="M17" s="793">
        <v>3.7950790217988883</v>
      </c>
      <c r="N17" s="828"/>
      <c r="O17" s="129">
        <v>9782375</v>
      </c>
      <c r="P17" s="853"/>
      <c r="Q17" s="854"/>
      <c r="R17" s="855"/>
    </row>
    <row r="18" spans="1:18" ht="23.25" customHeight="1" x14ac:dyDescent="0.2">
      <c r="B18" s="852"/>
      <c r="C18" s="267" t="s">
        <v>122</v>
      </c>
      <c r="D18" s="129">
        <v>1761928</v>
      </c>
      <c r="E18" s="260">
        <f t="shared" si="0"/>
        <v>0.7</v>
      </c>
      <c r="F18" s="257">
        <v>-19.915166605532441</v>
      </c>
      <c r="G18" s="848" t="s">
        <v>123</v>
      </c>
      <c r="H18" s="849"/>
      <c r="I18" s="832"/>
      <c r="J18" s="762">
        <v>0</v>
      </c>
      <c r="K18" s="764"/>
      <c r="L18" s="258" t="str">
        <f t="shared" si="1"/>
        <v>－</v>
      </c>
      <c r="M18" s="793" t="s">
        <v>110</v>
      </c>
      <c r="N18" s="828"/>
      <c r="O18" s="129">
        <v>0</v>
      </c>
      <c r="P18" s="856"/>
      <c r="Q18" s="857"/>
      <c r="R18" s="858"/>
    </row>
    <row r="19" spans="1:18" ht="23.25" customHeight="1" x14ac:dyDescent="0.2">
      <c r="B19" s="809" t="s">
        <v>124</v>
      </c>
      <c r="C19" s="810"/>
      <c r="D19" s="129">
        <v>41857</v>
      </c>
      <c r="E19" s="260">
        <f t="shared" si="0"/>
        <v>0</v>
      </c>
      <c r="F19" s="257">
        <v>-0.9957897724584891</v>
      </c>
      <c r="G19" s="848" t="s">
        <v>125</v>
      </c>
      <c r="H19" s="849"/>
      <c r="I19" s="832"/>
      <c r="J19" s="762">
        <v>201898</v>
      </c>
      <c r="K19" s="764"/>
      <c r="L19" s="258">
        <f t="shared" si="1"/>
        <v>0.1</v>
      </c>
      <c r="M19" s="793">
        <v>-12.062266977943482</v>
      </c>
      <c r="N19" s="828"/>
      <c r="O19" s="129">
        <v>201898</v>
      </c>
      <c r="P19" s="762">
        <v>0</v>
      </c>
      <c r="Q19" s="764"/>
      <c r="R19" s="262" t="str">
        <f>IF(P19=0,"－",ROUND(P19/$P$25*100,1))</f>
        <v>－</v>
      </c>
    </row>
    <row r="20" spans="1:18" ht="23.25" customHeight="1" x14ac:dyDescent="0.2">
      <c r="A20" s="250" t="s">
        <v>126</v>
      </c>
      <c r="B20" s="809" t="s">
        <v>127</v>
      </c>
      <c r="C20" s="810"/>
      <c r="D20" s="130">
        <f>SUM(D6:D16)+D19</f>
        <v>151882874</v>
      </c>
      <c r="E20" s="260">
        <f t="shared" si="0"/>
        <v>61.6</v>
      </c>
      <c r="F20" s="257">
        <v>6.6213445139389648</v>
      </c>
      <c r="G20" s="848" t="s">
        <v>128</v>
      </c>
      <c r="H20" s="849"/>
      <c r="I20" s="832"/>
      <c r="J20" s="762">
        <v>18941122</v>
      </c>
      <c r="K20" s="764"/>
      <c r="L20" s="258">
        <f t="shared" si="1"/>
        <v>8.1</v>
      </c>
      <c r="M20" s="793">
        <v>-8.337724215680657</v>
      </c>
      <c r="N20" s="828"/>
      <c r="O20" s="129">
        <v>15551594</v>
      </c>
      <c r="P20" s="762">
        <v>13907553</v>
      </c>
      <c r="Q20" s="764"/>
      <c r="R20" s="262">
        <f>IF(P20=0,"－",ROUND(P20/$P$25*100,1))</f>
        <v>9.1</v>
      </c>
    </row>
    <row r="21" spans="1:18" ht="23.25" customHeight="1" x14ac:dyDescent="0.2">
      <c r="B21" s="809" t="s">
        <v>129</v>
      </c>
      <c r="C21" s="810"/>
      <c r="D21" s="129">
        <v>1480158</v>
      </c>
      <c r="E21" s="265">
        <f t="shared" si="0"/>
        <v>0.6</v>
      </c>
      <c r="F21" s="257">
        <v>-12.32621119071989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793" t="s">
        <v>110</v>
      </c>
      <c r="N21" s="828"/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18" ht="23.25" customHeight="1" x14ac:dyDescent="0.2">
      <c r="B22" s="809" t="s">
        <v>131</v>
      </c>
      <c r="C22" s="810"/>
      <c r="D22" s="129">
        <v>3457576</v>
      </c>
      <c r="E22" s="260">
        <f t="shared" si="0"/>
        <v>1.4</v>
      </c>
      <c r="F22" s="257">
        <v>-4.3128164595496337</v>
      </c>
      <c r="G22" s="846" t="s">
        <v>132</v>
      </c>
      <c r="H22" s="847"/>
      <c r="I22" s="839"/>
      <c r="J22" s="763">
        <f>J24+J27+J28</f>
        <v>21106836</v>
      </c>
      <c r="K22" s="764"/>
      <c r="L22" s="258">
        <f t="shared" si="1"/>
        <v>9</v>
      </c>
      <c r="M22" s="793">
        <v>-10.346940539557856</v>
      </c>
      <c r="N22" s="828"/>
      <c r="O22" s="131">
        <f>O24+O27+O28</f>
        <v>12443629</v>
      </c>
      <c r="P22" s="268" t="s">
        <v>133</v>
      </c>
      <c r="Q22" s="269"/>
      <c r="R22" s="270"/>
    </row>
    <row r="23" spans="1:18" ht="23.25" customHeight="1" x14ac:dyDescent="0.2">
      <c r="B23" s="809" t="s">
        <v>134</v>
      </c>
      <c r="C23" s="810"/>
      <c r="D23" s="129">
        <v>820729</v>
      </c>
      <c r="E23" s="260">
        <f t="shared" si="0"/>
        <v>0.3</v>
      </c>
      <c r="F23" s="257">
        <v>3.286631353879184</v>
      </c>
      <c r="G23" s="271"/>
      <c r="H23" s="838" t="s">
        <v>135</v>
      </c>
      <c r="I23" s="839"/>
      <c r="J23" s="762">
        <v>1160298</v>
      </c>
      <c r="K23" s="764"/>
      <c r="L23" s="258">
        <f t="shared" si="1"/>
        <v>0.5</v>
      </c>
      <c r="M23" s="793">
        <v>-2.8088338686775391E-2</v>
      </c>
      <c r="N23" s="828"/>
      <c r="O23" s="129">
        <v>1160298</v>
      </c>
      <c r="P23" s="829">
        <v>123480312</v>
      </c>
      <c r="Q23" s="830"/>
      <c r="R23" s="273" t="s">
        <v>14</v>
      </c>
    </row>
    <row r="24" spans="1:18" ht="23.25" customHeight="1" x14ac:dyDescent="0.2">
      <c r="B24" s="809" t="s">
        <v>136</v>
      </c>
      <c r="C24" s="810"/>
      <c r="D24" s="129">
        <v>37779363</v>
      </c>
      <c r="E24" s="260">
        <f t="shared" si="0"/>
        <v>15.3</v>
      </c>
      <c r="F24" s="257">
        <v>0.61888046850730405</v>
      </c>
      <c r="G24" s="840" t="s">
        <v>137</v>
      </c>
      <c r="H24" s="838" t="s">
        <v>138</v>
      </c>
      <c r="I24" s="839"/>
      <c r="J24" s="762">
        <v>21106836</v>
      </c>
      <c r="K24" s="764"/>
      <c r="L24" s="258">
        <f t="shared" si="1"/>
        <v>9</v>
      </c>
      <c r="M24" s="793">
        <v>-10.346940539557856</v>
      </c>
      <c r="N24" s="828"/>
      <c r="O24" s="129">
        <v>12443629</v>
      </c>
      <c r="P24" s="274" t="s">
        <v>139</v>
      </c>
      <c r="Q24" s="272"/>
      <c r="R24" s="273"/>
    </row>
    <row r="25" spans="1:18" ht="23.25" customHeight="1" x14ac:dyDescent="0.2">
      <c r="B25" s="809" t="s">
        <v>140</v>
      </c>
      <c r="C25" s="810"/>
      <c r="D25" s="129">
        <v>29089046</v>
      </c>
      <c r="E25" s="260">
        <f t="shared" si="0"/>
        <v>11.8</v>
      </c>
      <c r="F25" s="257">
        <v>7.3804458188082886</v>
      </c>
      <c r="G25" s="840"/>
      <c r="H25" s="836" t="s">
        <v>108</v>
      </c>
      <c r="I25" s="255" t="s">
        <v>141</v>
      </c>
      <c r="J25" s="762">
        <v>3680312</v>
      </c>
      <c r="K25" s="764"/>
      <c r="L25" s="258">
        <f t="shared" si="1"/>
        <v>1.6</v>
      </c>
      <c r="M25" s="793">
        <v>-32.269465172893298</v>
      </c>
      <c r="N25" s="828"/>
      <c r="O25" s="129">
        <v>1197428</v>
      </c>
      <c r="P25" s="829">
        <v>152574979</v>
      </c>
      <c r="Q25" s="830"/>
      <c r="R25" s="273" t="s">
        <v>14</v>
      </c>
    </row>
    <row r="26" spans="1:18" ht="23.25" customHeight="1" x14ac:dyDescent="0.2">
      <c r="B26" s="809" t="s">
        <v>142</v>
      </c>
      <c r="C26" s="810"/>
      <c r="D26" s="129">
        <v>805248</v>
      </c>
      <c r="E26" s="260">
        <f t="shared" si="0"/>
        <v>0.3</v>
      </c>
      <c r="F26" s="257">
        <v>24.923478846341801</v>
      </c>
      <c r="G26" s="840"/>
      <c r="H26" s="837"/>
      <c r="I26" s="255" t="s">
        <v>143</v>
      </c>
      <c r="J26" s="762">
        <v>17426524</v>
      </c>
      <c r="K26" s="764"/>
      <c r="L26" s="258">
        <f t="shared" si="1"/>
        <v>7.4</v>
      </c>
      <c r="M26" s="793">
        <v>-3.7689189360075925</v>
      </c>
      <c r="N26" s="828"/>
      <c r="O26" s="129">
        <v>11246201</v>
      </c>
      <c r="R26" s="275"/>
    </row>
    <row r="27" spans="1:18" ht="23.25" customHeight="1" x14ac:dyDescent="0.2">
      <c r="B27" s="809" t="s">
        <v>144</v>
      </c>
      <c r="C27" s="810"/>
      <c r="D27" s="129">
        <v>113495</v>
      </c>
      <c r="E27" s="260">
        <f t="shared" si="0"/>
        <v>0</v>
      </c>
      <c r="F27" s="257">
        <v>205.74337975808839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793" t="s">
        <v>110</v>
      </c>
      <c r="N27" s="828"/>
      <c r="O27" s="129">
        <v>0</v>
      </c>
      <c r="P27" s="829"/>
      <c r="Q27" s="830"/>
      <c r="R27" s="273"/>
    </row>
    <row r="28" spans="1:18" ht="23.25" customHeight="1" x14ac:dyDescent="0.2">
      <c r="B28" s="809" t="s">
        <v>146</v>
      </c>
      <c r="C28" s="810"/>
      <c r="D28" s="129">
        <v>5073555</v>
      </c>
      <c r="E28" s="228">
        <f t="shared" si="0"/>
        <v>2.1</v>
      </c>
      <c r="F28" s="257">
        <v>5.1190027032083583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793" t="s">
        <v>110</v>
      </c>
      <c r="N28" s="828"/>
      <c r="O28" s="129">
        <v>0</v>
      </c>
      <c r="P28" s="833"/>
      <c r="Q28" s="834"/>
      <c r="R28" s="835"/>
    </row>
    <row r="29" spans="1:18" ht="23.25" customHeight="1" x14ac:dyDescent="0.2">
      <c r="B29" s="809" t="s">
        <v>148</v>
      </c>
      <c r="C29" s="810"/>
      <c r="D29" s="129">
        <v>11363839</v>
      </c>
      <c r="E29" s="260">
        <f t="shared" si="0"/>
        <v>4.5999999999999996</v>
      </c>
      <c r="F29" s="257">
        <v>-11.609086658624463</v>
      </c>
      <c r="G29" s="811" t="s">
        <v>149</v>
      </c>
      <c r="H29" s="772"/>
      <c r="I29" s="733"/>
      <c r="J29" s="762">
        <f>SUM(J13:K22)</f>
        <v>233959637</v>
      </c>
      <c r="K29" s="764"/>
      <c r="L29" s="276">
        <f t="shared" si="1"/>
        <v>100</v>
      </c>
      <c r="M29" s="812">
        <v>3.5699624526430411</v>
      </c>
      <c r="N29" s="813"/>
      <c r="O29" s="132">
        <f>SUM(O13:O22)</f>
        <v>162972568</v>
      </c>
      <c r="P29" s="833"/>
      <c r="Q29" s="834"/>
      <c r="R29" s="835"/>
    </row>
    <row r="30" spans="1:18" ht="23.25" customHeight="1" x14ac:dyDescent="0.2">
      <c r="B30" s="809" t="s">
        <v>150</v>
      </c>
      <c r="C30" s="810"/>
      <c r="D30" s="129">
        <v>3007655</v>
      </c>
      <c r="E30" s="260">
        <f t="shared" si="0"/>
        <v>1.2</v>
      </c>
      <c r="F30" s="257">
        <v>17.884706663484042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</row>
    <row r="31" spans="1:18" ht="23.25" customHeight="1" x14ac:dyDescent="0.2">
      <c r="B31" s="809" t="s">
        <v>151</v>
      </c>
      <c r="C31" s="810"/>
      <c r="D31" s="129">
        <v>1849500</v>
      </c>
      <c r="E31" s="260">
        <f t="shared" si="0"/>
        <v>0.7</v>
      </c>
      <c r="F31" s="257">
        <v>-41.462256686184524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</row>
    <row r="32" spans="1:18" ht="23.25" customHeight="1" x14ac:dyDescent="0.2">
      <c r="B32" s="809" t="s">
        <v>152</v>
      </c>
      <c r="C32" s="810"/>
      <c r="D32" s="129">
        <f>SUM(D21:D31)</f>
        <v>94840164</v>
      </c>
      <c r="E32" s="228">
        <f t="shared" si="0"/>
        <v>38.4</v>
      </c>
      <c r="F32" s="257">
        <v>3.3525517823693618E-2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246723038</v>
      </c>
      <c r="E33" s="278">
        <f t="shared" si="0"/>
        <v>100</v>
      </c>
      <c r="F33" s="316">
        <v>3.9888619656738142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68704629</v>
      </c>
      <c r="O37" s="764"/>
      <c r="P37" s="152">
        <f t="shared" ref="P37:P43" si="3">IF(N37=0,"－",ROUND(N37/$N$43*100,1))</f>
        <v>95.4</v>
      </c>
      <c r="Q37" s="793">
        <v>0.49848424267996855</v>
      </c>
      <c r="R37" s="794"/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950023</v>
      </c>
      <c r="E38" s="169">
        <f t="shared" ref="E38:E51" si="4">IF(D38=0,"－",ROUND(D38/$D$51*100,1))</f>
        <v>0.4</v>
      </c>
      <c r="F38" s="227">
        <v>6.2121418780982447</v>
      </c>
      <c r="G38" s="798">
        <v>950023</v>
      </c>
      <c r="H38" s="799"/>
      <c r="I38" s="800"/>
      <c r="J38" s="281">
        <f t="shared" ref="J38:J51" si="5">IF(G38=0,"－",ROUND(G38/$G$51*100,1))</f>
        <v>0.6</v>
      </c>
      <c r="K38" s="782" t="s">
        <v>160</v>
      </c>
      <c r="L38" s="783"/>
      <c r="M38" s="768"/>
      <c r="N38" s="762">
        <v>226130</v>
      </c>
      <c r="O38" s="764"/>
      <c r="P38" s="152">
        <f t="shared" si="3"/>
        <v>0.3</v>
      </c>
      <c r="Q38" s="793">
        <v>4.792181251129576</v>
      </c>
      <c r="R38" s="794"/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30583934</v>
      </c>
      <c r="E39" s="169">
        <f t="shared" si="4"/>
        <v>13.1</v>
      </c>
      <c r="F39" s="227">
        <v>18.645417411725855</v>
      </c>
      <c r="G39" s="762">
        <v>27258058</v>
      </c>
      <c r="H39" s="763"/>
      <c r="I39" s="764"/>
      <c r="J39" s="282">
        <f t="shared" si="5"/>
        <v>16.7</v>
      </c>
      <c r="K39" s="782" t="s">
        <v>162</v>
      </c>
      <c r="L39" s="783"/>
      <c r="M39" s="768"/>
      <c r="N39" s="762">
        <v>3067020</v>
      </c>
      <c r="O39" s="764"/>
      <c r="P39" s="152">
        <f t="shared" si="3"/>
        <v>4.3</v>
      </c>
      <c r="Q39" s="793">
        <v>-3.1532918350894779</v>
      </c>
      <c r="R39" s="794"/>
    </row>
    <row r="40" spans="1:20" ht="20.100000000000001" customHeight="1" x14ac:dyDescent="0.2">
      <c r="A40" s="275"/>
      <c r="B40" s="767" t="s">
        <v>163</v>
      </c>
      <c r="C40" s="768"/>
      <c r="D40" s="130">
        <v>130321514</v>
      </c>
      <c r="E40" s="169">
        <f t="shared" si="4"/>
        <v>55.7</v>
      </c>
      <c r="F40" s="227">
        <v>4.967736126355522</v>
      </c>
      <c r="G40" s="762">
        <v>75696704</v>
      </c>
      <c r="H40" s="763"/>
      <c r="I40" s="764"/>
      <c r="J40" s="282">
        <f t="shared" si="5"/>
        <v>46.4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">
        <v>110</v>
      </c>
      <c r="R40" s="794"/>
    </row>
    <row r="41" spans="1:20" ht="20.100000000000001" customHeight="1" x14ac:dyDescent="0.2">
      <c r="A41" s="275"/>
      <c r="B41" s="767" t="s">
        <v>165</v>
      </c>
      <c r="C41" s="768"/>
      <c r="D41" s="155">
        <v>17881957</v>
      </c>
      <c r="E41" s="169">
        <f t="shared" si="4"/>
        <v>7.6</v>
      </c>
      <c r="F41" s="227">
        <v>-8.7261753153783133</v>
      </c>
      <c r="G41" s="762">
        <v>15736405</v>
      </c>
      <c r="H41" s="763"/>
      <c r="I41" s="764"/>
      <c r="J41" s="282">
        <f t="shared" si="5"/>
        <v>9.6999999999999993</v>
      </c>
      <c r="K41" s="782" t="s">
        <v>166</v>
      </c>
      <c r="L41" s="783"/>
      <c r="M41" s="768"/>
      <c r="N41" s="762">
        <v>20009</v>
      </c>
      <c r="O41" s="764"/>
      <c r="P41" s="152">
        <f t="shared" si="3"/>
        <v>0</v>
      </c>
      <c r="Q41" s="793">
        <v>-2.8547846773802013</v>
      </c>
      <c r="R41" s="794"/>
    </row>
    <row r="42" spans="1:20" ht="20.100000000000001" customHeight="1" x14ac:dyDescent="0.2">
      <c r="A42" s="275"/>
      <c r="B42" s="767" t="s">
        <v>167</v>
      </c>
      <c r="C42" s="768"/>
      <c r="D42" s="130">
        <v>516358</v>
      </c>
      <c r="E42" s="169">
        <f t="shared" si="4"/>
        <v>0.2</v>
      </c>
      <c r="F42" s="227">
        <v>5.9950364669826524</v>
      </c>
      <c r="G42" s="762">
        <v>497557</v>
      </c>
      <c r="H42" s="763"/>
      <c r="I42" s="764"/>
      <c r="J42" s="282">
        <f t="shared" si="5"/>
        <v>0.3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">
        <v>110</v>
      </c>
      <c r="R42" s="794"/>
    </row>
    <row r="43" spans="1:20" ht="20.100000000000001" customHeight="1" x14ac:dyDescent="0.2">
      <c r="A43" s="275"/>
      <c r="B43" s="767" t="s">
        <v>169</v>
      </c>
      <c r="C43" s="768"/>
      <c r="D43" s="130">
        <v>132705</v>
      </c>
      <c r="E43" s="169">
        <f t="shared" si="4"/>
        <v>0.1</v>
      </c>
      <c r="F43" s="227">
        <v>-15.510040365196796</v>
      </c>
      <c r="G43" s="762">
        <v>126093</v>
      </c>
      <c r="H43" s="763"/>
      <c r="I43" s="764"/>
      <c r="J43" s="282">
        <f t="shared" si="5"/>
        <v>0.1</v>
      </c>
      <c r="K43" s="782" t="s">
        <v>68</v>
      </c>
      <c r="L43" s="783"/>
      <c r="M43" s="768"/>
      <c r="N43" s="762">
        <f>SUM(N37:O42)</f>
        <v>72017788</v>
      </c>
      <c r="O43" s="764"/>
      <c r="P43" s="228">
        <f t="shared" si="3"/>
        <v>100</v>
      </c>
      <c r="Q43" s="793">
        <v>0.34928951370804062</v>
      </c>
      <c r="R43" s="794"/>
    </row>
    <row r="44" spans="1:20" ht="20.100000000000001" customHeight="1" x14ac:dyDescent="0.2">
      <c r="A44" s="275"/>
      <c r="B44" s="767" t="s">
        <v>170</v>
      </c>
      <c r="C44" s="768"/>
      <c r="D44" s="155">
        <v>1228078</v>
      </c>
      <c r="E44" s="169">
        <f t="shared" si="4"/>
        <v>0.5</v>
      </c>
      <c r="F44" s="227">
        <v>-36.123637642217304</v>
      </c>
      <c r="G44" s="762">
        <v>1035952</v>
      </c>
      <c r="H44" s="763"/>
      <c r="I44" s="764"/>
      <c r="J44" s="282">
        <f t="shared" si="5"/>
        <v>0.6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14855247</v>
      </c>
      <c r="E45" s="169">
        <f t="shared" si="4"/>
        <v>6.3</v>
      </c>
      <c r="F45" s="227">
        <v>6.5817876959093873</v>
      </c>
      <c r="G45" s="762">
        <v>11292090</v>
      </c>
      <c r="H45" s="763"/>
      <c r="I45" s="764"/>
      <c r="J45" s="282">
        <f t="shared" si="5"/>
        <v>6.9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996826</v>
      </c>
      <c r="E46" s="169">
        <f t="shared" si="4"/>
        <v>0.4</v>
      </c>
      <c r="F46" s="227">
        <v>-4.278269486901503</v>
      </c>
      <c r="G46" s="762">
        <v>925559</v>
      </c>
      <c r="H46" s="763"/>
      <c r="I46" s="764"/>
      <c r="J46" s="282">
        <f t="shared" si="5"/>
        <v>0.6</v>
      </c>
      <c r="K46" s="788">
        <v>99</v>
      </c>
      <c r="L46" s="789"/>
      <c r="M46" s="790"/>
      <c r="N46" s="791">
        <v>35.200000000000003</v>
      </c>
      <c r="O46" s="790"/>
      <c r="P46" s="791">
        <v>97.4</v>
      </c>
      <c r="Q46" s="789"/>
      <c r="R46" s="792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33347047</v>
      </c>
      <c r="E47" s="169">
        <f t="shared" si="4"/>
        <v>14.3</v>
      </c>
      <c r="F47" s="227">
        <v>-4.8522189871014119</v>
      </c>
      <c r="G47" s="762">
        <v>26309557</v>
      </c>
      <c r="H47" s="763"/>
      <c r="I47" s="764"/>
      <c r="J47" s="282">
        <f t="shared" si="5"/>
        <v>16.100000000000001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227" t="s">
        <v>110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3145948</v>
      </c>
      <c r="E49" s="169">
        <f t="shared" si="4"/>
        <v>1.3</v>
      </c>
      <c r="F49" s="227">
        <v>9.0798515158050517</v>
      </c>
      <c r="G49" s="762">
        <v>3144570</v>
      </c>
      <c r="H49" s="763"/>
      <c r="I49" s="764"/>
      <c r="J49" s="282">
        <f t="shared" si="5"/>
        <v>1.9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227" t="s">
        <v>110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734">
        <v>53792890</v>
      </c>
      <c r="O50" s="738"/>
      <c r="P50" s="170">
        <v>-0.11903188735161005</v>
      </c>
      <c r="Q50" s="734">
        <v>5403622</v>
      </c>
      <c r="R50" s="737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233959637</v>
      </c>
      <c r="E51" s="752">
        <f t="shared" si="4"/>
        <v>100</v>
      </c>
      <c r="F51" s="918">
        <v>3.5699624526430411</v>
      </c>
      <c r="G51" s="754">
        <f>SUM(G38:I50)</f>
        <v>162972568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742">
        <v>52887674</v>
      </c>
      <c r="O51" s="743"/>
      <c r="P51" s="169">
        <v>-0.23974449084702312</v>
      </c>
      <c r="Q51" s="742">
        <v>0</v>
      </c>
      <c r="R51" s="744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919"/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11202081</v>
      </c>
      <c r="O52" s="738"/>
      <c r="P52" s="170">
        <v>3.2620791423170141</v>
      </c>
      <c r="Q52" s="734">
        <v>1273770</v>
      </c>
      <c r="R52" s="737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11179387</v>
      </c>
      <c r="O53" s="730"/>
      <c r="P53" s="172">
        <v>4.5861482551585411</v>
      </c>
      <c r="Q53" s="729">
        <v>156747</v>
      </c>
      <c r="R53" s="731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47505145</v>
      </c>
      <c r="O54" s="738"/>
      <c r="P54" s="170">
        <v>0.2598707657270703</v>
      </c>
      <c r="Q54" s="734">
        <v>7433082</v>
      </c>
      <c r="R54" s="737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46356154</v>
      </c>
      <c r="O55" s="730"/>
      <c r="P55" s="169">
        <v>2.5624032603744249</v>
      </c>
      <c r="Q55" s="729">
        <v>869708</v>
      </c>
      <c r="R55" s="731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734" t="s">
        <v>110</v>
      </c>
      <c r="O56" s="738"/>
      <c r="P56" s="206" t="s">
        <v>110</v>
      </c>
      <c r="Q56" s="734" t="s">
        <v>110</v>
      </c>
      <c r="R56" s="895"/>
      <c r="S56" s="326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29" t="s">
        <v>110</v>
      </c>
      <c r="O57" s="730"/>
      <c r="P57" s="207" t="s">
        <v>110</v>
      </c>
      <c r="Q57" s="729" t="s">
        <v>110</v>
      </c>
      <c r="R57" s="896"/>
      <c r="S57" s="326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 t="s">
        <v>110</v>
      </c>
      <c r="O58" s="738"/>
      <c r="P58" s="206" t="s">
        <v>110</v>
      </c>
      <c r="Q58" s="734" t="s">
        <v>110</v>
      </c>
      <c r="R58" s="737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 t="s">
        <v>110</v>
      </c>
      <c r="O59" s="730"/>
      <c r="P59" s="207" t="s">
        <v>110</v>
      </c>
      <c r="Q59" s="729" t="s">
        <v>110</v>
      </c>
      <c r="R59" s="731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 t="s">
        <v>110</v>
      </c>
      <c r="O60" s="738"/>
      <c r="P60" s="206" t="s">
        <v>110</v>
      </c>
      <c r="Q60" s="734" t="s">
        <v>110</v>
      </c>
      <c r="R60" s="737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893" t="s">
        <v>110</v>
      </c>
      <c r="O61" s="894"/>
      <c r="P61" s="278" t="s">
        <v>110</v>
      </c>
      <c r="Q61" s="893" t="s">
        <v>110</v>
      </c>
      <c r="R61" s="72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17" priority="1" stopIfTrue="1">
      <formula>"IF(AND(D6=0,F6=0,【参考】24右!F6=0））"</formula>
    </cfRule>
  </conditionalFormatting>
  <conditionalFormatting sqref="M6:N29">
    <cfRule type="expression" dxfId="16" priority="3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3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55B83-E0EF-43C0-98BB-07FD9DF15E94}">
  <dimension ref="A1:AN58"/>
  <sheetViews>
    <sheetView view="pageBreakPreview" zoomScale="70" zoomScaleNormal="75" zoomScaleSheetLayoutView="70" workbookViewId="0">
      <selection activeCell="AU18" sqref="AU18"/>
    </sheetView>
  </sheetViews>
  <sheetFormatPr defaultColWidth="7.109375" defaultRowHeight="13.2" x14ac:dyDescent="0.2"/>
  <cols>
    <col min="1" max="1" width="1.77734375" style="327" customWidth="1"/>
    <col min="2" max="2" width="2.88671875" style="327" customWidth="1"/>
    <col min="3" max="3" width="1.21875" style="327" customWidth="1"/>
    <col min="4" max="4" width="10.5546875" style="327" customWidth="1"/>
    <col min="5" max="5" width="5.109375" style="327" customWidth="1"/>
    <col min="6" max="6" width="3.33203125" style="327" customWidth="1"/>
    <col min="7" max="7" width="2.21875" style="327" customWidth="1"/>
    <col min="8" max="9" width="4" style="327" customWidth="1"/>
    <col min="10" max="10" width="6.21875" style="327" customWidth="1"/>
    <col min="11" max="11" width="2.21875" style="327" customWidth="1"/>
    <col min="12" max="12" width="4" style="327" customWidth="1"/>
    <col min="13" max="13" width="3" style="327" customWidth="1"/>
    <col min="14" max="14" width="2.33203125" style="327" customWidth="1"/>
    <col min="15" max="15" width="7.109375" style="327" customWidth="1"/>
    <col min="16" max="16" width="2.21875" style="327" customWidth="1"/>
    <col min="17" max="17" width="6.109375" style="327" customWidth="1"/>
    <col min="18" max="18" width="5.109375" style="327" customWidth="1"/>
    <col min="19" max="19" width="2.88671875" style="327" customWidth="1"/>
    <col min="20" max="20" width="6.109375" style="327" customWidth="1"/>
    <col min="21" max="21" width="4" style="327" customWidth="1"/>
    <col min="22" max="22" width="2.88671875" style="327" customWidth="1"/>
    <col min="23" max="23" width="1.88671875" style="327" customWidth="1"/>
    <col min="24" max="24" width="4.33203125" style="327" customWidth="1"/>
    <col min="25" max="25" width="4.88671875" style="327" customWidth="1"/>
    <col min="26" max="26" width="4.6640625" style="327" customWidth="1"/>
    <col min="27" max="27" width="7.109375" style="327" customWidth="1"/>
    <col min="28" max="28" width="3.44140625" style="327" customWidth="1"/>
    <col min="29" max="31" width="3" style="327" customWidth="1"/>
    <col min="32" max="32" width="0.109375" style="327" customWidth="1"/>
    <col min="33" max="33" width="7.88671875" style="327" customWidth="1"/>
    <col min="34" max="34" width="2.21875" style="327" customWidth="1"/>
    <col min="35" max="35" width="10.6640625" style="327" customWidth="1"/>
    <col min="36" max="36" width="2.21875" style="327" customWidth="1"/>
    <col min="37" max="37" width="2.77734375" style="327" customWidth="1"/>
    <col min="38" max="38" width="1.21875" style="328" customWidth="1"/>
    <col min="39" max="39" width="11.21875" style="328" bestFit="1" customWidth="1"/>
    <col min="40" max="16384" width="7.109375" style="328"/>
  </cols>
  <sheetData>
    <row r="1" spans="1:38" ht="15" customHeight="1" x14ac:dyDescent="0.2"/>
    <row r="2" spans="1:38" s="331" customFormat="1" ht="25.5" customHeight="1" x14ac:dyDescent="0.3">
      <c r="A2" s="329"/>
      <c r="B2" s="1177" t="s">
        <v>248</v>
      </c>
      <c r="C2" s="1177"/>
      <c r="D2" s="1177"/>
      <c r="E2" s="1177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</row>
    <row r="3" spans="1:38" ht="19.5" customHeight="1" thickBot="1" x14ac:dyDescent="0.25"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2"/>
      <c r="W3" s="332"/>
      <c r="X3" s="332"/>
      <c r="Y3" s="332"/>
      <c r="Z3" s="332"/>
      <c r="AA3" s="332"/>
      <c r="AB3" s="332"/>
      <c r="AC3" s="332"/>
      <c r="AD3" s="332"/>
      <c r="AE3" s="332"/>
      <c r="AF3" s="332"/>
      <c r="AG3" s="332"/>
      <c r="AH3" s="332"/>
      <c r="AI3" s="332"/>
      <c r="AJ3" s="332"/>
      <c r="AK3" s="332"/>
    </row>
    <row r="4" spans="1:38" s="335" customFormat="1" ht="26.25" customHeight="1" x14ac:dyDescent="0.2">
      <c r="A4" s="333"/>
      <c r="B4" s="1155" t="s">
        <v>1</v>
      </c>
      <c r="C4" s="1156"/>
      <c r="D4" s="1156"/>
      <c r="E4" s="1156"/>
      <c r="F4" s="1156"/>
      <c r="G4" s="1156"/>
      <c r="H4" s="1156"/>
      <c r="I4" s="1157"/>
      <c r="J4" s="1158" t="s">
        <v>2</v>
      </c>
      <c r="K4" s="1156"/>
      <c r="L4" s="1156"/>
      <c r="M4" s="1156"/>
      <c r="N4" s="1157"/>
      <c r="O4" s="1158" t="s">
        <v>3</v>
      </c>
      <c r="P4" s="1156"/>
      <c r="Q4" s="1156"/>
      <c r="R4" s="1156"/>
      <c r="S4" s="1156"/>
      <c r="T4" s="1156"/>
      <c r="U4" s="1157"/>
      <c r="V4" s="1158" t="s">
        <v>4</v>
      </c>
      <c r="W4" s="1156"/>
      <c r="X4" s="1156"/>
      <c r="Y4" s="1156"/>
      <c r="Z4" s="1156"/>
      <c r="AA4" s="1156"/>
      <c r="AB4" s="1157"/>
      <c r="AC4" s="1158" t="s">
        <v>5</v>
      </c>
      <c r="AD4" s="1156"/>
      <c r="AE4" s="1156"/>
      <c r="AF4" s="1156"/>
      <c r="AG4" s="1156"/>
      <c r="AH4" s="1156"/>
      <c r="AI4" s="1156"/>
      <c r="AJ4" s="1156"/>
      <c r="AK4" s="1178"/>
      <c r="AL4" s="334"/>
    </row>
    <row r="5" spans="1:38" s="343" customFormat="1" ht="28.5" customHeight="1" x14ac:dyDescent="0.2">
      <c r="A5" s="336"/>
      <c r="B5" s="337" t="s">
        <v>6</v>
      </c>
      <c r="C5" s="338"/>
      <c r="D5" s="339"/>
      <c r="E5" s="958">
        <v>301599</v>
      </c>
      <c r="F5" s="958"/>
      <c r="G5" s="958"/>
      <c r="H5" s="958"/>
      <c r="I5" s="340" t="s">
        <v>7</v>
      </c>
      <c r="J5" s="1172">
        <v>13.01</v>
      </c>
      <c r="K5" s="1173"/>
      <c r="L5" s="1173"/>
      <c r="M5" s="1173"/>
      <c r="N5" s="341" t="s">
        <v>8</v>
      </c>
      <c r="O5" s="1174">
        <v>23182</v>
      </c>
      <c r="P5" s="1169"/>
      <c r="Q5" s="1169"/>
      <c r="R5" s="1169"/>
      <c r="S5" s="1169"/>
      <c r="T5" s="1169"/>
      <c r="U5" s="340" t="s">
        <v>7</v>
      </c>
      <c r="V5" s="1174">
        <v>301599</v>
      </c>
      <c r="W5" s="1169"/>
      <c r="X5" s="1169"/>
      <c r="Y5" s="1169"/>
      <c r="Z5" s="1169"/>
      <c r="AA5" s="1169"/>
      <c r="AB5" s="342" t="s">
        <v>7</v>
      </c>
      <c r="AC5" s="1175" t="s">
        <v>268</v>
      </c>
      <c r="AD5" s="1176"/>
      <c r="AE5" s="1176"/>
      <c r="AF5" s="1176"/>
      <c r="AG5" s="1169">
        <v>294595</v>
      </c>
      <c r="AH5" s="1169"/>
      <c r="AI5" s="1169"/>
      <c r="AJ5" s="1161" t="s">
        <v>7</v>
      </c>
      <c r="AK5" s="1162"/>
    </row>
    <row r="6" spans="1:38" s="343" customFormat="1" ht="28.5" customHeight="1" thickBot="1" x14ac:dyDescent="0.25">
      <c r="A6" s="336"/>
      <c r="B6" s="337" t="s">
        <v>9</v>
      </c>
      <c r="C6" s="338"/>
      <c r="D6" s="344"/>
      <c r="E6" s="938">
        <v>291167</v>
      </c>
      <c r="F6" s="938"/>
      <c r="G6" s="938"/>
      <c r="H6" s="938"/>
      <c r="I6" s="345" t="s">
        <v>7</v>
      </c>
      <c r="J6" s="1163">
        <v>13.01</v>
      </c>
      <c r="K6" s="1164"/>
      <c r="L6" s="1164"/>
      <c r="M6" s="1164"/>
      <c r="N6" s="346" t="s">
        <v>8</v>
      </c>
      <c r="O6" s="1165">
        <v>22380</v>
      </c>
      <c r="P6" s="1166"/>
      <c r="Q6" s="1166"/>
      <c r="R6" s="1166"/>
      <c r="S6" s="1166"/>
      <c r="T6" s="1166"/>
      <c r="U6" s="345" t="s">
        <v>7</v>
      </c>
      <c r="V6" s="1165">
        <v>291167</v>
      </c>
      <c r="W6" s="1166"/>
      <c r="X6" s="1166"/>
      <c r="Y6" s="1166"/>
      <c r="Z6" s="1166"/>
      <c r="AA6" s="1166"/>
      <c r="AB6" s="347" t="s">
        <v>7</v>
      </c>
      <c r="AC6" s="1167" t="s">
        <v>269</v>
      </c>
      <c r="AD6" s="1168"/>
      <c r="AE6" s="1168"/>
      <c r="AF6" s="1168"/>
      <c r="AG6" s="1169">
        <v>292339</v>
      </c>
      <c r="AH6" s="1169"/>
      <c r="AI6" s="1169"/>
      <c r="AJ6" s="1170" t="s">
        <v>7</v>
      </c>
      <c r="AK6" s="1171"/>
    </row>
    <row r="7" spans="1:38" s="343" customFormat="1" ht="8.1" customHeight="1" thickBot="1" x14ac:dyDescent="0.25">
      <c r="A7" s="345"/>
      <c r="B7" s="348"/>
      <c r="C7" s="348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50"/>
      <c r="R7" s="350"/>
      <c r="S7" s="350"/>
      <c r="T7" s="350"/>
      <c r="U7" s="349"/>
      <c r="V7" s="349"/>
      <c r="W7" s="349"/>
      <c r="X7" s="349"/>
      <c r="Y7" s="349"/>
      <c r="Z7" s="349"/>
      <c r="AA7" s="349"/>
      <c r="AB7" s="349"/>
      <c r="AC7" s="349"/>
      <c r="AD7" s="350"/>
      <c r="AE7" s="350"/>
      <c r="AF7" s="351"/>
      <c r="AG7" s="348"/>
      <c r="AH7" s="349"/>
      <c r="AI7" s="349"/>
      <c r="AJ7" s="349"/>
      <c r="AK7" s="349"/>
    </row>
    <row r="8" spans="1:38" s="354" customFormat="1" ht="26.25" customHeight="1" x14ac:dyDescent="0.2">
      <c r="A8" s="352"/>
      <c r="B8" s="1155" t="s">
        <v>10</v>
      </c>
      <c r="C8" s="1156"/>
      <c r="D8" s="1156"/>
      <c r="E8" s="1156"/>
      <c r="F8" s="1157"/>
      <c r="G8" s="1158" t="s">
        <v>270</v>
      </c>
      <c r="H8" s="1156"/>
      <c r="I8" s="1156"/>
      <c r="J8" s="1156"/>
      <c r="K8" s="1156"/>
      <c r="L8" s="1156"/>
      <c r="M8" s="1157"/>
      <c r="N8" s="1149" t="s">
        <v>271</v>
      </c>
      <c r="O8" s="1150"/>
      <c r="P8" s="1150"/>
      <c r="Q8" s="1150"/>
      <c r="R8" s="1151"/>
      <c r="S8" s="1149" t="s">
        <v>11</v>
      </c>
      <c r="T8" s="1159"/>
      <c r="U8" s="1160" t="s">
        <v>12</v>
      </c>
      <c r="V8" s="1156"/>
      <c r="W8" s="1156"/>
      <c r="X8" s="1156"/>
      <c r="Y8" s="1157"/>
      <c r="Z8" s="1158" t="s">
        <v>270</v>
      </c>
      <c r="AA8" s="1156"/>
      <c r="AB8" s="1156"/>
      <c r="AC8" s="1156"/>
      <c r="AD8" s="1156"/>
      <c r="AE8" s="1156"/>
      <c r="AF8" s="1157"/>
      <c r="AG8" s="1149" t="s">
        <v>271</v>
      </c>
      <c r="AH8" s="1150"/>
      <c r="AI8" s="1150"/>
      <c r="AJ8" s="1150"/>
      <c r="AK8" s="1151"/>
      <c r="AL8" s="353"/>
    </row>
    <row r="9" spans="1:38" ht="14.25" customHeight="1" x14ac:dyDescent="0.2">
      <c r="A9" s="355"/>
      <c r="B9" s="356" t="s">
        <v>13</v>
      </c>
      <c r="C9" s="357"/>
      <c r="D9" s="358"/>
      <c r="E9" s="358"/>
      <c r="F9" s="359"/>
      <c r="G9" s="360"/>
      <c r="H9" s="359"/>
      <c r="I9" s="359"/>
      <c r="J9" s="359"/>
      <c r="K9" s="361"/>
      <c r="L9" s="361"/>
      <c r="M9" s="361" t="s">
        <v>14</v>
      </c>
      <c r="N9" s="362"/>
      <c r="O9" s="361"/>
      <c r="P9" s="361"/>
      <c r="Q9" s="361"/>
      <c r="R9" s="363" t="s">
        <v>15</v>
      </c>
      <c r="S9" s="362"/>
      <c r="T9" s="359" t="s">
        <v>16</v>
      </c>
      <c r="U9" s="364"/>
      <c r="V9" s="365"/>
      <c r="W9" s="366"/>
      <c r="X9" s="365"/>
      <c r="Y9" s="365"/>
      <c r="Z9" s="367"/>
      <c r="AA9" s="366"/>
      <c r="AB9" s="361"/>
      <c r="AC9" s="361"/>
      <c r="AD9" s="361"/>
      <c r="AE9" s="368" t="s">
        <v>15</v>
      </c>
      <c r="AF9" s="361"/>
      <c r="AG9" s="358"/>
      <c r="AH9" s="369"/>
      <c r="AI9" s="1152" t="s">
        <v>15</v>
      </c>
      <c r="AJ9" s="1152"/>
      <c r="AK9" s="1153"/>
      <c r="AL9" s="370"/>
    </row>
    <row r="10" spans="1:38" ht="25.5" customHeight="1" x14ac:dyDescent="0.2">
      <c r="A10" s="355"/>
      <c r="B10" s="1001" t="s">
        <v>17</v>
      </c>
      <c r="C10" s="1002"/>
      <c r="D10" s="1002"/>
      <c r="E10" s="1002"/>
      <c r="F10" s="973" t="s">
        <v>18</v>
      </c>
      <c r="G10" s="968">
        <v>154500724</v>
      </c>
      <c r="H10" s="969"/>
      <c r="I10" s="969"/>
      <c r="J10" s="969"/>
      <c r="K10" s="969"/>
      <c r="L10" s="371"/>
      <c r="M10" s="372"/>
      <c r="N10" s="968">
        <v>147295346</v>
      </c>
      <c r="O10" s="969"/>
      <c r="P10" s="969"/>
      <c r="Q10" s="969"/>
      <c r="R10" s="373"/>
      <c r="S10" s="1116">
        <f t="shared" ref="S10:S18" si="0">IF(N10=0,IF(G10&gt;0,"皆増","－"),IF(G10=0,"皆減",ROUND((G10-N10)/N10*100,1)))</f>
        <v>4.9000000000000004</v>
      </c>
      <c r="T10" s="1117"/>
      <c r="U10" s="1154" t="s">
        <v>19</v>
      </c>
      <c r="V10" s="1002"/>
      <c r="W10" s="1002"/>
      <c r="X10" s="1002"/>
      <c r="Y10" s="973"/>
      <c r="Z10" s="968">
        <v>76900536</v>
      </c>
      <c r="AA10" s="969"/>
      <c r="AB10" s="969"/>
      <c r="AC10" s="969"/>
      <c r="AD10" s="374"/>
      <c r="AE10" s="375"/>
      <c r="AF10" s="968">
        <v>76139521</v>
      </c>
      <c r="AG10" s="969"/>
      <c r="AH10" s="969"/>
      <c r="AI10" s="969"/>
      <c r="AJ10" s="374"/>
      <c r="AK10" s="376"/>
    </row>
    <row r="11" spans="1:38" ht="25.5" customHeight="1" x14ac:dyDescent="0.2">
      <c r="A11" s="355"/>
      <c r="B11" s="952"/>
      <c r="C11" s="953"/>
      <c r="D11" s="953"/>
      <c r="E11" s="953"/>
      <c r="F11" s="954"/>
      <c r="G11" s="945"/>
      <c r="H11" s="946"/>
      <c r="I11" s="946"/>
      <c r="J11" s="946"/>
      <c r="K11" s="946"/>
      <c r="L11" s="377"/>
      <c r="M11" s="378"/>
      <c r="N11" s="945"/>
      <c r="O11" s="946"/>
      <c r="P11" s="946"/>
      <c r="Q11" s="946"/>
      <c r="R11" s="379"/>
      <c r="S11" s="1118"/>
      <c r="T11" s="1119"/>
      <c r="U11" s="1148"/>
      <c r="V11" s="953"/>
      <c r="W11" s="953"/>
      <c r="X11" s="953"/>
      <c r="Y11" s="954"/>
      <c r="Z11" s="945"/>
      <c r="AA11" s="946"/>
      <c r="AB11" s="946"/>
      <c r="AC11" s="946"/>
      <c r="AD11" s="380"/>
      <c r="AE11" s="381"/>
      <c r="AF11" s="945"/>
      <c r="AG11" s="946"/>
      <c r="AH11" s="946"/>
      <c r="AI11" s="946"/>
      <c r="AJ11" s="380"/>
      <c r="AK11" s="382"/>
    </row>
    <row r="12" spans="1:38" ht="25.5" customHeight="1" x14ac:dyDescent="0.2">
      <c r="A12" s="355"/>
      <c r="B12" s="949" t="s">
        <v>20</v>
      </c>
      <c r="C12" s="950"/>
      <c r="D12" s="950"/>
      <c r="E12" s="950"/>
      <c r="F12" s="951" t="s">
        <v>21</v>
      </c>
      <c r="G12" s="920">
        <v>149661698</v>
      </c>
      <c r="H12" s="921"/>
      <c r="I12" s="921"/>
      <c r="J12" s="921"/>
      <c r="K12" s="921"/>
      <c r="L12" s="371"/>
      <c r="M12" s="372"/>
      <c r="N12" s="920">
        <v>144083030</v>
      </c>
      <c r="O12" s="921"/>
      <c r="P12" s="921"/>
      <c r="Q12" s="921"/>
      <c r="R12" s="373"/>
      <c r="S12" s="1116">
        <f t="shared" si="0"/>
        <v>3.9</v>
      </c>
      <c r="T12" s="1117"/>
      <c r="U12" s="1147" t="s">
        <v>22</v>
      </c>
      <c r="V12" s="950"/>
      <c r="W12" s="950"/>
      <c r="X12" s="950"/>
      <c r="Y12" s="951"/>
      <c r="Z12" s="968">
        <v>41432226</v>
      </c>
      <c r="AA12" s="969"/>
      <c r="AB12" s="969"/>
      <c r="AC12" s="969"/>
      <c r="AD12" s="383"/>
      <c r="AE12" s="384" t="s">
        <v>15</v>
      </c>
      <c r="AF12" s="968">
        <v>40027364</v>
      </c>
      <c r="AG12" s="969"/>
      <c r="AH12" s="969"/>
      <c r="AI12" s="969"/>
      <c r="AJ12" s="383"/>
      <c r="AK12" s="385" t="s">
        <v>15</v>
      </c>
      <c r="AL12" s="370"/>
    </row>
    <row r="13" spans="1:38" ht="25.5" customHeight="1" x14ac:dyDescent="0.2">
      <c r="A13" s="355"/>
      <c r="B13" s="952"/>
      <c r="C13" s="953"/>
      <c r="D13" s="953"/>
      <c r="E13" s="953"/>
      <c r="F13" s="954"/>
      <c r="G13" s="945"/>
      <c r="H13" s="946"/>
      <c r="I13" s="946"/>
      <c r="J13" s="946"/>
      <c r="K13" s="946"/>
      <c r="L13" s="377"/>
      <c r="M13" s="378"/>
      <c r="N13" s="945"/>
      <c r="O13" s="946"/>
      <c r="P13" s="946"/>
      <c r="Q13" s="946"/>
      <c r="R13" s="379"/>
      <c r="S13" s="1118"/>
      <c r="T13" s="1119"/>
      <c r="U13" s="1148"/>
      <c r="V13" s="953"/>
      <c r="W13" s="953"/>
      <c r="X13" s="953"/>
      <c r="Y13" s="954"/>
      <c r="Z13" s="945"/>
      <c r="AA13" s="946"/>
      <c r="AB13" s="946"/>
      <c r="AC13" s="946"/>
      <c r="AD13" s="386"/>
      <c r="AE13" s="387"/>
      <c r="AF13" s="945"/>
      <c r="AG13" s="946"/>
      <c r="AH13" s="946"/>
      <c r="AI13" s="946"/>
      <c r="AJ13" s="386"/>
      <c r="AK13" s="388"/>
    </row>
    <row r="14" spans="1:38" ht="25.5" customHeight="1" x14ac:dyDescent="0.2">
      <c r="A14" s="355"/>
      <c r="B14" s="1102" t="s">
        <v>23</v>
      </c>
      <c r="C14" s="1103"/>
      <c r="D14" s="1103"/>
      <c r="E14" s="1103"/>
      <c r="F14" s="951" t="s">
        <v>24</v>
      </c>
      <c r="G14" s="920">
        <f>G10-G12</f>
        <v>4839026</v>
      </c>
      <c r="H14" s="921"/>
      <c r="I14" s="921"/>
      <c r="J14" s="921"/>
      <c r="K14" s="921"/>
      <c r="L14" s="371"/>
      <c r="M14" s="372"/>
      <c r="N14" s="920">
        <v>3212316</v>
      </c>
      <c r="O14" s="921"/>
      <c r="P14" s="921"/>
      <c r="Q14" s="921"/>
      <c r="R14" s="389"/>
      <c r="S14" s="1116">
        <f t="shared" si="0"/>
        <v>50.6</v>
      </c>
      <c r="T14" s="1117"/>
      <c r="U14" s="1147" t="s">
        <v>25</v>
      </c>
      <c r="V14" s="950"/>
      <c r="W14" s="950"/>
      <c r="X14" s="950"/>
      <c r="Y14" s="951"/>
      <c r="Z14" s="968">
        <v>83620453</v>
      </c>
      <c r="AA14" s="969"/>
      <c r="AB14" s="969"/>
      <c r="AC14" s="969"/>
      <c r="AD14" s="390"/>
      <c r="AE14" s="384" t="s">
        <v>15</v>
      </c>
      <c r="AF14" s="968">
        <v>82517130</v>
      </c>
      <c r="AG14" s="969"/>
      <c r="AH14" s="969"/>
      <c r="AI14" s="969"/>
      <c r="AJ14" s="390"/>
      <c r="AK14" s="385" t="s">
        <v>15</v>
      </c>
      <c r="AL14" s="370"/>
    </row>
    <row r="15" spans="1:38" ht="25.5" customHeight="1" x14ac:dyDescent="0.2">
      <c r="A15" s="355"/>
      <c r="B15" s="1144" t="s">
        <v>26</v>
      </c>
      <c r="C15" s="1013"/>
      <c r="D15" s="1013"/>
      <c r="E15" s="1013"/>
      <c r="F15" s="954"/>
      <c r="G15" s="945"/>
      <c r="H15" s="946"/>
      <c r="I15" s="946"/>
      <c r="J15" s="946"/>
      <c r="K15" s="946"/>
      <c r="L15" s="377"/>
      <c r="M15" s="378"/>
      <c r="N15" s="945"/>
      <c r="O15" s="946"/>
      <c r="P15" s="946"/>
      <c r="Q15" s="946"/>
      <c r="R15" s="379"/>
      <c r="S15" s="1118"/>
      <c r="T15" s="1119"/>
      <c r="U15" s="1148"/>
      <c r="V15" s="953"/>
      <c r="W15" s="953"/>
      <c r="X15" s="953"/>
      <c r="Y15" s="954"/>
      <c r="Z15" s="945"/>
      <c r="AA15" s="946"/>
      <c r="AB15" s="946"/>
      <c r="AC15" s="946"/>
      <c r="AD15" s="386"/>
      <c r="AE15" s="387"/>
      <c r="AF15" s="945"/>
      <c r="AG15" s="946"/>
      <c r="AH15" s="946"/>
      <c r="AI15" s="946"/>
      <c r="AJ15" s="386"/>
      <c r="AK15" s="388"/>
      <c r="AL15" s="391"/>
    </row>
    <row r="16" spans="1:38" ht="25.5" customHeight="1" x14ac:dyDescent="0.2">
      <c r="A16" s="355"/>
      <c r="B16" s="1102" t="s">
        <v>27</v>
      </c>
      <c r="C16" s="1103"/>
      <c r="D16" s="1103"/>
      <c r="E16" s="1103"/>
      <c r="F16" s="951" t="s">
        <v>28</v>
      </c>
      <c r="G16" s="968">
        <v>2070206</v>
      </c>
      <c r="H16" s="969"/>
      <c r="I16" s="969"/>
      <c r="J16" s="969"/>
      <c r="K16" s="969"/>
      <c r="L16" s="371"/>
      <c r="M16" s="372"/>
      <c r="N16" s="968">
        <v>482645</v>
      </c>
      <c r="O16" s="969"/>
      <c r="P16" s="969"/>
      <c r="Q16" s="969"/>
      <c r="R16" s="373"/>
      <c r="S16" s="1116">
        <f t="shared" si="0"/>
        <v>328.9</v>
      </c>
      <c r="T16" s="1117"/>
      <c r="U16" s="1120" t="s">
        <v>29</v>
      </c>
      <c r="V16" s="1121"/>
      <c r="W16" s="1121"/>
      <c r="X16" s="1121"/>
      <c r="Y16" s="1122"/>
      <c r="Z16" s="1140" t="s">
        <v>30</v>
      </c>
      <c r="AA16" s="1141"/>
      <c r="AB16" s="1141"/>
      <c r="AC16" s="1141"/>
      <c r="AD16" s="390"/>
      <c r="AE16" s="384" t="s">
        <v>15</v>
      </c>
      <c r="AF16" s="1140" t="s">
        <v>30</v>
      </c>
      <c r="AG16" s="1141"/>
      <c r="AH16" s="1141"/>
      <c r="AI16" s="1141"/>
      <c r="AJ16" s="390"/>
      <c r="AK16" s="385" t="s">
        <v>15</v>
      </c>
    </row>
    <row r="17" spans="1:38" ht="25.5" customHeight="1" x14ac:dyDescent="0.2">
      <c r="A17" s="355"/>
      <c r="B17" s="1144" t="s">
        <v>31</v>
      </c>
      <c r="C17" s="1013"/>
      <c r="D17" s="1013"/>
      <c r="E17" s="1013"/>
      <c r="F17" s="954"/>
      <c r="G17" s="945"/>
      <c r="H17" s="946"/>
      <c r="I17" s="946"/>
      <c r="J17" s="946"/>
      <c r="K17" s="946"/>
      <c r="L17" s="377"/>
      <c r="M17" s="378"/>
      <c r="N17" s="945"/>
      <c r="O17" s="946"/>
      <c r="P17" s="946"/>
      <c r="Q17" s="946"/>
      <c r="R17" s="379"/>
      <c r="S17" s="1118"/>
      <c r="T17" s="1119"/>
      <c r="U17" s="1123"/>
      <c r="V17" s="1124"/>
      <c r="W17" s="1124"/>
      <c r="X17" s="1124"/>
      <c r="Y17" s="1125"/>
      <c r="Z17" s="1142"/>
      <c r="AA17" s="1143"/>
      <c r="AB17" s="1143"/>
      <c r="AC17" s="1143"/>
      <c r="AD17" s="392"/>
      <c r="AE17" s="393"/>
      <c r="AF17" s="1142"/>
      <c r="AG17" s="1143"/>
      <c r="AH17" s="1143"/>
      <c r="AI17" s="1143"/>
      <c r="AJ17" s="392"/>
      <c r="AK17" s="394"/>
    </row>
    <row r="18" spans="1:38" ht="25.5" customHeight="1" x14ac:dyDescent="0.2">
      <c r="A18" s="355"/>
      <c r="B18" s="1145" t="s">
        <v>32</v>
      </c>
      <c r="C18" s="1121"/>
      <c r="D18" s="1121"/>
      <c r="E18" s="1121"/>
      <c r="F18" s="951" t="s">
        <v>33</v>
      </c>
      <c r="G18" s="920">
        <f>G14-G16</f>
        <v>2768820</v>
      </c>
      <c r="H18" s="921"/>
      <c r="I18" s="921"/>
      <c r="J18" s="921"/>
      <c r="K18" s="921"/>
      <c r="L18" s="371"/>
      <c r="M18" s="372"/>
      <c r="N18" s="920">
        <v>2729671</v>
      </c>
      <c r="O18" s="921"/>
      <c r="P18" s="921"/>
      <c r="Q18" s="921"/>
      <c r="R18" s="389"/>
      <c r="S18" s="1116">
        <f t="shared" si="0"/>
        <v>1.4</v>
      </c>
      <c r="T18" s="1117"/>
      <c r="U18" s="1147" t="s">
        <v>34</v>
      </c>
      <c r="V18" s="950"/>
      <c r="W18" s="950"/>
      <c r="X18" s="950"/>
      <c r="Y18" s="951"/>
      <c r="Z18" s="1132">
        <v>0.53</v>
      </c>
      <c r="AA18" s="1133"/>
      <c r="AB18" s="1133"/>
      <c r="AC18" s="1133"/>
      <c r="AD18" s="395"/>
      <c r="AE18" s="396"/>
      <c r="AF18" s="397"/>
      <c r="AG18" s="1133">
        <v>0.53</v>
      </c>
      <c r="AH18" s="1133"/>
      <c r="AI18" s="1133"/>
      <c r="AJ18" s="395"/>
      <c r="AK18" s="398"/>
      <c r="AL18" s="370"/>
    </row>
    <row r="19" spans="1:38" ht="25.5" customHeight="1" x14ac:dyDescent="0.2">
      <c r="A19" s="355"/>
      <c r="B19" s="1146"/>
      <c r="C19" s="1124"/>
      <c r="D19" s="1124"/>
      <c r="E19" s="1124"/>
      <c r="F19" s="954"/>
      <c r="G19" s="945"/>
      <c r="H19" s="946"/>
      <c r="I19" s="946"/>
      <c r="J19" s="946"/>
      <c r="K19" s="946"/>
      <c r="L19" s="377"/>
      <c r="M19" s="378"/>
      <c r="N19" s="945"/>
      <c r="O19" s="946"/>
      <c r="P19" s="946"/>
      <c r="Q19" s="946"/>
      <c r="R19" s="379"/>
      <c r="S19" s="1118"/>
      <c r="T19" s="1119"/>
      <c r="U19" s="1148"/>
      <c r="V19" s="953"/>
      <c r="W19" s="953"/>
      <c r="X19" s="953"/>
      <c r="Y19" s="954"/>
      <c r="Z19" s="1134"/>
      <c r="AA19" s="1135"/>
      <c r="AB19" s="1135"/>
      <c r="AC19" s="1135"/>
      <c r="AD19" s="399"/>
      <c r="AE19" s="400"/>
      <c r="AF19" s="401"/>
      <c r="AG19" s="1135"/>
      <c r="AH19" s="1135"/>
      <c r="AI19" s="1135"/>
      <c r="AJ19" s="399"/>
      <c r="AK19" s="402"/>
      <c r="AL19" s="391"/>
    </row>
    <row r="20" spans="1:38" ht="25.5" customHeight="1" x14ac:dyDescent="0.2">
      <c r="A20" s="355"/>
      <c r="B20" s="949" t="s">
        <v>35</v>
      </c>
      <c r="C20" s="950"/>
      <c r="D20" s="950"/>
      <c r="E20" s="950"/>
      <c r="F20" s="951" t="s">
        <v>36</v>
      </c>
      <c r="G20" s="968">
        <v>39149</v>
      </c>
      <c r="H20" s="969"/>
      <c r="I20" s="969"/>
      <c r="J20" s="969"/>
      <c r="K20" s="969"/>
      <c r="L20" s="371"/>
      <c r="M20" s="372"/>
      <c r="N20" s="968">
        <v>-1571481</v>
      </c>
      <c r="O20" s="969"/>
      <c r="P20" s="969"/>
      <c r="Q20" s="969"/>
      <c r="R20" s="373"/>
      <c r="S20" s="1136"/>
      <c r="T20" s="1137"/>
      <c r="U20" s="1120" t="s">
        <v>37</v>
      </c>
      <c r="V20" s="1121"/>
      <c r="W20" s="1121"/>
      <c r="X20" s="1121"/>
      <c r="Y20" s="1122"/>
      <c r="Z20" s="1126">
        <v>3.3</v>
      </c>
      <c r="AA20" s="1127"/>
      <c r="AB20" s="1127"/>
      <c r="AC20" s="1127"/>
      <c r="AD20" s="403"/>
      <c r="AE20" s="404" t="s">
        <v>16</v>
      </c>
      <c r="AF20" s="360"/>
      <c r="AG20" s="1130">
        <v>3.3</v>
      </c>
      <c r="AH20" s="1130"/>
      <c r="AI20" s="1130"/>
      <c r="AJ20" s="403"/>
      <c r="AK20" s="405" t="s">
        <v>16</v>
      </c>
      <c r="AL20" s="370"/>
    </row>
    <row r="21" spans="1:38" ht="25.5" customHeight="1" x14ac:dyDescent="0.2">
      <c r="A21" s="355"/>
      <c r="B21" s="952"/>
      <c r="C21" s="953"/>
      <c r="D21" s="953"/>
      <c r="E21" s="953"/>
      <c r="F21" s="954"/>
      <c r="G21" s="945"/>
      <c r="H21" s="946"/>
      <c r="I21" s="946"/>
      <c r="J21" s="946"/>
      <c r="K21" s="946"/>
      <c r="L21" s="377"/>
      <c r="M21" s="378"/>
      <c r="N21" s="945"/>
      <c r="O21" s="946"/>
      <c r="P21" s="946"/>
      <c r="Q21" s="946"/>
      <c r="R21" s="379"/>
      <c r="S21" s="1138"/>
      <c r="T21" s="1139"/>
      <c r="U21" s="1123"/>
      <c r="V21" s="1124"/>
      <c r="W21" s="1124"/>
      <c r="X21" s="1124"/>
      <c r="Y21" s="1125"/>
      <c r="Z21" s="1128"/>
      <c r="AA21" s="1129"/>
      <c r="AB21" s="1129"/>
      <c r="AC21" s="1129"/>
      <c r="AD21" s="406"/>
      <c r="AE21" s="407"/>
      <c r="AF21" s="401"/>
      <c r="AG21" s="1131"/>
      <c r="AH21" s="1131"/>
      <c r="AI21" s="1131"/>
      <c r="AJ21" s="406"/>
      <c r="AK21" s="408"/>
    </row>
    <row r="22" spans="1:38" ht="25.5" customHeight="1" x14ac:dyDescent="0.2">
      <c r="A22" s="355"/>
      <c r="B22" s="949" t="s">
        <v>38</v>
      </c>
      <c r="C22" s="950"/>
      <c r="D22" s="950"/>
      <c r="E22" s="950"/>
      <c r="F22" s="951" t="s">
        <v>39</v>
      </c>
      <c r="G22" s="968">
        <v>3328710</v>
      </c>
      <c r="H22" s="969"/>
      <c r="I22" s="969"/>
      <c r="J22" s="969"/>
      <c r="K22" s="969"/>
      <c r="L22" s="371"/>
      <c r="M22" s="372"/>
      <c r="N22" s="968">
        <v>1445551</v>
      </c>
      <c r="O22" s="969"/>
      <c r="P22" s="969"/>
      <c r="Q22" s="969"/>
      <c r="R22" s="373"/>
      <c r="S22" s="1116">
        <f>IF(N22=0,IF(G22&gt;0,"皆増","－"),IF(G22=0,"皆減",ROUND((G22-N22)/N22*100,1)))</f>
        <v>130.30000000000001</v>
      </c>
      <c r="T22" s="1117"/>
      <c r="U22" s="1120" t="s">
        <v>40</v>
      </c>
      <c r="V22" s="1121"/>
      <c r="W22" s="1121"/>
      <c r="X22" s="1121"/>
      <c r="Y22" s="1122"/>
      <c r="Z22" s="1126">
        <v>81.7</v>
      </c>
      <c r="AA22" s="1127"/>
      <c r="AB22" s="1127"/>
      <c r="AC22" s="1127"/>
      <c r="AD22" s="403"/>
      <c r="AE22" s="404" t="s">
        <v>16</v>
      </c>
      <c r="AF22" s="360"/>
      <c r="AG22" s="1130">
        <v>79.599999999999994</v>
      </c>
      <c r="AH22" s="1130"/>
      <c r="AI22" s="1130"/>
      <c r="AJ22" s="403"/>
      <c r="AK22" s="405" t="s">
        <v>16</v>
      </c>
      <c r="AL22" s="409"/>
    </row>
    <row r="23" spans="1:38" ht="25.5" customHeight="1" x14ac:dyDescent="0.2">
      <c r="A23" s="355"/>
      <c r="B23" s="952"/>
      <c r="C23" s="953"/>
      <c r="D23" s="953"/>
      <c r="E23" s="953"/>
      <c r="F23" s="954"/>
      <c r="G23" s="945"/>
      <c r="H23" s="946"/>
      <c r="I23" s="946"/>
      <c r="J23" s="946"/>
      <c r="K23" s="946"/>
      <c r="L23" s="377"/>
      <c r="M23" s="378"/>
      <c r="N23" s="945"/>
      <c r="O23" s="946"/>
      <c r="P23" s="946"/>
      <c r="Q23" s="946"/>
      <c r="R23" s="379"/>
      <c r="S23" s="1118"/>
      <c r="T23" s="1119"/>
      <c r="U23" s="1123"/>
      <c r="V23" s="1124"/>
      <c r="W23" s="1124"/>
      <c r="X23" s="1124"/>
      <c r="Y23" s="1125"/>
      <c r="Z23" s="1128"/>
      <c r="AA23" s="1129"/>
      <c r="AB23" s="1129"/>
      <c r="AC23" s="1129"/>
      <c r="AD23" s="410"/>
      <c r="AE23" s="407"/>
      <c r="AF23" s="401"/>
      <c r="AG23" s="1131"/>
      <c r="AH23" s="1131"/>
      <c r="AI23" s="1131"/>
      <c r="AJ23" s="410"/>
      <c r="AK23" s="408"/>
      <c r="AL23" s="409"/>
    </row>
    <row r="24" spans="1:38" ht="25.5" customHeight="1" x14ac:dyDescent="0.2">
      <c r="A24" s="355"/>
      <c r="B24" s="949" t="s">
        <v>41</v>
      </c>
      <c r="C24" s="950"/>
      <c r="D24" s="950"/>
      <c r="E24" s="950"/>
      <c r="F24" s="951" t="s">
        <v>42</v>
      </c>
      <c r="G24" s="968">
        <v>0</v>
      </c>
      <c r="H24" s="969"/>
      <c r="I24" s="969"/>
      <c r="J24" s="969"/>
      <c r="K24" s="969"/>
      <c r="L24" s="371"/>
      <c r="M24" s="372"/>
      <c r="N24" s="968">
        <v>0</v>
      </c>
      <c r="O24" s="969"/>
      <c r="P24" s="969"/>
      <c r="Q24" s="969"/>
      <c r="R24" s="373"/>
      <c r="S24" s="1116" t="str">
        <f>IF(N24=0,IF(G24&gt;0,"皆増","－"),IF(G24=0,"皆減",ROUND((G24-N24)/N24*100,1)))</f>
        <v>－</v>
      </c>
      <c r="T24" s="1117"/>
      <c r="U24" s="1120" t="s">
        <v>43</v>
      </c>
      <c r="V24" s="1121"/>
      <c r="W24" s="1121"/>
      <c r="X24" s="1121"/>
      <c r="Y24" s="1122"/>
      <c r="Z24" s="1098">
        <v>15366646</v>
      </c>
      <c r="AA24" s="1099"/>
      <c r="AB24" s="1099"/>
      <c r="AC24" s="1099"/>
      <c r="AD24" s="390"/>
      <c r="AE24" s="384" t="s">
        <v>15</v>
      </c>
      <c r="AF24" s="1098">
        <v>15904744</v>
      </c>
      <c r="AG24" s="1099"/>
      <c r="AH24" s="1099"/>
      <c r="AI24" s="1099"/>
      <c r="AJ24" s="390"/>
      <c r="AK24" s="385" t="s">
        <v>15</v>
      </c>
      <c r="AL24" s="370"/>
    </row>
    <row r="25" spans="1:38" ht="25.5" customHeight="1" x14ac:dyDescent="0.2">
      <c r="A25" s="355"/>
      <c r="B25" s="952"/>
      <c r="C25" s="953"/>
      <c r="D25" s="953"/>
      <c r="E25" s="953"/>
      <c r="F25" s="954"/>
      <c r="G25" s="945"/>
      <c r="H25" s="946"/>
      <c r="I25" s="946"/>
      <c r="J25" s="946"/>
      <c r="K25" s="946"/>
      <c r="L25" s="377"/>
      <c r="M25" s="378"/>
      <c r="N25" s="945"/>
      <c r="O25" s="946"/>
      <c r="P25" s="946"/>
      <c r="Q25" s="946"/>
      <c r="R25" s="379"/>
      <c r="S25" s="1118"/>
      <c r="T25" s="1119"/>
      <c r="U25" s="1123"/>
      <c r="V25" s="1124"/>
      <c r="W25" s="1124"/>
      <c r="X25" s="1124"/>
      <c r="Y25" s="1125"/>
      <c r="Z25" s="1100"/>
      <c r="AA25" s="1101"/>
      <c r="AB25" s="1101"/>
      <c r="AC25" s="1101"/>
      <c r="AD25" s="386"/>
      <c r="AE25" s="387"/>
      <c r="AF25" s="1100"/>
      <c r="AG25" s="1101"/>
      <c r="AH25" s="1101"/>
      <c r="AI25" s="1101"/>
      <c r="AJ25" s="386"/>
      <c r="AK25" s="388"/>
    </row>
    <row r="26" spans="1:38" ht="25.5" customHeight="1" x14ac:dyDescent="0.2">
      <c r="A26" s="355"/>
      <c r="B26" s="949" t="s">
        <v>44</v>
      </c>
      <c r="C26" s="950"/>
      <c r="D26" s="950"/>
      <c r="E26" s="950"/>
      <c r="F26" s="951" t="s">
        <v>45</v>
      </c>
      <c r="G26" s="968">
        <v>5500000</v>
      </c>
      <c r="H26" s="969"/>
      <c r="I26" s="969"/>
      <c r="J26" s="969"/>
      <c r="K26" s="969"/>
      <c r="L26" s="371"/>
      <c r="M26" s="372"/>
      <c r="N26" s="968">
        <v>7400000</v>
      </c>
      <c r="O26" s="969"/>
      <c r="P26" s="969"/>
      <c r="Q26" s="969"/>
      <c r="R26" s="373"/>
      <c r="S26" s="1116">
        <f>IF(N26=0,IF(G26&gt;0,"皆増","－"),IF(G26=0,"皆減",ROUND((G26-N26)/N26*100,1)))</f>
        <v>-25.7</v>
      </c>
      <c r="T26" s="1117"/>
      <c r="U26" s="1120" t="s">
        <v>46</v>
      </c>
      <c r="V26" s="1121"/>
      <c r="W26" s="1121"/>
      <c r="X26" s="1121"/>
      <c r="Y26" s="1122"/>
      <c r="Z26" s="1098">
        <v>29593070</v>
      </c>
      <c r="AA26" s="1099"/>
      <c r="AB26" s="1099"/>
      <c r="AC26" s="1099"/>
      <c r="AD26" s="390"/>
      <c r="AE26" s="384" t="s">
        <v>15</v>
      </c>
      <c r="AF26" s="1098">
        <v>20316333</v>
      </c>
      <c r="AG26" s="1099"/>
      <c r="AH26" s="1099"/>
      <c r="AI26" s="1099"/>
      <c r="AJ26" s="390"/>
      <c r="AK26" s="385" t="s">
        <v>15</v>
      </c>
      <c r="AL26" s="370"/>
    </row>
    <row r="27" spans="1:38" ht="25.5" customHeight="1" x14ac:dyDescent="0.2">
      <c r="A27" s="355"/>
      <c r="B27" s="952"/>
      <c r="C27" s="953"/>
      <c r="D27" s="953"/>
      <c r="E27" s="953"/>
      <c r="F27" s="954"/>
      <c r="G27" s="945"/>
      <c r="H27" s="946"/>
      <c r="I27" s="946"/>
      <c r="J27" s="946"/>
      <c r="K27" s="946"/>
      <c r="L27" s="377"/>
      <c r="M27" s="378"/>
      <c r="N27" s="945"/>
      <c r="O27" s="946"/>
      <c r="P27" s="946"/>
      <c r="Q27" s="946"/>
      <c r="R27" s="379"/>
      <c r="S27" s="1118"/>
      <c r="T27" s="1119"/>
      <c r="U27" s="1123"/>
      <c r="V27" s="1124"/>
      <c r="W27" s="1124"/>
      <c r="X27" s="1124"/>
      <c r="Y27" s="1125"/>
      <c r="Z27" s="1100"/>
      <c r="AA27" s="1101"/>
      <c r="AB27" s="1101"/>
      <c r="AC27" s="1101"/>
      <c r="AD27" s="411"/>
      <c r="AE27" s="412"/>
      <c r="AF27" s="1100"/>
      <c r="AG27" s="1101"/>
      <c r="AH27" s="1101"/>
      <c r="AI27" s="1101"/>
      <c r="AJ27" s="386"/>
      <c r="AK27" s="388"/>
    </row>
    <row r="28" spans="1:38" ht="25.5" customHeight="1" x14ac:dyDescent="0.2">
      <c r="A28" s="355"/>
      <c r="B28" s="1102" t="s">
        <v>47</v>
      </c>
      <c r="C28" s="1103"/>
      <c r="D28" s="1103"/>
      <c r="E28" s="1103"/>
      <c r="F28" s="951" t="s">
        <v>48</v>
      </c>
      <c r="G28" s="920">
        <f>G20+G22+G24-G26</f>
        <v>-2132141</v>
      </c>
      <c r="H28" s="921"/>
      <c r="I28" s="921"/>
      <c r="J28" s="921"/>
      <c r="K28" s="921"/>
      <c r="L28" s="371"/>
      <c r="M28" s="372"/>
      <c r="N28" s="920">
        <v>-7525930</v>
      </c>
      <c r="O28" s="921"/>
      <c r="P28" s="921"/>
      <c r="Q28" s="921"/>
      <c r="R28" s="389"/>
      <c r="S28" s="1104"/>
      <c r="T28" s="1105"/>
      <c r="U28" s="1108"/>
      <c r="V28" s="1109"/>
      <c r="W28" s="1109"/>
      <c r="X28" s="1109"/>
      <c r="Y28" s="1109"/>
      <c r="Z28" s="1109"/>
      <c r="AA28" s="1109"/>
      <c r="AB28" s="1109"/>
      <c r="AC28" s="1109"/>
      <c r="AD28" s="1109"/>
      <c r="AE28" s="1109"/>
      <c r="AF28" s="1109"/>
      <c r="AG28" s="1109"/>
      <c r="AH28" s="1109"/>
      <c r="AI28" s="1109"/>
      <c r="AJ28" s="1109"/>
      <c r="AK28" s="1110"/>
      <c r="AL28" s="370"/>
    </row>
    <row r="29" spans="1:38" ht="25.5" customHeight="1" thickBot="1" x14ac:dyDescent="0.25">
      <c r="A29" s="355"/>
      <c r="B29" s="1114" t="s">
        <v>49</v>
      </c>
      <c r="C29" s="1115"/>
      <c r="D29" s="1115"/>
      <c r="E29" s="1115"/>
      <c r="F29" s="1061"/>
      <c r="G29" s="923"/>
      <c r="H29" s="924"/>
      <c r="I29" s="924"/>
      <c r="J29" s="924"/>
      <c r="K29" s="924"/>
      <c r="L29" s="377"/>
      <c r="M29" s="378"/>
      <c r="N29" s="923"/>
      <c r="O29" s="924"/>
      <c r="P29" s="924"/>
      <c r="Q29" s="924"/>
      <c r="R29" s="413"/>
      <c r="S29" s="1106"/>
      <c r="T29" s="1107"/>
      <c r="U29" s="1111"/>
      <c r="V29" s="1112"/>
      <c r="W29" s="1112"/>
      <c r="X29" s="1112"/>
      <c r="Y29" s="1112"/>
      <c r="Z29" s="1112"/>
      <c r="AA29" s="1112"/>
      <c r="AB29" s="1112"/>
      <c r="AC29" s="1112"/>
      <c r="AD29" s="1112"/>
      <c r="AE29" s="1112"/>
      <c r="AF29" s="1112"/>
      <c r="AG29" s="1112"/>
      <c r="AH29" s="1112"/>
      <c r="AI29" s="1112"/>
      <c r="AJ29" s="1112"/>
      <c r="AK29" s="1113"/>
    </row>
    <row r="30" spans="1:38" ht="7.5" customHeight="1" thickBot="1" x14ac:dyDescent="0.25">
      <c r="B30" s="414"/>
      <c r="C30" s="414"/>
      <c r="D30" s="414"/>
      <c r="E30" s="414"/>
      <c r="F30" s="415"/>
      <c r="G30" s="416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7"/>
      <c r="S30" s="417"/>
      <c r="T30" s="414"/>
      <c r="U30" s="414"/>
      <c r="V30" s="414"/>
      <c r="W30" s="414"/>
      <c r="X30" s="414"/>
      <c r="Y30" s="414"/>
      <c r="Z30" s="414"/>
      <c r="AA30" s="414"/>
      <c r="AB30" s="414"/>
      <c r="AC30" s="418"/>
      <c r="AD30" s="418"/>
      <c r="AE30" s="418"/>
      <c r="AF30" s="418"/>
      <c r="AG30" s="418"/>
      <c r="AH30" s="1080"/>
      <c r="AI30" s="1080"/>
      <c r="AJ30" s="418"/>
      <c r="AK30" s="418"/>
    </row>
    <row r="31" spans="1:38" s="354" customFormat="1" ht="13.5" customHeight="1" x14ac:dyDescent="0.2">
      <c r="A31" s="352"/>
      <c r="B31" s="1081" t="s">
        <v>272</v>
      </c>
      <c r="C31" s="1082"/>
      <c r="D31" s="1082"/>
      <c r="E31" s="1082"/>
      <c r="F31" s="1082"/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419"/>
      <c r="Y31" s="419"/>
      <c r="Z31" s="1085" t="s">
        <v>50</v>
      </c>
      <c r="AA31" s="1085"/>
      <c r="AB31" s="1085"/>
      <c r="AC31" s="1085"/>
      <c r="AD31" s="1085"/>
      <c r="AE31" s="1085"/>
      <c r="AF31" s="1085"/>
      <c r="AG31" s="1085"/>
      <c r="AH31" s="1085"/>
      <c r="AI31" s="1085"/>
      <c r="AJ31" s="1085"/>
      <c r="AK31" s="1086"/>
      <c r="AL31" s="420"/>
    </row>
    <row r="32" spans="1:38" s="354" customFormat="1" ht="13.5" customHeight="1" x14ac:dyDescent="0.2">
      <c r="A32" s="352"/>
      <c r="B32" s="1083"/>
      <c r="C32" s="1084"/>
      <c r="D32" s="1084"/>
      <c r="E32" s="1084"/>
      <c r="F32" s="1084"/>
      <c r="G32" s="1084"/>
      <c r="H32" s="1084"/>
      <c r="I32" s="1084"/>
      <c r="J32" s="1084"/>
      <c r="K32" s="1084"/>
      <c r="L32" s="1084"/>
      <c r="M32" s="1084"/>
      <c r="N32" s="1084"/>
      <c r="O32" s="1084"/>
      <c r="P32" s="1084"/>
      <c r="Q32" s="1084"/>
      <c r="R32" s="1084"/>
      <c r="S32" s="1084"/>
      <c r="T32" s="1084"/>
      <c r="U32" s="1084"/>
      <c r="V32" s="1084"/>
      <c r="W32" s="1084"/>
      <c r="X32" s="421"/>
      <c r="Y32" s="421"/>
      <c r="Z32" s="1087"/>
      <c r="AA32" s="1087"/>
      <c r="AB32" s="1087"/>
      <c r="AC32" s="1087"/>
      <c r="AD32" s="1087"/>
      <c r="AE32" s="1087"/>
      <c r="AF32" s="1087"/>
      <c r="AG32" s="1087"/>
      <c r="AH32" s="1087"/>
      <c r="AI32" s="1087"/>
      <c r="AJ32" s="1087"/>
      <c r="AK32" s="1088"/>
      <c r="AL32" s="420"/>
    </row>
    <row r="33" spans="1:40" s="354" customFormat="1" ht="23.25" customHeight="1" x14ac:dyDescent="0.2">
      <c r="A33" s="352"/>
      <c r="B33" s="1089" t="s">
        <v>10</v>
      </c>
      <c r="C33" s="1090"/>
      <c r="D33" s="1090"/>
      <c r="E33" s="1090"/>
      <c r="F33" s="1091"/>
      <c r="G33" s="1092" t="s">
        <v>270</v>
      </c>
      <c r="H33" s="1090"/>
      <c r="I33" s="1090"/>
      <c r="J33" s="1090"/>
      <c r="K33" s="1090"/>
      <c r="L33" s="1090"/>
      <c r="M33" s="1091"/>
      <c r="N33" s="1093" t="s">
        <v>271</v>
      </c>
      <c r="O33" s="1094"/>
      <c r="P33" s="1094"/>
      <c r="Q33" s="1094"/>
      <c r="R33" s="1095"/>
      <c r="S33" s="1096" t="s">
        <v>51</v>
      </c>
      <c r="T33" s="1090"/>
      <c r="U33" s="1090"/>
      <c r="V33" s="1090"/>
      <c r="W33" s="1090"/>
      <c r="X33" s="1090"/>
      <c r="Y33" s="1091"/>
      <c r="Z33" s="1092" t="s">
        <v>273</v>
      </c>
      <c r="AA33" s="1090"/>
      <c r="AB33" s="1090"/>
      <c r="AC33" s="1090"/>
      <c r="AD33" s="1090"/>
      <c r="AE33" s="1090"/>
      <c r="AF33" s="1091"/>
      <c r="AG33" s="1093" t="s">
        <v>274</v>
      </c>
      <c r="AH33" s="1094"/>
      <c r="AI33" s="1094"/>
      <c r="AJ33" s="1094"/>
      <c r="AK33" s="1097"/>
      <c r="AL33" s="420"/>
    </row>
    <row r="34" spans="1:40" ht="26.25" customHeight="1" x14ac:dyDescent="0.2">
      <c r="A34" s="355"/>
      <c r="B34" s="949" t="s">
        <v>52</v>
      </c>
      <c r="C34" s="950"/>
      <c r="D34" s="950"/>
      <c r="E34" s="950"/>
      <c r="F34" s="951"/>
      <c r="G34" s="422"/>
      <c r="H34" s="1062" t="s">
        <v>199</v>
      </c>
      <c r="I34" s="1062"/>
      <c r="J34" s="1062"/>
      <c r="K34" s="1062"/>
      <c r="L34" s="423" t="s">
        <v>54</v>
      </c>
      <c r="M34" s="372"/>
      <c r="N34" s="424"/>
      <c r="O34" s="1062" t="s">
        <v>206</v>
      </c>
      <c r="P34" s="1062"/>
      <c r="Q34" s="1062"/>
      <c r="R34" s="425" t="s">
        <v>54</v>
      </c>
      <c r="S34" s="1063" t="s">
        <v>55</v>
      </c>
      <c r="T34" s="1064"/>
      <c r="U34" s="1064"/>
      <c r="V34" s="1064"/>
      <c r="W34" s="1064"/>
      <c r="X34" s="1064"/>
      <c r="Y34" s="1065"/>
      <c r="Z34" s="426"/>
      <c r="AA34" s="1054">
        <v>-0.8</v>
      </c>
      <c r="AB34" s="1054"/>
      <c r="AC34" s="1054"/>
      <c r="AD34" s="1070" t="s">
        <v>56</v>
      </c>
      <c r="AE34" s="1071"/>
      <c r="AF34" s="403"/>
      <c r="AG34" s="427"/>
      <c r="AH34" s="1054">
        <v>-1.4</v>
      </c>
      <c r="AI34" s="1054"/>
      <c r="AJ34" s="428" t="s">
        <v>54</v>
      </c>
      <c r="AK34" s="429"/>
      <c r="AL34" s="370"/>
    </row>
    <row r="35" spans="1:40" ht="26.25" customHeight="1" x14ac:dyDescent="0.2">
      <c r="A35" s="355"/>
      <c r="B35" s="952"/>
      <c r="C35" s="953"/>
      <c r="D35" s="953"/>
      <c r="E35" s="953"/>
      <c r="F35" s="954"/>
      <c r="G35" s="430" t="s">
        <v>57</v>
      </c>
      <c r="H35" s="1072">
        <v>11.25</v>
      </c>
      <c r="I35" s="1072"/>
      <c r="J35" s="1072"/>
      <c r="K35" s="1072"/>
      <c r="L35" s="431" t="s">
        <v>58</v>
      </c>
      <c r="M35" s="378"/>
      <c r="N35" s="432" t="s">
        <v>57</v>
      </c>
      <c r="O35" s="1073">
        <v>11.25</v>
      </c>
      <c r="P35" s="1073"/>
      <c r="Q35" s="1073"/>
      <c r="R35" s="433" t="s">
        <v>58</v>
      </c>
      <c r="S35" s="1077"/>
      <c r="T35" s="1078"/>
      <c r="U35" s="1078"/>
      <c r="V35" s="1078"/>
      <c r="W35" s="1078"/>
      <c r="X35" s="1078"/>
      <c r="Y35" s="1079"/>
      <c r="Z35" s="434" t="s">
        <v>57</v>
      </c>
      <c r="AA35" s="1074">
        <v>25</v>
      </c>
      <c r="AB35" s="1074"/>
      <c r="AC35" s="1074"/>
      <c r="AD35" s="1075" t="s">
        <v>59</v>
      </c>
      <c r="AE35" s="1076"/>
      <c r="AF35" s="434" t="s">
        <v>57</v>
      </c>
      <c r="AG35" s="435" t="s">
        <v>60</v>
      </c>
      <c r="AH35" s="1074">
        <v>25</v>
      </c>
      <c r="AI35" s="1074"/>
      <c r="AJ35" s="436" t="s">
        <v>58</v>
      </c>
      <c r="AK35" s="437"/>
    </row>
    <row r="36" spans="1:40" ht="26.25" customHeight="1" x14ac:dyDescent="0.2">
      <c r="A36" s="355"/>
      <c r="B36" s="949" t="s">
        <v>61</v>
      </c>
      <c r="C36" s="950"/>
      <c r="D36" s="950"/>
      <c r="E36" s="950"/>
      <c r="F36" s="951"/>
      <c r="G36" s="422"/>
      <c r="H36" s="1062" t="s">
        <v>199</v>
      </c>
      <c r="I36" s="1062"/>
      <c r="J36" s="1062"/>
      <c r="K36" s="1062"/>
      <c r="L36" s="423" t="s">
        <v>54</v>
      </c>
      <c r="M36" s="372"/>
      <c r="N36" s="424"/>
      <c r="O36" s="1062" t="s">
        <v>206</v>
      </c>
      <c r="P36" s="1062"/>
      <c r="Q36" s="1062"/>
      <c r="R36" s="425" t="s">
        <v>54</v>
      </c>
      <c r="S36" s="1063" t="s">
        <v>62</v>
      </c>
      <c r="T36" s="1064"/>
      <c r="U36" s="1064"/>
      <c r="V36" s="1064"/>
      <c r="W36" s="1064"/>
      <c r="X36" s="1064"/>
      <c r="Y36" s="1065"/>
      <c r="Z36" s="426"/>
      <c r="AA36" s="1069" t="s">
        <v>199</v>
      </c>
      <c r="AB36" s="1069"/>
      <c r="AC36" s="1069"/>
      <c r="AD36" s="1070" t="s">
        <v>56</v>
      </c>
      <c r="AE36" s="1071"/>
      <c r="AF36" s="397"/>
      <c r="AG36" s="427"/>
      <c r="AH36" s="1054" t="s">
        <v>206</v>
      </c>
      <c r="AI36" s="1054"/>
      <c r="AJ36" s="438" t="s">
        <v>54</v>
      </c>
      <c r="AK36" s="385"/>
      <c r="AL36" s="370"/>
    </row>
    <row r="37" spans="1:40" ht="26.25" customHeight="1" thickBot="1" x14ac:dyDescent="0.25">
      <c r="A37" s="355"/>
      <c r="B37" s="1059"/>
      <c r="C37" s="1060"/>
      <c r="D37" s="1060"/>
      <c r="E37" s="1060"/>
      <c r="F37" s="1061"/>
      <c r="G37" s="439" t="s">
        <v>57</v>
      </c>
      <c r="H37" s="1055">
        <v>16.25</v>
      </c>
      <c r="I37" s="1055"/>
      <c r="J37" s="1055"/>
      <c r="K37" s="1055"/>
      <c r="L37" s="440" t="s">
        <v>58</v>
      </c>
      <c r="M37" s="441"/>
      <c r="N37" s="442" t="s">
        <v>57</v>
      </c>
      <c r="O37" s="1055">
        <v>16.25</v>
      </c>
      <c r="P37" s="1055"/>
      <c r="Q37" s="1055"/>
      <c r="R37" s="443" t="s">
        <v>58</v>
      </c>
      <c r="S37" s="1066"/>
      <c r="T37" s="1067"/>
      <c r="U37" s="1067"/>
      <c r="V37" s="1067"/>
      <c r="W37" s="1067"/>
      <c r="X37" s="1067"/>
      <c r="Y37" s="1068"/>
      <c r="Z37" s="444" t="s">
        <v>57</v>
      </c>
      <c r="AA37" s="1056">
        <v>350</v>
      </c>
      <c r="AB37" s="1056"/>
      <c r="AC37" s="1056"/>
      <c r="AD37" s="1057" t="s">
        <v>59</v>
      </c>
      <c r="AE37" s="1058"/>
      <c r="AF37" s="444" t="s">
        <v>57</v>
      </c>
      <c r="AG37" s="445" t="s">
        <v>60</v>
      </c>
      <c r="AH37" s="1056">
        <v>350</v>
      </c>
      <c r="AI37" s="1056"/>
      <c r="AJ37" s="446" t="s">
        <v>58</v>
      </c>
      <c r="AK37" s="447"/>
    </row>
    <row r="38" spans="1:40" ht="8.25" customHeight="1" thickBot="1" x14ac:dyDescent="0.25">
      <c r="B38" s="448"/>
      <c r="C38" s="448"/>
      <c r="D38" s="448"/>
      <c r="E38" s="448"/>
      <c r="F38" s="448"/>
      <c r="G38" s="373"/>
      <c r="H38" s="373"/>
      <c r="I38" s="449"/>
      <c r="J38" s="449"/>
      <c r="K38" s="373"/>
      <c r="L38" s="371"/>
      <c r="M38" s="371"/>
      <c r="N38" s="450"/>
      <c r="O38" s="450"/>
      <c r="P38" s="450"/>
      <c r="Q38" s="450"/>
      <c r="R38" s="450"/>
      <c r="S38" s="451"/>
      <c r="T38" s="451"/>
      <c r="U38" s="451"/>
      <c r="V38" s="451"/>
      <c r="W38" s="451"/>
      <c r="X38" s="451"/>
      <c r="Y38" s="451"/>
      <c r="Z38" s="373"/>
      <c r="AA38" s="452"/>
      <c r="AB38" s="452"/>
      <c r="AC38" s="452"/>
      <c r="AD38" s="403"/>
      <c r="AE38" s="403"/>
      <c r="AF38" s="374"/>
      <c r="AG38" s="374"/>
      <c r="AH38" s="374"/>
      <c r="AI38" s="374"/>
      <c r="AJ38" s="374"/>
      <c r="AK38" s="374"/>
    </row>
    <row r="39" spans="1:40" ht="27" customHeight="1" x14ac:dyDescent="0.2">
      <c r="A39" s="355"/>
      <c r="B39" s="1015" t="s">
        <v>63</v>
      </c>
      <c r="C39" s="1016"/>
      <c r="D39" s="1016"/>
      <c r="E39" s="1016"/>
      <c r="F39" s="1016"/>
      <c r="G39" s="1016"/>
      <c r="H39" s="1016"/>
      <c r="I39" s="1016"/>
      <c r="J39" s="1016"/>
      <c r="K39" s="1016"/>
      <c r="L39" s="1016"/>
      <c r="M39" s="1016"/>
      <c r="N39" s="1016"/>
      <c r="O39" s="1016"/>
      <c r="P39" s="1016"/>
      <c r="Q39" s="1016"/>
      <c r="R39" s="1016"/>
      <c r="S39" s="1017"/>
      <c r="T39" s="1018" t="s">
        <v>64</v>
      </c>
      <c r="U39" s="1021" t="s">
        <v>10</v>
      </c>
      <c r="V39" s="1022"/>
      <c r="W39" s="1023"/>
      <c r="X39" s="1030" t="s">
        <v>65</v>
      </c>
      <c r="Y39" s="1031"/>
      <c r="Z39" s="1032"/>
      <c r="AA39" s="1030" t="s">
        <v>66</v>
      </c>
      <c r="AB39" s="1031"/>
      <c r="AC39" s="1032"/>
      <c r="AD39" s="1030" t="s">
        <v>67</v>
      </c>
      <c r="AE39" s="993"/>
      <c r="AF39" s="993"/>
      <c r="AG39" s="1039"/>
      <c r="AH39" s="992" t="s">
        <v>68</v>
      </c>
      <c r="AI39" s="993"/>
      <c r="AJ39" s="993"/>
      <c r="AK39" s="994"/>
    </row>
    <row r="40" spans="1:40" ht="23.25" customHeight="1" x14ac:dyDescent="0.2">
      <c r="A40" s="355"/>
      <c r="B40" s="949" t="s">
        <v>10</v>
      </c>
      <c r="C40" s="950"/>
      <c r="D40" s="951"/>
      <c r="E40" s="1003" t="s">
        <v>275</v>
      </c>
      <c r="F40" s="1004"/>
      <c r="G40" s="1004"/>
      <c r="H40" s="1004"/>
      <c r="I40" s="1004"/>
      <c r="J40" s="1004"/>
      <c r="K40" s="1004"/>
      <c r="L40" s="1004"/>
      <c r="M40" s="1004"/>
      <c r="N40" s="1005"/>
      <c r="O40" s="1003" t="s">
        <v>276</v>
      </c>
      <c r="P40" s="1004"/>
      <c r="Q40" s="1004"/>
      <c r="R40" s="1004"/>
      <c r="S40" s="1006"/>
      <c r="T40" s="1019"/>
      <c r="U40" s="1024"/>
      <c r="V40" s="1025"/>
      <c r="W40" s="1026"/>
      <c r="X40" s="1033"/>
      <c r="Y40" s="1034"/>
      <c r="Z40" s="1035"/>
      <c r="AA40" s="1033"/>
      <c r="AB40" s="1034"/>
      <c r="AC40" s="1035"/>
      <c r="AD40" s="995"/>
      <c r="AE40" s="996"/>
      <c r="AF40" s="996"/>
      <c r="AG40" s="1040"/>
      <c r="AH40" s="995"/>
      <c r="AI40" s="996"/>
      <c r="AJ40" s="996"/>
      <c r="AK40" s="997"/>
    </row>
    <row r="41" spans="1:40" ht="18" customHeight="1" x14ac:dyDescent="0.2">
      <c r="A41" s="355"/>
      <c r="B41" s="1001"/>
      <c r="C41" s="1002"/>
      <c r="D41" s="973"/>
      <c r="E41" s="1007" t="s">
        <v>69</v>
      </c>
      <c r="F41" s="950"/>
      <c r="G41" s="951"/>
      <c r="H41" s="1007" t="s">
        <v>70</v>
      </c>
      <c r="I41" s="950"/>
      <c r="J41" s="950"/>
      <c r="K41" s="951"/>
      <c r="L41" s="1008" t="s">
        <v>71</v>
      </c>
      <c r="M41" s="1009"/>
      <c r="N41" s="1010"/>
      <c r="O41" s="1007" t="s">
        <v>69</v>
      </c>
      <c r="P41" s="951"/>
      <c r="Q41" s="1007" t="s">
        <v>72</v>
      </c>
      <c r="R41" s="950"/>
      <c r="S41" s="1011"/>
      <c r="T41" s="1019"/>
      <c r="U41" s="1027"/>
      <c r="V41" s="1028"/>
      <c r="W41" s="1029"/>
      <c r="X41" s="1036"/>
      <c r="Y41" s="1037"/>
      <c r="Z41" s="1038"/>
      <c r="AA41" s="1036"/>
      <c r="AB41" s="1037"/>
      <c r="AC41" s="1038"/>
      <c r="AD41" s="998"/>
      <c r="AE41" s="999"/>
      <c r="AF41" s="999"/>
      <c r="AG41" s="1041"/>
      <c r="AH41" s="998"/>
      <c r="AI41" s="999"/>
      <c r="AJ41" s="999"/>
      <c r="AK41" s="1000"/>
    </row>
    <row r="42" spans="1:40" ht="18" customHeight="1" x14ac:dyDescent="0.2">
      <c r="A42" s="355"/>
      <c r="B42" s="952"/>
      <c r="C42" s="953"/>
      <c r="D42" s="954"/>
      <c r="E42" s="974"/>
      <c r="F42" s="953"/>
      <c r="G42" s="954"/>
      <c r="H42" s="1012" t="s">
        <v>73</v>
      </c>
      <c r="I42" s="1013"/>
      <c r="J42" s="1013"/>
      <c r="K42" s="1014"/>
      <c r="L42" s="1042" t="s">
        <v>69</v>
      </c>
      <c r="M42" s="1043"/>
      <c r="N42" s="1044"/>
      <c r="O42" s="974"/>
      <c r="P42" s="954"/>
      <c r="Q42" s="1012" t="s">
        <v>73</v>
      </c>
      <c r="R42" s="1013"/>
      <c r="S42" s="1045"/>
      <c r="T42" s="1019"/>
      <c r="U42" s="980" t="s">
        <v>277</v>
      </c>
      <c r="V42" s="981"/>
      <c r="W42" s="981"/>
      <c r="X42" s="453"/>
      <c r="Y42" s="454"/>
      <c r="Z42" s="455" t="s">
        <v>15</v>
      </c>
      <c r="AA42" s="453"/>
      <c r="AB42" s="454"/>
      <c r="AC42" s="455" t="s">
        <v>15</v>
      </c>
      <c r="AD42" s="397"/>
      <c r="AE42" s="383"/>
      <c r="AF42" s="383"/>
      <c r="AG42" s="455" t="s">
        <v>15</v>
      </c>
      <c r="AH42" s="453"/>
      <c r="AI42" s="369"/>
      <c r="AJ42" s="369"/>
      <c r="AK42" s="456" t="s">
        <v>15</v>
      </c>
    </row>
    <row r="43" spans="1:40" ht="12.6" customHeight="1" x14ac:dyDescent="0.2">
      <c r="A43" s="355"/>
      <c r="B43" s="1050" t="s">
        <v>74</v>
      </c>
      <c r="C43" s="457"/>
      <c r="D43" s="458"/>
      <c r="E43" s="369"/>
      <c r="F43" s="369"/>
      <c r="G43" s="363" t="s">
        <v>7</v>
      </c>
      <c r="H43" s="362"/>
      <c r="I43" s="361"/>
      <c r="J43" s="361"/>
      <c r="K43" s="363" t="s">
        <v>75</v>
      </c>
      <c r="L43" s="361"/>
      <c r="M43" s="361"/>
      <c r="N43" s="363" t="s">
        <v>7</v>
      </c>
      <c r="O43" s="362"/>
      <c r="P43" s="363" t="s">
        <v>7</v>
      </c>
      <c r="Q43" s="362"/>
      <c r="R43" s="361"/>
      <c r="S43" s="361" t="s">
        <v>75</v>
      </c>
      <c r="T43" s="1019"/>
      <c r="U43" s="1046"/>
      <c r="V43" s="1047"/>
      <c r="W43" s="1047"/>
      <c r="X43" s="968">
        <v>17035444</v>
      </c>
      <c r="Y43" s="969"/>
      <c r="Z43" s="970"/>
      <c r="AA43" s="968">
        <v>109865</v>
      </c>
      <c r="AB43" s="969"/>
      <c r="AC43" s="970"/>
      <c r="AD43" s="986">
        <v>34724548</v>
      </c>
      <c r="AE43" s="987"/>
      <c r="AF43" s="987"/>
      <c r="AG43" s="988"/>
      <c r="AH43" s="968">
        <v>51869857</v>
      </c>
      <c r="AI43" s="969"/>
      <c r="AJ43" s="969"/>
      <c r="AK43" s="971"/>
    </row>
    <row r="44" spans="1:40" ht="39" customHeight="1" x14ac:dyDescent="0.2">
      <c r="A44" s="355"/>
      <c r="B44" s="1051"/>
      <c r="C44" s="972" t="s">
        <v>76</v>
      </c>
      <c r="D44" s="973"/>
      <c r="E44" s="946">
        <v>2034</v>
      </c>
      <c r="F44" s="946"/>
      <c r="G44" s="947"/>
      <c r="H44" s="945">
        <v>304400</v>
      </c>
      <c r="I44" s="946"/>
      <c r="J44" s="946"/>
      <c r="K44" s="947"/>
      <c r="L44" s="945">
        <v>172</v>
      </c>
      <c r="M44" s="946"/>
      <c r="N44" s="947"/>
      <c r="O44" s="945">
        <v>1972</v>
      </c>
      <c r="P44" s="946"/>
      <c r="Q44" s="945">
        <v>299500</v>
      </c>
      <c r="R44" s="946"/>
      <c r="S44" s="979"/>
      <c r="T44" s="1019"/>
      <c r="U44" s="1048"/>
      <c r="V44" s="1049"/>
      <c r="W44" s="1049"/>
      <c r="X44" s="945"/>
      <c r="Y44" s="946"/>
      <c r="Z44" s="947"/>
      <c r="AA44" s="945"/>
      <c r="AB44" s="946"/>
      <c r="AC44" s="947"/>
      <c r="AD44" s="989"/>
      <c r="AE44" s="990"/>
      <c r="AF44" s="990"/>
      <c r="AG44" s="991"/>
      <c r="AH44" s="945"/>
      <c r="AI44" s="946"/>
      <c r="AJ44" s="946"/>
      <c r="AK44" s="948"/>
      <c r="AM44" s="327"/>
      <c r="AN44" s="327"/>
    </row>
    <row r="45" spans="1:40" ht="39" customHeight="1" x14ac:dyDescent="0.2">
      <c r="A45" s="355"/>
      <c r="B45" s="1051"/>
      <c r="C45" s="459"/>
      <c r="D45" s="460" t="s">
        <v>77</v>
      </c>
      <c r="E45" s="958">
        <v>121</v>
      </c>
      <c r="F45" s="958"/>
      <c r="G45" s="959"/>
      <c r="H45" s="957">
        <v>281300</v>
      </c>
      <c r="I45" s="958"/>
      <c r="J45" s="958"/>
      <c r="K45" s="959"/>
      <c r="L45" s="957">
        <v>4</v>
      </c>
      <c r="M45" s="958"/>
      <c r="N45" s="959"/>
      <c r="O45" s="957">
        <v>132</v>
      </c>
      <c r="P45" s="958"/>
      <c r="Q45" s="957">
        <v>284100</v>
      </c>
      <c r="R45" s="958"/>
      <c r="S45" s="960"/>
      <c r="T45" s="1019"/>
      <c r="U45" s="975" t="s">
        <v>278</v>
      </c>
      <c r="V45" s="961" t="s">
        <v>78</v>
      </c>
      <c r="W45" s="962"/>
      <c r="X45" s="968">
        <v>6058381</v>
      </c>
      <c r="Y45" s="969"/>
      <c r="Z45" s="970"/>
      <c r="AA45" s="920">
        <v>17837</v>
      </c>
      <c r="AB45" s="921"/>
      <c r="AC45" s="922"/>
      <c r="AD45" s="968">
        <v>5137500</v>
      </c>
      <c r="AE45" s="969"/>
      <c r="AF45" s="969"/>
      <c r="AG45" s="970"/>
      <c r="AH45" s="968">
        <v>11213718</v>
      </c>
      <c r="AI45" s="969"/>
      <c r="AJ45" s="969"/>
      <c r="AK45" s="971"/>
    </row>
    <row r="46" spans="1:40" ht="18.75" customHeight="1" x14ac:dyDescent="0.2">
      <c r="A46" s="355"/>
      <c r="B46" s="1052"/>
      <c r="C46" s="972" t="s">
        <v>79</v>
      </c>
      <c r="D46" s="973"/>
      <c r="E46" s="920">
        <v>13</v>
      </c>
      <c r="F46" s="921"/>
      <c r="G46" s="922"/>
      <c r="H46" s="920">
        <v>370993</v>
      </c>
      <c r="I46" s="921"/>
      <c r="J46" s="921"/>
      <c r="K46" s="922"/>
      <c r="L46" s="920">
        <v>0</v>
      </c>
      <c r="M46" s="921"/>
      <c r="N46" s="922"/>
      <c r="O46" s="920">
        <v>13</v>
      </c>
      <c r="P46" s="921"/>
      <c r="Q46" s="920">
        <v>359376</v>
      </c>
      <c r="R46" s="921"/>
      <c r="S46" s="978"/>
      <c r="T46" s="1019"/>
      <c r="U46" s="976"/>
      <c r="V46" s="963"/>
      <c r="W46" s="964"/>
      <c r="X46" s="945"/>
      <c r="Y46" s="946"/>
      <c r="Z46" s="947"/>
      <c r="AA46" s="945"/>
      <c r="AB46" s="946"/>
      <c r="AC46" s="947"/>
      <c r="AD46" s="945"/>
      <c r="AE46" s="946"/>
      <c r="AF46" s="946"/>
      <c r="AG46" s="947"/>
      <c r="AH46" s="945"/>
      <c r="AI46" s="946"/>
      <c r="AJ46" s="946"/>
      <c r="AK46" s="948"/>
    </row>
    <row r="47" spans="1:40" ht="18.75" customHeight="1" x14ac:dyDescent="0.2">
      <c r="A47" s="355"/>
      <c r="B47" s="1052"/>
      <c r="C47" s="974"/>
      <c r="D47" s="954"/>
      <c r="E47" s="945"/>
      <c r="F47" s="946"/>
      <c r="G47" s="947"/>
      <c r="H47" s="945"/>
      <c r="I47" s="946"/>
      <c r="J47" s="946"/>
      <c r="K47" s="947"/>
      <c r="L47" s="945"/>
      <c r="M47" s="946"/>
      <c r="N47" s="947"/>
      <c r="O47" s="945"/>
      <c r="P47" s="946"/>
      <c r="Q47" s="945"/>
      <c r="R47" s="946"/>
      <c r="S47" s="979"/>
      <c r="T47" s="1019"/>
      <c r="U47" s="976"/>
      <c r="V47" s="961" t="s">
        <v>80</v>
      </c>
      <c r="W47" s="962"/>
      <c r="X47" s="920">
        <v>5500000</v>
      </c>
      <c r="Y47" s="921"/>
      <c r="Z47" s="922"/>
      <c r="AA47" s="920">
        <v>0</v>
      </c>
      <c r="AB47" s="921"/>
      <c r="AC47" s="922"/>
      <c r="AD47" s="920">
        <v>929775</v>
      </c>
      <c r="AE47" s="921"/>
      <c r="AF47" s="921"/>
      <c r="AG47" s="922"/>
      <c r="AH47" s="920">
        <v>6429775</v>
      </c>
      <c r="AI47" s="921"/>
      <c r="AJ47" s="921"/>
      <c r="AK47" s="932"/>
    </row>
    <row r="48" spans="1:40" ht="39" customHeight="1" x14ac:dyDescent="0.2">
      <c r="A48" s="355"/>
      <c r="B48" s="1052"/>
      <c r="C48" s="955" t="s">
        <v>81</v>
      </c>
      <c r="D48" s="956"/>
      <c r="E48" s="957">
        <v>0</v>
      </c>
      <c r="F48" s="958"/>
      <c r="G48" s="959"/>
      <c r="H48" s="965" t="s">
        <v>206</v>
      </c>
      <c r="I48" s="966"/>
      <c r="J48" s="966"/>
      <c r="K48" s="967"/>
      <c r="L48" s="957">
        <v>0</v>
      </c>
      <c r="M48" s="958"/>
      <c r="N48" s="959"/>
      <c r="O48" s="957">
        <v>0</v>
      </c>
      <c r="P48" s="958"/>
      <c r="Q48" s="957" t="s">
        <v>53</v>
      </c>
      <c r="R48" s="958"/>
      <c r="S48" s="960"/>
      <c r="T48" s="1019"/>
      <c r="U48" s="976"/>
      <c r="V48" s="963"/>
      <c r="W48" s="964"/>
      <c r="X48" s="945"/>
      <c r="Y48" s="946"/>
      <c r="Z48" s="947"/>
      <c r="AA48" s="945"/>
      <c r="AB48" s="946"/>
      <c r="AC48" s="947"/>
      <c r="AD48" s="945"/>
      <c r="AE48" s="946"/>
      <c r="AF48" s="946"/>
      <c r="AG48" s="947"/>
      <c r="AH48" s="945"/>
      <c r="AI48" s="946"/>
      <c r="AJ48" s="946"/>
      <c r="AK48" s="948"/>
    </row>
    <row r="49" spans="1:40" ht="39" customHeight="1" x14ac:dyDescent="0.2">
      <c r="A49" s="355"/>
      <c r="B49" s="1053"/>
      <c r="C49" s="955" t="s">
        <v>82</v>
      </c>
      <c r="D49" s="956"/>
      <c r="E49" s="957">
        <f>E44+E46+E48</f>
        <v>2047</v>
      </c>
      <c r="F49" s="958"/>
      <c r="G49" s="959"/>
      <c r="H49" s="957">
        <v>304823</v>
      </c>
      <c r="I49" s="958"/>
      <c r="J49" s="958"/>
      <c r="K49" s="959"/>
      <c r="L49" s="957">
        <f>L44+L46+L48</f>
        <v>172</v>
      </c>
      <c r="M49" s="958"/>
      <c r="N49" s="959"/>
      <c r="O49" s="957">
        <v>1985</v>
      </c>
      <c r="P49" s="958"/>
      <c r="Q49" s="957">
        <v>299892</v>
      </c>
      <c r="R49" s="958"/>
      <c r="S49" s="960"/>
      <c r="T49" s="1019"/>
      <c r="U49" s="976"/>
      <c r="V49" s="941" t="s">
        <v>83</v>
      </c>
      <c r="W49" s="942"/>
      <c r="X49" s="920">
        <v>675</v>
      </c>
      <c r="Y49" s="921"/>
      <c r="Z49" s="922"/>
      <c r="AA49" s="920">
        <v>0</v>
      </c>
      <c r="AB49" s="921"/>
      <c r="AC49" s="922"/>
      <c r="AD49" s="920">
        <v>2</v>
      </c>
      <c r="AE49" s="921"/>
      <c r="AF49" s="921"/>
      <c r="AG49" s="922"/>
      <c r="AH49" s="920">
        <v>677</v>
      </c>
      <c r="AI49" s="921"/>
      <c r="AJ49" s="921"/>
      <c r="AK49" s="932"/>
    </row>
    <row r="50" spans="1:40" ht="18.75" customHeight="1" x14ac:dyDescent="0.2">
      <c r="A50" s="355"/>
      <c r="B50" s="949" t="s">
        <v>84</v>
      </c>
      <c r="C50" s="950"/>
      <c r="D50" s="951"/>
      <c r="E50" s="920">
        <v>118</v>
      </c>
      <c r="F50" s="921"/>
      <c r="G50" s="922"/>
      <c r="H50" s="920">
        <v>293393</v>
      </c>
      <c r="I50" s="921"/>
      <c r="J50" s="921"/>
      <c r="K50" s="922"/>
      <c r="L50" s="920">
        <v>9</v>
      </c>
      <c r="M50" s="921"/>
      <c r="N50" s="922"/>
      <c r="O50" s="920">
        <v>114</v>
      </c>
      <c r="P50" s="921"/>
      <c r="Q50" s="920">
        <v>288992</v>
      </c>
      <c r="R50" s="921"/>
      <c r="S50" s="978"/>
      <c r="T50" s="1019"/>
      <c r="U50" s="977"/>
      <c r="V50" s="943"/>
      <c r="W50" s="944"/>
      <c r="X50" s="945"/>
      <c r="Y50" s="946"/>
      <c r="Z50" s="947"/>
      <c r="AA50" s="945"/>
      <c r="AB50" s="946"/>
      <c r="AC50" s="947"/>
      <c r="AD50" s="945"/>
      <c r="AE50" s="946"/>
      <c r="AF50" s="946"/>
      <c r="AG50" s="947"/>
      <c r="AH50" s="945"/>
      <c r="AI50" s="946"/>
      <c r="AJ50" s="946"/>
      <c r="AK50" s="948"/>
    </row>
    <row r="51" spans="1:40" ht="18.75" customHeight="1" x14ac:dyDescent="0.2">
      <c r="A51" s="355"/>
      <c r="B51" s="952"/>
      <c r="C51" s="953"/>
      <c r="D51" s="954"/>
      <c r="E51" s="945"/>
      <c r="F51" s="946"/>
      <c r="G51" s="947"/>
      <c r="H51" s="945"/>
      <c r="I51" s="946"/>
      <c r="J51" s="946"/>
      <c r="K51" s="947"/>
      <c r="L51" s="945"/>
      <c r="M51" s="946"/>
      <c r="N51" s="947"/>
      <c r="O51" s="945"/>
      <c r="P51" s="946"/>
      <c r="Q51" s="945"/>
      <c r="R51" s="946"/>
      <c r="S51" s="979"/>
      <c r="T51" s="1019"/>
      <c r="U51" s="980" t="s">
        <v>279</v>
      </c>
      <c r="V51" s="981"/>
      <c r="W51" s="982"/>
      <c r="X51" s="920">
        <f>X43+X45-X47+X49</f>
        <v>17594500</v>
      </c>
      <c r="Y51" s="921"/>
      <c r="Z51" s="922"/>
      <c r="AA51" s="920">
        <f>AA43+AA45-AA47+AA49</f>
        <v>127702</v>
      </c>
      <c r="AB51" s="921"/>
      <c r="AC51" s="922"/>
      <c r="AD51" s="926">
        <f>AD43+AD45-AD47+AD49</f>
        <v>38932275</v>
      </c>
      <c r="AE51" s="927"/>
      <c r="AF51" s="927"/>
      <c r="AG51" s="928"/>
      <c r="AH51" s="920">
        <f>AH43+AH45-AH47+AH49</f>
        <v>56654477</v>
      </c>
      <c r="AI51" s="921"/>
      <c r="AJ51" s="921"/>
      <c r="AK51" s="932"/>
      <c r="AM51" s="327"/>
      <c r="AN51" s="327"/>
    </row>
    <row r="52" spans="1:40" ht="39.75" customHeight="1" thickBot="1" x14ac:dyDescent="0.25">
      <c r="A52" s="355"/>
      <c r="B52" s="934" t="s">
        <v>68</v>
      </c>
      <c r="C52" s="935"/>
      <c r="D52" s="936"/>
      <c r="E52" s="937">
        <f>E49+E50</f>
        <v>2165</v>
      </c>
      <c r="F52" s="938"/>
      <c r="G52" s="939"/>
      <c r="H52" s="937">
        <v>304200</v>
      </c>
      <c r="I52" s="938"/>
      <c r="J52" s="938"/>
      <c r="K52" s="939"/>
      <c r="L52" s="937">
        <f>L49+L50</f>
        <v>181</v>
      </c>
      <c r="M52" s="938"/>
      <c r="N52" s="939"/>
      <c r="O52" s="937">
        <v>2099</v>
      </c>
      <c r="P52" s="938"/>
      <c r="Q52" s="937">
        <v>299300</v>
      </c>
      <c r="R52" s="938"/>
      <c r="S52" s="940"/>
      <c r="T52" s="1020"/>
      <c r="U52" s="983"/>
      <c r="V52" s="984"/>
      <c r="W52" s="985"/>
      <c r="X52" s="923"/>
      <c r="Y52" s="924"/>
      <c r="Z52" s="925"/>
      <c r="AA52" s="923"/>
      <c r="AB52" s="924"/>
      <c r="AC52" s="925"/>
      <c r="AD52" s="929"/>
      <c r="AE52" s="930"/>
      <c r="AF52" s="930"/>
      <c r="AG52" s="931"/>
      <c r="AH52" s="923"/>
      <c r="AI52" s="924"/>
      <c r="AJ52" s="924"/>
      <c r="AK52" s="933"/>
    </row>
    <row r="53" spans="1:40" ht="14.4" x14ac:dyDescent="0.2">
      <c r="B53" s="461"/>
      <c r="C53" s="461"/>
      <c r="D53" s="461"/>
      <c r="E53" s="461"/>
      <c r="F53" s="461"/>
      <c r="G53" s="461"/>
      <c r="H53" s="461"/>
      <c r="I53" s="461"/>
      <c r="J53" s="461"/>
      <c r="K53" s="461"/>
      <c r="L53" s="461"/>
      <c r="M53" s="461"/>
      <c r="N53" s="461"/>
      <c r="O53" s="461"/>
      <c r="P53" s="461"/>
      <c r="Q53" s="461"/>
      <c r="R53" s="461"/>
      <c r="S53" s="461"/>
      <c r="T53" s="461"/>
      <c r="U53" s="461"/>
      <c r="V53" s="461"/>
      <c r="W53" s="461"/>
      <c r="X53" s="461"/>
      <c r="Y53" s="461"/>
      <c r="Z53" s="461"/>
      <c r="AA53" s="461"/>
      <c r="AB53" s="461"/>
      <c r="AC53" s="461"/>
      <c r="AD53" s="461"/>
      <c r="AE53" s="461"/>
      <c r="AF53" s="461"/>
      <c r="AG53" s="461"/>
      <c r="AH53" s="461"/>
      <c r="AI53" s="461"/>
      <c r="AJ53" s="461"/>
      <c r="AK53" s="461"/>
    </row>
    <row r="54" spans="1:40" ht="14.4" x14ac:dyDescent="0.2">
      <c r="A54" s="462"/>
      <c r="B54" s="463"/>
      <c r="C54" s="358"/>
      <c r="D54" s="358"/>
      <c r="E54" s="358"/>
      <c r="F54" s="358"/>
      <c r="G54" s="358"/>
      <c r="H54" s="358"/>
      <c r="I54" s="358"/>
      <c r="J54" s="358"/>
      <c r="K54" s="358"/>
      <c r="L54" s="358"/>
      <c r="M54" s="358"/>
      <c r="N54" s="358"/>
      <c r="O54" s="358"/>
      <c r="P54" s="358"/>
      <c r="Q54" s="358"/>
      <c r="R54" s="358"/>
      <c r="S54" s="358"/>
      <c r="T54" s="358"/>
      <c r="U54" s="358"/>
      <c r="V54" s="358"/>
      <c r="W54" s="358"/>
      <c r="X54" s="358"/>
      <c r="Y54" s="358"/>
      <c r="Z54" s="358"/>
      <c r="AA54" s="358"/>
      <c r="AB54" s="358"/>
      <c r="AC54" s="358"/>
      <c r="AD54" s="358"/>
      <c r="AE54" s="358"/>
      <c r="AF54" s="358"/>
      <c r="AG54" s="358"/>
      <c r="AH54" s="358"/>
      <c r="AI54" s="358"/>
      <c r="AJ54" s="358"/>
      <c r="AK54" s="358"/>
    </row>
    <row r="55" spans="1:40" ht="14.4" x14ac:dyDescent="0.2">
      <c r="A55" s="462"/>
      <c r="B55" s="358"/>
      <c r="C55" s="358"/>
      <c r="D55" s="358"/>
      <c r="E55" s="358"/>
      <c r="F55" s="358"/>
      <c r="G55" s="358"/>
      <c r="H55" s="358"/>
      <c r="I55" s="358"/>
      <c r="J55" s="358"/>
      <c r="K55" s="358"/>
      <c r="L55" s="358"/>
      <c r="M55" s="358"/>
      <c r="N55" s="358"/>
      <c r="O55" s="358"/>
      <c r="P55" s="358"/>
      <c r="Q55" s="358"/>
      <c r="R55" s="358"/>
      <c r="S55" s="358"/>
      <c r="T55" s="358"/>
      <c r="U55" s="358"/>
      <c r="V55" s="358"/>
      <c r="W55" s="358"/>
      <c r="X55" s="358"/>
      <c r="Y55" s="358"/>
      <c r="Z55" s="358"/>
      <c r="AA55" s="358"/>
      <c r="AB55" s="358"/>
      <c r="AC55" s="358"/>
      <c r="AD55" s="358"/>
      <c r="AE55" s="358"/>
      <c r="AF55" s="358"/>
      <c r="AG55" s="358"/>
      <c r="AH55" s="358"/>
      <c r="AI55" s="358"/>
      <c r="AJ55" s="358"/>
      <c r="AK55" s="358"/>
    </row>
    <row r="56" spans="1:40" ht="14.4" x14ac:dyDescent="0.2">
      <c r="A56" s="462"/>
      <c r="B56" s="358"/>
      <c r="C56" s="358"/>
      <c r="D56" s="463"/>
      <c r="E56" s="358"/>
      <c r="F56" s="358"/>
      <c r="G56" s="358"/>
      <c r="H56" s="358"/>
      <c r="I56" s="358"/>
      <c r="J56" s="358"/>
      <c r="K56" s="358"/>
      <c r="L56" s="358"/>
      <c r="M56" s="358"/>
      <c r="N56" s="358"/>
      <c r="O56" s="358"/>
      <c r="P56" s="358"/>
      <c r="Q56" s="358"/>
      <c r="R56" s="358"/>
      <c r="S56" s="358"/>
      <c r="T56" s="358"/>
      <c r="U56" s="358"/>
      <c r="V56" s="358"/>
      <c r="W56" s="358"/>
      <c r="X56" s="358"/>
      <c r="Y56" s="358"/>
      <c r="Z56" s="358"/>
      <c r="AA56" s="358"/>
      <c r="AB56" s="358"/>
      <c r="AC56" s="358"/>
      <c r="AD56" s="358"/>
      <c r="AE56" s="358"/>
      <c r="AF56" s="358"/>
      <c r="AG56" s="358"/>
      <c r="AH56" s="358"/>
      <c r="AI56" s="358"/>
      <c r="AJ56" s="358"/>
      <c r="AK56" s="358"/>
    </row>
    <row r="57" spans="1:40" s="464" customFormat="1" x14ac:dyDescent="0.2">
      <c r="A57" s="462"/>
      <c r="B57" s="463"/>
      <c r="C57" s="463"/>
      <c r="D57" s="463"/>
      <c r="E57" s="463"/>
      <c r="F57" s="463"/>
      <c r="G57" s="463"/>
      <c r="H57" s="463"/>
      <c r="I57" s="463"/>
      <c r="J57" s="463"/>
      <c r="K57" s="463"/>
      <c r="L57" s="463"/>
      <c r="M57" s="463"/>
      <c r="N57" s="463"/>
      <c r="O57" s="463"/>
      <c r="P57" s="463"/>
      <c r="Q57" s="463"/>
      <c r="R57" s="463"/>
      <c r="S57" s="463"/>
      <c r="T57" s="463"/>
      <c r="U57" s="463"/>
      <c r="V57" s="463"/>
      <c r="W57" s="463"/>
      <c r="X57" s="463"/>
      <c r="Y57" s="463"/>
      <c r="Z57" s="463"/>
      <c r="AA57" s="463"/>
      <c r="AB57" s="463"/>
      <c r="AC57" s="463"/>
      <c r="AD57" s="463"/>
      <c r="AE57" s="463"/>
      <c r="AF57" s="463"/>
      <c r="AG57" s="463"/>
      <c r="AH57" s="463"/>
      <c r="AI57" s="463"/>
      <c r="AJ57" s="463"/>
      <c r="AK57" s="463"/>
    </row>
    <row r="58" spans="1:40" ht="14.4" x14ac:dyDescent="0.2">
      <c r="A58" s="462"/>
      <c r="B58" s="358"/>
      <c r="C58" s="358"/>
      <c r="D58" s="358"/>
      <c r="E58" s="358"/>
      <c r="F58" s="358"/>
      <c r="G58" s="358"/>
      <c r="H58" s="358"/>
      <c r="I58" s="358"/>
      <c r="J58" s="358"/>
      <c r="K58" s="358"/>
      <c r="L58" s="358"/>
      <c r="M58" s="358"/>
      <c r="N58" s="358"/>
      <c r="O58" s="358"/>
      <c r="P58" s="358"/>
      <c r="Q58" s="358"/>
      <c r="R58" s="358"/>
      <c r="S58" s="358"/>
      <c r="T58" s="358"/>
      <c r="U58" s="358"/>
      <c r="V58" s="358"/>
      <c r="W58" s="358"/>
      <c r="X58" s="358"/>
      <c r="Y58" s="358"/>
      <c r="Z58" s="358"/>
      <c r="AA58" s="358"/>
      <c r="AB58" s="358"/>
      <c r="AC58" s="358"/>
      <c r="AD58" s="358"/>
      <c r="AE58" s="358"/>
      <c r="AF58" s="358"/>
      <c r="AG58" s="358"/>
      <c r="AH58" s="358"/>
      <c r="AI58" s="358"/>
      <c r="AJ58" s="358"/>
      <c r="AK58" s="358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3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BEED-7350-440C-A5BB-ABBF19C51B66}">
  <dimension ref="A1:V68"/>
  <sheetViews>
    <sheetView view="pageBreakPreview" zoomScale="70" zoomScaleNormal="85" zoomScaleSheetLayoutView="70" workbookViewId="0">
      <selection activeCell="AG15" sqref="AG15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2" ht="24" customHeight="1" thickBot="1" x14ac:dyDescent="0.3">
      <c r="A1" s="231" t="s">
        <v>85</v>
      </c>
      <c r="N1" s="116" t="s">
        <v>86</v>
      </c>
      <c r="O1" s="254"/>
      <c r="P1" s="876" t="s">
        <v>249</v>
      </c>
      <c r="Q1" s="877"/>
      <c r="R1" s="877"/>
    </row>
    <row r="2" spans="1:22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2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2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2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2" ht="23.25" customHeight="1" x14ac:dyDescent="0.2">
      <c r="B6" s="871" t="s">
        <v>96</v>
      </c>
      <c r="C6" s="872"/>
      <c r="D6" s="199">
        <v>36350612</v>
      </c>
      <c r="E6" s="169">
        <f t="shared" ref="E6:E33" si="0">IF(D6=0,"－",ROUND(D6/$D$33*100,1))</f>
        <v>23.5</v>
      </c>
      <c r="F6" s="311">
        <v>-1</v>
      </c>
      <c r="G6" s="873" t="s">
        <v>97</v>
      </c>
      <c r="H6" s="874"/>
      <c r="I6" s="875"/>
      <c r="J6" s="1206">
        <v>25827832</v>
      </c>
      <c r="K6" s="1208"/>
      <c r="L6" s="258">
        <f t="shared" ref="L6:L29" si="1">IF(J6=0,"－",ROUND(J6/$J$29*100,1))</f>
        <v>17.3</v>
      </c>
      <c r="M6" s="1214">
        <v>13.9</v>
      </c>
      <c r="N6" s="1215"/>
      <c r="O6" s="199">
        <v>21712605</v>
      </c>
      <c r="P6" s="1206">
        <v>21183214</v>
      </c>
      <c r="Q6" s="1208"/>
      <c r="R6" s="259">
        <f t="shared" ref="R6:R16" si="2">IF(P6=0,"－",ROUND(P6/$P$25*100,1))</f>
        <v>24.3</v>
      </c>
    </row>
    <row r="7" spans="1:22" ht="23.25" customHeight="1" x14ac:dyDescent="0.2">
      <c r="B7" s="809" t="s">
        <v>98</v>
      </c>
      <c r="C7" s="810"/>
      <c r="D7" s="199">
        <v>462039</v>
      </c>
      <c r="E7" s="260">
        <f t="shared" si="0"/>
        <v>0.3</v>
      </c>
      <c r="F7" s="311">
        <v>0</v>
      </c>
      <c r="G7" s="261" t="s">
        <v>99</v>
      </c>
      <c r="H7" s="866" t="s">
        <v>100</v>
      </c>
      <c r="I7" s="866"/>
      <c r="J7" s="1196">
        <v>13088077</v>
      </c>
      <c r="K7" s="1198"/>
      <c r="L7" s="258">
        <f t="shared" si="1"/>
        <v>8.6999999999999993</v>
      </c>
      <c r="M7" s="1214">
        <v>6.1</v>
      </c>
      <c r="N7" s="1215"/>
      <c r="O7" s="199">
        <v>12615657</v>
      </c>
      <c r="P7" s="1196">
        <v>12600861</v>
      </c>
      <c r="Q7" s="1198"/>
      <c r="R7" s="262">
        <f t="shared" si="2"/>
        <v>14.4</v>
      </c>
    </row>
    <row r="8" spans="1:22" ht="23.25" customHeight="1" x14ac:dyDescent="0.2">
      <c r="B8" s="809" t="s">
        <v>101</v>
      </c>
      <c r="C8" s="810"/>
      <c r="D8" s="199">
        <v>185988</v>
      </c>
      <c r="E8" s="260">
        <f t="shared" si="0"/>
        <v>0.1</v>
      </c>
      <c r="F8" s="311">
        <v>38.299999999999997</v>
      </c>
      <c r="G8" s="263"/>
      <c r="H8" s="866" t="s">
        <v>102</v>
      </c>
      <c r="I8" s="866"/>
      <c r="J8" s="1196">
        <v>1712692</v>
      </c>
      <c r="K8" s="1198"/>
      <c r="L8" s="258">
        <f t="shared" si="1"/>
        <v>1.1000000000000001</v>
      </c>
      <c r="M8" s="1214">
        <v>98.1</v>
      </c>
      <c r="N8" s="1215"/>
      <c r="O8" s="199">
        <v>1712692</v>
      </c>
      <c r="P8" s="1196">
        <v>1201138</v>
      </c>
      <c r="Q8" s="1198"/>
      <c r="R8" s="262">
        <f t="shared" si="2"/>
        <v>1.4</v>
      </c>
    </row>
    <row r="9" spans="1:22" ht="23.25" customHeight="1" x14ac:dyDescent="0.2">
      <c r="B9" s="809" t="s">
        <v>103</v>
      </c>
      <c r="C9" s="810"/>
      <c r="D9" s="199">
        <v>958458</v>
      </c>
      <c r="E9" s="260">
        <f t="shared" si="0"/>
        <v>0.6</v>
      </c>
      <c r="F9" s="311">
        <v>34</v>
      </c>
      <c r="G9" s="848" t="s">
        <v>104</v>
      </c>
      <c r="H9" s="849"/>
      <c r="I9" s="832"/>
      <c r="J9" s="1196">
        <v>44448006</v>
      </c>
      <c r="K9" s="1198"/>
      <c r="L9" s="258">
        <f t="shared" si="1"/>
        <v>29.7</v>
      </c>
      <c r="M9" s="1214">
        <v>-0.3</v>
      </c>
      <c r="N9" s="1215"/>
      <c r="O9" s="199">
        <v>17761562</v>
      </c>
      <c r="P9" s="1196">
        <v>14419067</v>
      </c>
      <c r="Q9" s="1198"/>
      <c r="R9" s="262">
        <f t="shared" si="2"/>
        <v>16.5</v>
      </c>
    </row>
    <row r="10" spans="1:22" ht="23.25" customHeight="1" x14ac:dyDescent="0.2">
      <c r="B10" s="809" t="s">
        <v>105</v>
      </c>
      <c r="C10" s="810"/>
      <c r="D10" s="199">
        <v>1399371</v>
      </c>
      <c r="E10" s="260">
        <f t="shared" si="0"/>
        <v>0.9</v>
      </c>
      <c r="F10" s="311">
        <v>82</v>
      </c>
      <c r="G10" s="848" t="s">
        <v>106</v>
      </c>
      <c r="H10" s="849"/>
      <c r="I10" s="832"/>
      <c r="J10" s="1196">
        <v>2673213</v>
      </c>
      <c r="K10" s="1198"/>
      <c r="L10" s="258">
        <f t="shared" si="1"/>
        <v>1.8</v>
      </c>
      <c r="M10" s="1214">
        <v>1</v>
      </c>
      <c r="N10" s="1215"/>
      <c r="O10" s="199">
        <v>2673213</v>
      </c>
      <c r="P10" s="1196">
        <v>2673213</v>
      </c>
      <c r="Q10" s="1198"/>
      <c r="R10" s="262">
        <f t="shared" si="2"/>
        <v>3.1</v>
      </c>
    </row>
    <row r="11" spans="1:22" ht="23.25" customHeight="1" x14ac:dyDescent="0.2">
      <c r="B11" s="809" t="s">
        <v>107</v>
      </c>
      <c r="C11" s="810"/>
      <c r="D11" s="199">
        <v>8908017</v>
      </c>
      <c r="E11" s="260">
        <f t="shared" si="0"/>
        <v>5.8</v>
      </c>
      <c r="F11" s="311">
        <v>4.5</v>
      </c>
      <c r="G11" s="862" t="s">
        <v>108</v>
      </c>
      <c r="H11" s="864" t="s">
        <v>109</v>
      </c>
      <c r="I11" s="832"/>
      <c r="J11" s="1196">
        <v>2672539</v>
      </c>
      <c r="K11" s="1198"/>
      <c r="L11" s="258">
        <f t="shared" si="1"/>
        <v>1.8</v>
      </c>
      <c r="M11" s="1214">
        <v>1</v>
      </c>
      <c r="N11" s="1215"/>
      <c r="O11" s="199">
        <v>2672539</v>
      </c>
      <c r="P11" s="1196">
        <v>2672539</v>
      </c>
      <c r="Q11" s="1198"/>
      <c r="R11" s="262">
        <f t="shared" si="2"/>
        <v>3.1</v>
      </c>
    </row>
    <row r="12" spans="1:22" ht="23.25" customHeight="1" x14ac:dyDescent="0.2">
      <c r="B12" s="809" t="s">
        <v>111</v>
      </c>
      <c r="C12" s="810"/>
      <c r="D12" s="199">
        <v>0</v>
      </c>
      <c r="E12" s="265" t="str">
        <f t="shared" si="0"/>
        <v>－</v>
      </c>
      <c r="F12" s="311" t="s">
        <v>221</v>
      </c>
      <c r="G12" s="863"/>
      <c r="H12" s="864" t="s">
        <v>112</v>
      </c>
      <c r="I12" s="832"/>
      <c r="J12" s="1196">
        <v>674</v>
      </c>
      <c r="K12" s="1198"/>
      <c r="L12" s="258">
        <f t="shared" si="1"/>
        <v>0</v>
      </c>
      <c r="M12" s="1214">
        <v>6027.3</v>
      </c>
      <c r="N12" s="1215"/>
      <c r="O12" s="199">
        <v>674</v>
      </c>
      <c r="P12" s="1196">
        <v>674</v>
      </c>
      <c r="Q12" s="1198"/>
      <c r="R12" s="262">
        <f t="shared" si="2"/>
        <v>0</v>
      </c>
    </row>
    <row r="13" spans="1:22" ht="23.25" customHeight="1" x14ac:dyDescent="0.2">
      <c r="B13" s="809" t="s">
        <v>113</v>
      </c>
      <c r="C13" s="810"/>
      <c r="D13" s="199">
        <v>1575</v>
      </c>
      <c r="E13" s="228">
        <f t="shared" si="0"/>
        <v>0</v>
      </c>
      <c r="F13" s="311">
        <v>-53.9</v>
      </c>
      <c r="G13" s="848" t="s">
        <v>114</v>
      </c>
      <c r="H13" s="849"/>
      <c r="I13" s="832"/>
      <c r="J13" s="762">
        <f>J6+J9+J10</f>
        <v>72949051</v>
      </c>
      <c r="K13" s="764"/>
      <c r="L13" s="258">
        <f t="shared" si="1"/>
        <v>48.7</v>
      </c>
      <c r="M13" s="1214">
        <v>4.4000000000000004</v>
      </c>
      <c r="N13" s="1215"/>
      <c r="O13" s="130">
        <f>O6+O9+O10</f>
        <v>42147380</v>
      </c>
      <c r="P13" s="762">
        <f>P6+P9+P10</f>
        <v>38275494</v>
      </c>
      <c r="Q13" s="764"/>
      <c r="R13" s="262">
        <f t="shared" si="2"/>
        <v>43.9</v>
      </c>
    </row>
    <row r="14" spans="1:22" ht="23.25" customHeight="1" x14ac:dyDescent="0.2">
      <c r="B14" s="809" t="s">
        <v>115</v>
      </c>
      <c r="C14" s="810"/>
      <c r="D14" s="199">
        <v>170155</v>
      </c>
      <c r="E14" s="228">
        <f t="shared" si="0"/>
        <v>0.1</v>
      </c>
      <c r="F14" s="311">
        <v>33.200000000000003</v>
      </c>
      <c r="G14" s="848" t="s">
        <v>116</v>
      </c>
      <c r="H14" s="849"/>
      <c r="I14" s="832"/>
      <c r="J14" s="1196">
        <v>26764493</v>
      </c>
      <c r="K14" s="1198"/>
      <c r="L14" s="258">
        <f t="shared" si="1"/>
        <v>17.899999999999999</v>
      </c>
      <c r="M14" s="1204">
        <v>4.7</v>
      </c>
      <c r="N14" s="1211"/>
      <c r="O14" s="199">
        <v>21896351</v>
      </c>
      <c r="P14" s="1196">
        <v>20021872</v>
      </c>
      <c r="Q14" s="1198"/>
      <c r="R14" s="266">
        <f t="shared" si="2"/>
        <v>23</v>
      </c>
      <c r="U14" s="314"/>
      <c r="V14" s="314"/>
    </row>
    <row r="15" spans="1:22" ht="23.25" customHeight="1" x14ac:dyDescent="0.2">
      <c r="B15" s="859" t="s">
        <v>117</v>
      </c>
      <c r="C15" s="850"/>
      <c r="D15" s="199">
        <v>1369814</v>
      </c>
      <c r="E15" s="265">
        <f t="shared" si="0"/>
        <v>0.9</v>
      </c>
      <c r="F15" s="311">
        <v>1098.5</v>
      </c>
      <c r="G15" s="848" t="s">
        <v>118</v>
      </c>
      <c r="H15" s="849"/>
      <c r="I15" s="832"/>
      <c r="J15" s="1196">
        <v>1425173</v>
      </c>
      <c r="K15" s="1198"/>
      <c r="L15" s="258">
        <f t="shared" si="1"/>
        <v>1</v>
      </c>
      <c r="M15" s="1204">
        <v>-1.5</v>
      </c>
      <c r="N15" s="1211"/>
      <c r="O15" s="199">
        <v>1292482</v>
      </c>
      <c r="P15" s="1196">
        <v>1292482</v>
      </c>
      <c r="Q15" s="1198"/>
      <c r="R15" s="262">
        <f t="shared" si="2"/>
        <v>1.5</v>
      </c>
    </row>
    <row r="16" spans="1:22" ht="23.25" customHeight="1" x14ac:dyDescent="0.2">
      <c r="B16" s="809" t="s">
        <v>119</v>
      </c>
      <c r="C16" s="850"/>
      <c r="D16" s="199">
        <v>37641261</v>
      </c>
      <c r="E16" s="260">
        <f t="shared" si="0"/>
        <v>24.4</v>
      </c>
      <c r="F16" s="311">
        <v>-0.2</v>
      </c>
      <c r="G16" s="848" t="s">
        <v>120</v>
      </c>
      <c r="H16" s="849"/>
      <c r="I16" s="832"/>
      <c r="J16" s="1196">
        <v>9928930</v>
      </c>
      <c r="K16" s="1198"/>
      <c r="L16" s="258">
        <f t="shared" si="1"/>
        <v>6.6</v>
      </c>
      <c r="M16" s="1204">
        <v>-28.4</v>
      </c>
      <c r="N16" s="1211"/>
      <c r="O16" s="199">
        <v>6146633</v>
      </c>
      <c r="P16" s="1196">
        <v>4168604</v>
      </c>
      <c r="Q16" s="1198"/>
      <c r="R16" s="262">
        <f t="shared" si="2"/>
        <v>4.8</v>
      </c>
    </row>
    <row r="17" spans="1:21" ht="23.25" customHeight="1" x14ac:dyDescent="0.2">
      <c r="B17" s="851" t="s">
        <v>108</v>
      </c>
      <c r="C17" s="267" t="s">
        <v>121</v>
      </c>
      <c r="D17" s="199">
        <v>35468310</v>
      </c>
      <c r="E17" s="260">
        <f t="shared" si="0"/>
        <v>23</v>
      </c>
      <c r="F17" s="311">
        <v>-1.8</v>
      </c>
      <c r="G17" s="848" t="s">
        <v>38</v>
      </c>
      <c r="H17" s="849"/>
      <c r="I17" s="832"/>
      <c r="J17" s="1196">
        <v>8484047</v>
      </c>
      <c r="K17" s="1198"/>
      <c r="L17" s="258">
        <f t="shared" si="1"/>
        <v>5.7</v>
      </c>
      <c r="M17" s="1204">
        <v>1.6</v>
      </c>
      <c r="N17" s="1211"/>
      <c r="O17" s="199">
        <v>8203951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99">
        <v>2172951</v>
      </c>
      <c r="E18" s="260">
        <f t="shared" si="0"/>
        <v>1.4</v>
      </c>
      <c r="F18" s="311">
        <v>36.799999999999997</v>
      </c>
      <c r="G18" s="848" t="s">
        <v>123</v>
      </c>
      <c r="H18" s="849"/>
      <c r="I18" s="832"/>
      <c r="J18" s="1196">
        <v>0</v>
      </c>
      <c r="K18" s="1198"/>
      <c r="L18" s="258" t="str">
        <f t="shared" si="1"/>
        <v>－</v>
      </c>
      <c r="M18" s="1204" t="s">
        <v>206</v>
      </c>
      <c r="N18" s="1211"/>
      <c r="O18" s="19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99">
        <v>22726</v>
      </c>
      <c r="E19" s="260">
        <f t="shared" si="0"/>
        <v>0</v>
      </c>
      <c r="F19" s="311">
        <v>-5.6</v>
      </c>
      <c r="G19" s="848" t="s">
        <v>125</v>
      </c>
      <c r="H19" s="849"/>
      <c r="I19" s="832"/>
      <c r="J19" s="1196">
        <v>20000</v>
      </c>
      <c r="K19" s="1198"/>
      <c r="L19" s="258">
        <f t="shared" si="1"/>
        <v>0</v>
      </c>
      <c r="M19" s="1204">
        <v>-26.1</v>
      </c>
      <c r="N19" s="1211"/>
      <c r="O19" s="199">
        <v>20000</v>
      </c>
      <c r="P19" s="1196">
        <v>0</v>
      </c>
      <c r="Q19" s="1198"/>
      <c r="R19" s="262" t="str">
        <f>IF(P19=0,"－",ROUND(P19/$P$25*100,1))</f>
        <v>－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87470016</v>
      </c>
      <c r="E20" s="260">
        <f t="shared" si="0"/>
        <v>56.6</v>
      </c>
      <c r="F20" s="311">
        <v>2.5</v>
      </c>
      <c r="G20" s="848" t="s">
        <v>128</v>
      </c>
      <c r="H20" s="849"/>
      <c r="I20" s="832"/>
      <c r="J20" s="1196">
        <v>11209263</v>
      </c>
      <c r="K20" s="1198"/>
      <c r="L20" s="258">
        <f t="shared" si="1"/>
        <v>7.5</v>
      </c>
      <c r="M20" s="1204">
        <v>3.6</v>
      </c>
      <c r="N20" s="1211"/>
      <c r="O20" s="199">
        <v>9060931</v>
      </c>
      <c r="P20" s="1196">
        <v>7512995</v>
      </c>
      <c r="Q20" s="1198"/>
      <c r="R20" s="262">
        <f>IF(P20=0,"－",ROUND(P20/$P$25*100,1))</f>
        <v>8.6</v>
      </c>
    </row>
    <row r="21" spans="1:21" ht="23.25" customHeight="1" x14ac:dyDescent="0.2">
      <c r="B21" s="809" t="s">
        <v>129</v>
      </c>
      <c r="C21" s="810"/>
      <c r="D21" s="199">
        <v>1196200</v>
      </c>
      <c r="E21" s="265">
        <f t="shared" si="0"/>
        <v>0.8</v>
      </c>
      <c r="F21" s="311">
        <v>-4.7</v>
      </c>
      <c r="G21" s="843" t="s">
        <v>130</v>
      </c>
      <c r="H21" s="844"/>
      <c r="I21" s="845"/>
      <c r="J21" s="1196">
        <v>0</v>
      </c>
      <c r="K21" s="1198"/>
      <c r="L21" s="258" t="str">
        <f t="shared" si="1"/>
        <v>－</v>
      </c>
      <c r="M21" s="1204" t="s">
        <v>206</v>
      </c>
      <c r="N21" s="1211"/>
      <c r="O21" s="199">
        <v>0</v>
      </c>
      <c r="P21" s="1196">
        <v>0</v>
      </c>
      <c r="Q21" s="1198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99">
        <v>2636266</v>
      </c>
      <c r="E22" s="260">
        <f t="shared" si="0"/>
        <v>1.7</v>
      </c>
      <c r="F22" s="311">
        <v>-1.3</v>
      </c>
      <c r="G22" s="846" t="s">
        <v>132</v>
      </c>
      <c r="H22" s="847"/>
      <c r="I22" s="839"/>
      <c r="J22" s="763">
        <f>J24+J27+J28</f>
        <v>18880741</v>
      </c>
      <c r="K22" s="764"/>
      <c r="L22" s="258">
        <f t="shared" si="1"/>
        <v>12.6</v>
      </c>
      <c r="M22" s="1204">
        <v>33.700000000000003</v>
      </c>
      <c r="N22" s="1211"/>
      <c r="O22" s="131">
        <f>O24+O27+O28</f>
        <v>9985322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99">
        <v>596332</v>
      </c>
      <c r="E23" s="260">
        <f t="shared" si="0"/>
        <v>0.4</v>
      </c>
      <c r="F23" s="311">
        <v>0.2</v>
      </c>
      <c r="G23" s="271"/>
      <c r="H23" s="838" t="s">
        <v>135</v>
      </c>
      <c r="I23" s="839"/>
      <c r="J23" s="1196">
        <v>266191</v>
      </c>
      <c r="K23" s="1198"/>
      <c r="L23" s="258">
        <f t="shared" si="1"/>
        <v>0.2</v>
      </c>
      <c r="M23" s="1204">
        <v>1.1000000000000001</v>
      </c>
      <c r="N23" s="1211"/>
      <c r="O23" s="199">
        <v>266191</v>
      </c>
      <c r="P23" s="1212">
        <v>71271447</v>
      </c>
      <c r="Q23" s="1213"/>
      <c r="R23" s="273" t="s">
        <v>14</v>
      </c>
    </row>
    <row r="24" spans="1:21" ht="23.25" customHeight="1" x14ac:dyDescent="0.2">
      <c r="B24" s="809" t="s">
        <v>136</v>
      </c>
      <c r="C24" s="810"/>
      <c r="D24" s="199">
        <v>28056772</v>
      </c>
      <c r="E24" s="260">
        <f t="shared" si="0"/>
        <v>18.2</v>
      </c>
      <c r="F24" s="311">
        <v>6.4</v>
      </c>
      <c r="G24" s="840" t="s">
        <v>137</v>
      </c>
      <c r="H24" s="838" t="s">
        <v>138</v>
      </c>
      <c r="I24" s="839"/>
      <c r="J24" s="1196">
        <v>18880741</v>
      </c>
      <c r="K24" s="1198"/>
      <c r="L24" s="258">
        <f t="shared" si="1"/>
        <v>12.6</v>
      </c>
      <c r="M24" s="1204">
        <v>33.700000000000003</v>
      </c>
      <c r="N24" s="1211"/>
      <c r="O24" s="199">
        <v>9985322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99">
        <v>17228769</v>
      </c>
      <c r="E25" s="260">
        <f t="shared" si="0"/>
        <v>11.2</v>
      </c>
      <c r="F25" s="311">
        <v>8.1</v>
      </c>
      <c r="G25" s="840"/>
      <c r="H25" s="836" t="s">
        <v>108</v>
      </c>
      <c r="I25" s="255" t="s">
        <v>141</v>
      </c>
      <c r="J25" s="1196">
        <v>8749190</v>
      </c>
      <c r="K25" s="1198"/>
      <c r="L25" s="258">
        <f t="shared" si="1"/>
        <v>5.8</v>
      </c>
      <c r="M25" s="1204">
        <v>83.9</v>
      </c>
      <c r="N25" s="1211"/>
      <c r="O25" s="199">
        <v>3044787</v>
      </c>
      <c r="P25" s="829">
        <v>87206493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99">
        <v>2015841</v>
      </c>
      <c r="E26" s="260">
        <f t="shared" si="0"/>
        <v>1.3</v>
      </c>
      <c r="F26" s="311">
        <v>260.3</v>
      </c>
      <c r="G26" s="840"/>
      <c r="H26" s="837"/>
      <c r="I26" s="255" t="s">
        <v>143</v>
      </c>
      <c r="J26" s="1196">
        <v>10131551</v>
      </c>
      <c r="K26" s="1198"/>
      <c r="L26" s="258">
        <f t="shared" si="1"/>
        <v>6.8</v>
      </c>
      <c r="M26" s="1204">
        <v>8.1999999999999993</v>
      </c>
      <c r="N26" s="1211"/>
      <c r="O26" s="199">
        <v>6940535</v>
      </c>
      <c r="R26" s="275"/>
    </row>
    <row r="27" spans="1:21" ht="23.25" customHeight="1" x14ac:dyDescent="0.2">
      <c r="B27" s="809" t="s">
        <v>144</v>
      </c>
      <c r="C27" s="810"/>
      <c r="D27" s="199">
        <v>150118</v>
      </c>
      <c r="E27" s="260">
        <f t="shared" si="0"/>
        <v>0.1</v>
      </c>
      <c r="F27" s="311">
        <v>123.3</v>
      </c>
      <c r="G27" s="841"/>
      <c r="H27" s="825" t="s">
        <v>145</v>
      </c>
      <c r="I27" s="826"/>
      <c r="J27" s="1196">
        <v>0</v>
      </c>
      <c r="K27" s="1198"/>
      <c r="L27" s="258" t="str">
        <f t="shared" si="1"/>
        <v>－</v>
      </c>
      <c r="M27" s="1204" t="s">
        <v>206</v>
      </c>
      <c r="N27" s="1211"/>
      <c r="O27" s="19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99">
        <v>7613964</v>
      </c>
      <c r="E28" s="228">
        <f t="shared" si="0"/>
        <v>4.9000000000000004</v>
      </c>
      <c r="F28" s="311">
        <v>-17</v>
      </c>
      <c r="G28" s="842"/>
      <c r="H28" s="831" t="s">
        <v>147</v>
      </c>
      <c r="I28" s="832"/>
      <c r="J28" s="1196">
        <v>0</v>
      </c>
      <c r="K28" s="1198"/>
      <c r="L28" s="258" t="str">
        <f t="shared" si="1"/>
        <v>－</v>
      </c>
      <c r="M28" s="1204" t="s">
        <v>206</v>
      </c>
      <c r="N28" s="1211"/>
      <c r="O28" s="19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99">
        <v>482645</v>
      </c>
      <c r="E29" s="260">
        <f t="shared" si="0"/>
        <v>0.3</v>
      </c>
      <c r="F29" s="311">
        <v>61.8</v>
      </c>
      <c r="G29" s="811" t="s">
        <v>149</v>
      </c>
      <c r="H29" s="772"/>
      <c r="I29" s="733"/>
      <c r="J29" s="762">
        <f>SUM(J13:K22)</f>
        <v>149661698</v>
      </c>
      <c r="K29" s="764"/>
      <c r="L29" s="276">
        <f t="shared" si="1"/>
        <v>100</v>
      </c>
      <c r="M29" s="1209">
        <v>3.9</v>
      </c>
      <c r="N29" s="1210"/>
      <c r="O29" s="132">
        <f>SUM(O13:O22)</f>
        <v>98753050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99">
        <v>4986801</v>
      </c>
      <c r="E30" s="260">
        <f t="shared" si="0"/>
        <v>3.2</v>
      </c>
      <c r="F30" s="311">
        <v>19.600000000000001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99">
        <v>2067000</v>
      </c>
      <c r="E31" s="260">
        <f t="shared" si="0"/>
        <v>1.3</v>
      </c>
      <c r="F31" s="311">
        <v>132.80000000000001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67030708</v>
      </c>
      <c r="E32" s="228">
        <f t="shared" si="0"/>
        <v>43.4</v>
      </c>
      <c r="F32" s="311">
        <v>8.1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154500724</v>
      </c>
      <c r="E33" s="278">
        <f t="shared" si="0"/>
        <v>100</v>
      </c>
      <c r="F33" s="315">
        <v>4.9000000000000004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1196">
        <v>32815976</v>
      </c>
      <c r="O37" s="1198"/>
      <c r="P37" s="152">
        <f t="shared" ref="P37:P43" si="3">IF(N37=0,"－",ROUND(N37/$N$43*100,1))</f>
        <v>90.3</v>
      </c>
      <c r="Q37" s="1204">
        <v>-1</v>
      </c>
      <c r="R37" s="1205"/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205">
        <v>669600</v>
      </c>
      <c r="E38" s="169">
        <f t="shared" ref="E38:E51" si="4">IF(D38=0,"－",ROUND(D38/$D$51*100,1))</f>
        <v>0.4</v>
      </c>
      <c r="F38" s="156">
        <v>5.2</v>
      </c>
      <c r="G38" s="1206">
        <v>652956</v>
      </c>
      <c r="H38" s="1207"/>
      <c r="I38" s="1208"/>
      <c r="J38" s="281">
        <f t="shared" ref="J38:J51" si="5">IF(G38=0,"－",ROUND(G38/$G$51*100,1))</f>
        <v>0.7</v>
      </c>
      <c r="K38" s="782" t="s">
        <v>160</v>
      </c>
      <c r="L38" s="783"/>
      <c r="M38" s="768"/>
      <c r="N38" s="1196">
        <v>103603</v>
      </c>
      <c r="O38" s="1198"/>
      <c r="P38" s="152">
        <f t="shared" si="3"/>
        <v>0.3</v>
      </c>
      <c r="Q38" s="1204">
        <v>3.8</v>
      </c>
      <c r="R38" s="1205"/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200">
        <v>21679014</v>
      </c>
      <c r="E39" s="169">
        <f t="shared" si="4"/>
        <v>14.5</v>
      </c>
      <c r="F39" s="156">
        <v>5.8</v>
      </c>
      <c r="G39" s="1196">
        <v>18526030</v>
      </c>
      <c r="H39" s="1197"/>
      <c r="I39" s="1198"/>
      <c r="J39" s="282">
        <f t="shared" si="5"/>
        <v>18.8</v>
      </c>
      <c r="K39" s="782" t="s">
        <v>162</v>
      </c>
      <c r="L39" s="783"/>
      <c r="M39" s="768"/>
      <c r="N39" s="1196">
        <v>3107900</v>
      </c>
      <c r="O39" s="1198"/>
      <c r="P39" s="152">
        <f t="shared" si="3"/>
        <v>8.5</v>
      </c>
      <c r="Q39" s="1204">
        <v>-1.5</v>
      </c>
      <c r="R39" s="1205"/>
    </row>
    <row r="40" spans="1:20" ht="20.100000000000001" customHeight="1" x14ac:dyDescent="0.2">
      <c r="A40" s="275"/>
      <c r="B40" s="767" t="s">
        <v>163</v>
      </c>
      <c r="C40" s="768"/>
      <c r="D40" s="200">
        <v>76203590</v>
      </c>
      <c r="E40" s="169">
        <f t="shared" si="4"/>
        <v>50.9</v>
      </c>
      <c r="F40" s="156">
        <v>0.2</v>
      </c>
      <c r="G40" s="1196">
        <v>41058835</v>
      </c>
      <c r="H40" s="1197"/>
      <c r="I40" s="1198"/>
      <c r="J40" s="282">
        <f t="shared" si="5"/>
        <v>41.6</v>
      </c>
      <c r="K40" s="782" t="s">
        <v>164</v>
      </c>
      <c r="L40" s="783"/>
      <c r="M40" s="768"/>
      <c r="N40" s="1196">
        <v>0</v>
      </c>
      <c r="O40" s="1198"/>
      <c r="P40" s="152" t="str">
        <f t="shared" si="3"/>
        <v>－</v>
      </c>
      <c r="Q40" s="1204" t="s">
        <v>206</v>
      </c>
      <c r="R40" s="1205"/>
    </row>
    <row r="41" spans="1:20" ht="20.100000000000001" customHeight="1" x14ac:dyDescent="0.2">
      <c r="A41" s="275"/>
      <c r="B41" s="767" t="s">
        <v>165</v>
      </c>
      <c r="C41" s="768"/>
      <c r="D41" s="205">
        <v>11410870</v>
      </c>
      <c r="E41" s="169">
        <f t="shared" si="4"/>
        <v>7.6</v>
      </c>
      <c r="F41" s="156">
        <v>-22.4</v>
      </c>
      <c r="G41" s="1196">
        <v>9053052</v>
      </c>
      <c r="H41" s="1197"/>
      <c r="I41" s="1198"/>
      <c r="J41" s="282">
        <f t="shared" si="5"/>
        <v>9.1999999999999993</v>
      </c>
      <c r="K41" s="782" t="s">
        <v>166</v>
      </c>
      <c r="L41" s="783"/>
      <c r="M41" s="768"/>
      <c r="N41" s="1196">
        <v>41633</v>
      </c>
      <c r="O41" s="1198"/>
      <c r="P41" s="152">
        <f t="shared" si="3"/>
        <v>0.1</v>
      </c>
      <c r="Q41" s="1204">
        <v>19.600000000000001</v>
      </c>
      <c r="R41" s="1205"/>
    </row>
    <row r="42" spans="1:20" ht="20.100000000000001" customHeight="1" x14ac:dyDescent="0.2">
      <c r="A42" s="275"/>
      <c r="B42" s="767" t="s">
        <v>167</v>
      </c>
      <c r="C42" s="768"/>
      <c r="D42" s="200">
        <v>83174</v>
      </c>
      <c r="E42" s="169">
        <f t="shared" si="4"/>
        <v>0.1</v>
      </c>
      <c r="F42" s="156">
        <v>6.7</v>
      </c>
      <c r="G42" s="1196">
        <v>69734</v>
      </c>
      <c r="H42" s="1197"/>
      <c r="I42" s="1198"/>
      <c r="J42" s="282">
        <f t="shared" si="5"/>
        <v>0.1</v>
      </c>
      <c r="K42" s="782" t="s">
        <v>168</v>
      </c>
      <c r="L42" s="783"/>
      <c r="M42" s="768"/>
      <c r="N42" s="1196">
        <v>281500</v>
      </c>
      <c r="O42" s="1198"/>
      <c r="P42" s="228">
        <f t="shared" si="3"/>
        <v>0.8</v>
      </c>
      <c r="Q42" s="1204">
        <v>-1.7</v>
      </c>
      <c r="R42" s="1205"/>
    </row>
    <row r="43" spans="1:20" ht="20.100000000000001" customHeight="1" x14ac:dyDescent="0.2">
      <c r="A43" s="275"/>
      <c r="B43" s="767" t="s">
        <v>169</v>
      </c>
      <c r="C43" s="768"/>
      <c r="D43" s="200">
        <v>0</v>
      </c>
      <c r="E43" s="169" t="str">
        <f t="shared" si="4"/>
        <v>－</v>
      </c>
      <c r="F43" s="156" t="s">
        <v>206</v>
      </c>
      <c r="G43" s="1196">
        <v>0</v>
      </c>
      <c r="H43" s="1197"/>
      <c r="I43" s="1198"/>
      <c r="J43" s="282" t="str">
        <f t="shared" si="5"/>
        <v>－</v>
      </c>
      <c r="K43" s="782" t="s">
        <v>68</v>
      </c>
      <c r="L43" s="783"/>
      <c r="M43" s="768"/>
      <c r="N43" s="762">
        <f>SUM(N37:O42)</f>
        <v>36350612</v>
      </c>
      <c r="O43" s="764"/>
      <c r="P43" s="228">
        <f t="shared" si="3"/>
        <v>100</v>
      </c>
      <c r="Q43" s="1204">
        <v>-1</v>
      </c>
      <c r="R43" s="1205"/>
    </row>
    <row r="44" spans="1:20" ht="20.100000000000001" customHeight="1" x14ac:dyDescent="0.2">
      <c r="A44" s="275"/>
      <c r="B44" s="767" t="s">
        <v>170</v>
      </c>
      <c r="C44" s="768"/>
      <c r="D44" s="205">
        <v>1654895</v>
      </c>
      <c r="E44" s="169">
        <f t="shared" si="4"/>
        <v>1.1000000000000001</v>
      </c>
      <c r="F44" s="156">
        <v>7.6</v>
      </c>
      <c r="G44" s="1196">
        <v>1375100</v>
      </c>
      <c r="H44" s="1197"/>
      <c r="I44" s="1198"/>
      <c r="J44" s="282">
        <f t="shared" si="5"/>
        <v>1.4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200">
        <v>19954586</v>
      </c>
      <c r="E45" s="169">
        <f t="shared" si="4"/>
        <v>13.3</v>
      </c>
      <c r="F45" s="156">
        <v>42.2</v>
      </c>
      <c r="G45" s="1196">
        <v>11922930</v>
      </c>
      <c r="H45" s="1197"/>
      <c r="I45" s="1198"/>
      <c r="J45" s="282">
        <f t="shared" si="5"/>
        <v>12.1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200">
        <v>484510</v>
      </c>
      <c r="E46" s="169">
        <f t="shared" si="4"/>
        <v>0.3</v>
      </c>
      <c r="F46" s="156">
        <v>-7.9</v>
      </c>
      <c r="G46" s="1196">
        <v>438259</v>
      </c>
      <c r="H46" s="1197"/>
      <c r="I46" s="1198"/>
      <c r="J46" s="282">
        <f t="shared" si="5"/>
        <v>0.4</v>
      </c>
      <c r="K46" s="1199">
        <v>98.8</v>
      </c>
      <c r="L46" s="1200"/>
      <c r="M46" s="1201"/>
      <c r="N46" s="1202">
        <v>47.8</v>
      </c>
      <c r="O46" s="1201"/>
      <c r="P46" s="1202">
        <v>97.8</v>
      </c>
      <c r="Q46" s="1200"/>
      <c r="R46" s="1203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205">
        <v>14846754</v>
      </c>
      <c r="E47" s="169">
        <f t="shared" si="4"/>
        <v>9.9</v>
      </c>
      <c r="F47" s="156">
        <v>10.8</v>
      </c>
      <c r="G47" s="1196">
        <v>12981449</v>
      </c>
      <c r="H47" s="1197"/>
      <c r="I47" s="1198"/>
      <c r="J47" s="282">
        <f t="shared" si="5"/>
        <v>13.1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200">
        <v>0</v>
      </c>
      <c r="E48" s="169" t="str">
        <f t="shared" si="4"/>
        <v>－</v>
      </c>
      <c r="F48" s="156" t="s">
        <v>206</v>
      </c>
      <c r="G48" s="1196">
        <v>0</v>
      </c>
      <c r="H48" s="1197"/>
      <c r="I48" s="1198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200">
        <v>2674705</v>
      </c>
      <c r="E49" s="169">
        <f t="shared" si="4"/>
        <v>1.8</v>
      </c>
      <c r="F49" s="156">
        <v>1.1000000000000001</v>
      </c>
      <c r="G49" s="1196">
        <v>2674705</v>
      </c>
      <c r="H49" s="1197"/>
      <c r="I49" s="1198"/>
      <c r="J49" s="282">
        <f t="shared" si="5"/>
        <v>2.7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205">
        <v>0</v>
      </c>
      <c r="E50" s="169" t="str">
        <f t="shared" si="4"/>
        <v>－</v>
      </c>
      <c r="F50" s="156" t="s">
        <v>206</v>
      </c>
      <c r="G50" s="1196">
        <v>0</v>
      </c>
      <c r="H50" s="1197"/>
      <c r="I50" s="1198"/>
      <c r="J50" s="282" t="str">
        <f t="shared" si="5"/>
        <v>－</v>
      </c>
      <c r="K50" s="745" t="s">
        <v>184</v>
      </c>
      <c r="L50" s="733"/>
      <c r="M50" s="159" t="s">
        <v>185</v>
      </c>
      <c r="N50" s="1186">
        <v>31324271</v>
      </c>
      <c r="O50" s="1190"/>
      <c r="P50" s="165">
        <v>2.7</v>
      </c>
      <c r="Q50" s="1186">
        <v>4517343</v>
      </c>
      <c r="R50" s="1189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149661698</v>
      </c>
      <c r="E51" s="752">
        <f t="shared" si="4"/>
        <v>100</v>
      </c>
      <c r="F51" s="1194">
        <v>3.9</v>
      </c>
      <c r="G51" s="754">
        <f>SUM(G38:I50)</f>
        <v>98753050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1191">
        <v>30139693</v>
      </c>
      <c r="O51" s="1192"/>
      <c r="P51" s="167">
        <v>2.2000000000000002</v>
      </c>
      <c r="Q51" s="1191">
        <v>651018</v>
      </c>
      <c r="R51" s="1193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1195"/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1186">
        <v>5337338</v>
      </c>
      <c r="O52" s="1190"/>
      <c r="P52" s="165">
        <v>7.7</v>
      </c>
      <c r="Q52" s="1186">
        <v>870528</v>
      </c>
      <c r="R52" s="1189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1183">
        <v>5094886</v>
      </c>
      <c r="O53" s="1184"/>
      <c r="P53" s="166">
        <v>7.1</v>
      </c>
      <c r="Q53" s="1183">
        <v>253930</v>
      </c>
      <c r="R53" s="1185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1186">
        <v>22135479</v>
      </c>
      <c r="O54" s="1190"/>
      <c r="P54" s="165">
        <v>6.1</v>
      </c>
      <c r="Q54" s="1186">
        <v>3491083</v>
      </c>
      <c r="R54" s="1189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1183">
        <v>21152130</v>
      </c>
      <c r="O55" s="1184"/>
      <c r="P55" s="166">
        <v>3.7</v>
      </c>
      <c r="Q55" s="1183">
        <v>279241</v>
      </c>
      <c r="R55" s="1185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1186" t="s">
        <v>206</v>
      </c>
      <c r="O56" s="1190"/>
      <c r="P56" s="165" t="s">
        <v>206</v>
      </c>
      <c r="Q56" s="1186" t="s">
        <v>206</v>
      </c>
      <c r="R56" s="1189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1183" t="s">
        <v>206</v>
      </c>
      <c r="O57" s="1184"/>
      <c r="P57" s="166" t="s">
        <v>206</v>
      </c>
      <c r="Q57" s="1183" t="s">
        <v>206</v>
      </c>
      <c r="R57" s="1185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1186" t="s">
        <v>206</v>
      </c>
      <c r="O58" s="1190"/>
      <c r="P58" s="165" t="s">
        <v>206</v>
      </c>
      <c r="Q58" s="1186" t="s">
        <v>206</v>
      </c>
      <c r="R58" s="1189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1183" t="s">
        <v>206</v>
      </c>
      <c r="O59" s="1184"/>
      <c r="P59" s="166" t="s">
        <v>206</v>
      </c>
      <c r="Q59" s="1183" t="s">
        <v>206</v>
      </c>
      <c r="R59" s="1185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1186" t="s">
        <v>206</v>
      </c>
      <c r="O60" s="1187"/>
      <c r="P60" s="284" t="s">
        <v>199</v>
      </c>
      <c r="Q60" s="1188" t="s">
        <v>206</v>
      </c>
      <c r="R60" s="1189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1179" t="s">
        <v>206</v>
      </c>
      <c r="O61" s="1180"/>
      <c r="P61" s="285" t="s">
        <v>206</v>
      </c>
      <c r="Q61" s="1181" t="s">
        <v>206</v>
      </c>
      <c r="R61" s="1182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15" priority="10" stopIfTrue="1">
      <formula>"IF(AND(D6=0,F6=0,【参考】24右!F6=0））"</formula>
    </cfRule>
  </conditionalFormatting>
  <conditionalFormatting sqref="M6:N29">
    <cfRule type="expression" dxfId="14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3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66677-2D29-4EE2-B1E7-D06BC09E2C02}">
  <dimension ref="A1:AN58"/>
  <sheetViews>
    <sheetView view="pageBreakPreview" zoomScale="70" zoomScaleNormal="75" zoomScaleSheetLayoutView="70" workbookViewId="0">
      <selection activeCell="AP20" sqref="AP20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250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355213</v>
      </c>
      <c r="F5" s="508"/>
      <c r="G5" s="508"/>
      <c r="H5" s="508"/>
      <c r="I5" s="236" t="s">
        <v>7</v>
      </c>
      <c r="J5" s="714">
        <v>20.61</v>
      </c>
      <c r="K5" s="715"/>
      <c r="L5" s="715"/>
      <c r="M5" s="715"/>
      <c r="N5" s="237" t="s">
        <v>8</v>
      </c>
      <c r="O5" s="716">
        <v>17235</v>
      </c>
      <c r="P5" s="711"/>
      <c r="Q5" s="711"/>
      <c r="R5" s="711"/>
      <c r="S5" s="711"/>
      <c r="T5" s="711"/>
      <c r="U5" s="236" t="s">
        <v>7</v>
      </c>
      <c r="V5" s="716">
        <v>355213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363789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341076</v>
      </c>
      <c r="F6" s="483"/>
      <c r="G6" s="483"/>
      <c r="H6" s="483"/>
      <c r="I6" s="241" t="s">
        <v>7</v>
      </c>
      <c r="J6" s="705">
        <v>20.61</v>
      </c>
      <c r="K6" s="706"/>
      <c r="L6" s="706"/>
      <c r="M6" s="706"/>
      <c r="N6" s="242" t="s">
        <v>8</v>
      </c>
      <c r="O6" s="707">
        <v>16549</v>
      </c>
      <c r="P6" s="708"/>
      <c r="Q6" s="708"/>
      <c r="R6" s="708"/>
      <c r="S6" s="708"/>
      <c r="T6" s="708"/>
      <c r="U6" s="241" t="s">
        <v>7</v>
      </c>
      <c r="V6" s="707">
        <v>341076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358516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192393072</v>
      </c>
      <c r="H10" s="504"/>
      <c r="I10" s="504"/>
      <c r="J10" s="504"/>
      <c r="K10" s="504"/>
      <c r="L10" s="27"/>
      <c r="M10" s="28"/>
      <c r="N10" s="519">
        <v>207671323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-7.4</v>
      </c>
      <c r="T10" s="659"/>
      <c r="U10" s="696" t="s">
        <v>19</v>
      </c>
      <c r="V10" s="544"/>
      <c r="W10" s="544"/>
      <c r="X10" s="544"/>
      <c r="Y10" s="523"/>
      <c r="Z10" s="519">
        <v>101630201</v>
      </c>
      <c r="AA10" s="504"/>
      <c r="AB10" s="504"/>
      <c r="AC10" s="504"/>
      <c r="AD10" s="30"/>
      <c r="AE10" s="31"/>
      <c r="AF10" s="519">
        <v>96582702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181401305</v>
      </c>
      <c r="H12" s="466"/>
      <c r="I12" s="466"/>
      <c r="J12" s="466"/>
      <c r="K12" s="466"/>
      <c r="L12" s="27"/>
      <c r="M12" s="28"/>
      <c r="N12" s="465">
        <v>199196900</v>
      </c>
      <c r="O12" s="466"/>
      <c r="P12" s="466"/>
      <c r="Q12" s="466"/>
      <c r="R12" s="29"/>
      <c r="S12" s="658">
        <f t="shared" si="0"/>
        <v>-8.9</v>
      </c>
      <c r="T12" s="659"/>
      <c r="U12" s="689" t="s">
        <v>22</v>
      </c>
      <c r="V12" s="491"/>
      <c r="W12" s="491"/>
      <c r="X12" s="491"/>
      <c r="Y12" s="492"/>
      <c r="Z12" s="519">
        <v>39938346</v>
      </c>
      <c r="AA12" s="504"/>
      <c r="AB12" s="504"/>
      <c r="AC12" s="504"/>
      <c r="AD12" s="43"/>
      <c r="AE12" s="44" t="s">
        <v>15</v>
      </c>
      <c r="AF12" s="519">
        <v>38138047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10991767</v>
      </c>
      <c r="H14" s="466"/>
      <c r="I14" s="466"/>
      <c r="J14" s="466"/>
      <c r="K14" s="466"/>
      <c r="L14" s="27"/>
      <c r="M14" s="28"/>
      <c r="N14" s="465">
        <v>8474423</v>
      </c>
      <c r="O14" s="466"/>
      <c r="P14" s="466"/>
      <c r="Q14" s="466"/>
      <c r="R14" s="49"/>
      <c r="S14" s="658">
        <f t="shared" si="0"/>
        <v>29.7</v>
      </c>
      <c r="T14" s="659"/>
      <c r="U14" s="689" t="s">
        <v>25</v>
      </c>
      <c r="V14" s="491"/>
      <c r="W14" s="491"/>
      <c r="X14" s="491"/>
      <c r="Y14" s="492"/>
      <c r="Z14" s="519">
        <v>107139198</v>
      </c>
      <c r="AA14" s="504"/>
      <c r="AB14" s="504"/>
      <c r="AC14" s="504"/>
      <c r="AD14" s="50"/>
      <c r="AE14" s="44" t="s">
        <v>15</v>
      </c>
      <c r="AF14" s="519">
        <v>101713046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793638</v>
      </c>
      <c r="H16" s="504"/>
      <c r="I16" s="504"/>
      <c r="J16" s="504"/>
      <c r="K16" s="504"/>
      <c r="L16" s="27"/>
      <c r="M16" s="28"/>
      <c r="N16" s="519">
        <v>648721</v>
      </c>
      <c r="O16" s="504"/>
      <c r="P16" s="504"/>
      <c r="Q16" s="504"/>
      <c r="R16" s="29"/>
      <c r="S16" s="658">
        <f t="shared" si="0"/>
        <v>22.3</v>
      </c>
      <c r="T16" s="659"/>
      <c r="U16" s="662" t="s">
        <v>29</v>
      </c>
      <c r="V16" s="663"/>
      <c r="W16" s="663"/>
      <c r="X16" s="663"/>
      <c r="Y16" s="664"/>
      <c r="Z16" s="682" t="s">
        <v>197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10198129</v>
      </c>
      <c r="H18" s="466"/>
      <c r="I18" s="466"/>
      <c r="J18" s="466"/>
      <c r="K18" s="466"/>
      <c r="L18" s="27"/>
      <c r="M18" s="28"/>
      <c r="N18" s="465">
        <v>7825702</v>
      </c>
      <c r="O18" s="466"/>
      <c r="P18" s="466"/>
      <c r="Q18" s="466"/>
      <c r="R18" s="49"/>
      <c r="S18" s="658">
        <f t="shared" si="0"/>
        <v>30.3</v>
      </c>
      <c r="T18" s="659"/>
      <c r="U18" s="689" t="s">
        <v>34</v>
      </c>
      <c r="V18" s="491"/>
      <c r="W18" s="491"/>
      <c r="X18" s="491"/>
      <c r="Y18" s="492"/>
      <c r="Z18" s="674">
        <v>0.39</v>
      </c>
      <c r="AA18" s="675"/>
      <c r="AB18" s="675"/>
      <c r="AC18" s="675"/>
      <c r="AD18" s="54"/>
      <c r="AE18" s="55"/>
      <c r="AF18" s="42"/>
      <c r="AG18" s="675">
        <v>0.39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2372427</v>
      </c>
      <c r="H20" s="504"/>
      <c r="I20" s="504"/>
      <c r="J20" s="504"/>
      <c r="K20" s="504"/>
      <c r="L20" s="27"/>
      <c r="M20" s="28"/>
      <c r="N20" s="519">
        <v>-891420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9.5</v>
      </c>
      <c r="AA20" s="669"/>
      <c r="AB20" s="669"/>
      <c r="AC20" s="669"/>
      <c r="AD20" s="26"/>
      <c r="AE20" s="60" t="s">
        <v>16</v>
      </c>
      <c r="AF20" s="16"/>
      <c r="AG20" s="672">
        <v>7.7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39059</v>
      </c>
      <c r="H22" s="504"/>
      <c r="I22" s="504"/>
      <c r="J22" s="504"/>
      <c r="K22" s="504"/>
      <c r="L22" s="27"/>
      <c r="M22" s="28"/>
      <c r="N22" s="519">
        <v>43760</v>
      </c>
      <c r="O22" s="504"/>
      <c r="P22" s="504"/>
      <c r="Q22" s="504"/>
      <c r="R22" s="29"/>
      <c r="S22" s="658">
        <f>IF(N22=0,IF(G22&gt;0,"皆増","－"),IF(G22=0,"皆減",ROUND((G22-N22)/N22*100,1)))</f>
        <v>-10.7</v>
      </c>
      <c r="T22" s="659"/>
      <c r="U22" s="662" t="s">
        <v>40</v>
      </c>
      <c r="V22" s="663"/>
      <c r="W22" s="663"/>
      <c r="X22" s="663"/>
      <c r="Y22" s="664"/>
      <c r="Z22" s="668">
        <v>78.7</v>
      </c>
      <c r="AA22" s="669"/>
      <c r="AB22" s="669"/>
      <c r="AC22" s="669"/>
      <c r="AD22" s="26"/>
      <c r="AE22" s="60" t="s">
        <v>16</v>
      </c>
      <c r="AF22" s="16"/>
      <c r="AG22" s="672">
        <v>79.8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25907737</v>
      </c>
      <c r="AA24" s="641"/>
      <c r="AB24" s="641"/>
      <c r="AC24" s="641"/>
      <c r="AD24" s="50"/>
      <c r="AE24" s="44" t="s">
        <v>15</v>
      </c>
      <c r="AF24" s="640">
        <v>27007251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2000000</v>
      </c>
      <c r="H26" s="504"/>
      <c r="I26" s="504"/>
      <c r="J26" s="504"/>
      <c r="K26" s="504"/>
      <c r="L26" s="27"/>
      <c r="M26" s="28"/>
      <c r="N26" s="519">
        <v>3000000</v>
      </c>
      <c r="O26" s="504"/>
      <c r="P26" s="504"/>
      <c r="Q26" s="504"/>
      <c r="R26" s="29"/>
      <c r="S26" s="658">
        <f>IF(N26=0,IF(G26&gt;0,"皆増","－"),IF(G26=0,"皆減",ROUND((G26-N26)/N26*100,1)))</f>
        <v>-33.299999999999997</v>
      </c>
      <c r="T26" s="659"/>
      <c r="U26" s="662" t="s">
        <v>46</v>
      </c>
      <c r="V26" s="663"/>
      <c r="W26" s="663"/>
      <c r="X26" s="663"/>
      <c r="Y26" s="664"/>
      <c r="Z26" s="640">
        <v>53798238</v>
      </c>
      <c r="AA26" s="641"/>
      <c r="AB26" s="641"/>
      <c r="AC26" s="641"/>
      <c r="AD26" s="50"/>
      <c r="AE26" s="44" t="s">
        <v>15</v>
      </c>
      <c r="AF26" s="640">
        <v>36065520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411486</v>
      </c>
      <c r="H28" s="466"/>
      <c r="I28" s="466"/>
      <c r="J28" s="466"/>
      <c r="K28" s="466"/>
      <c r="L28" s="27"/>
      <c r="M28" s="28"/>
      <c r="N28" s="465">
        <v>-3847660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197</v>
      </c>
      <c r="I34" s="604"/>
      <c r="J34" s="604"/>
      <c r="K34" s="604"/>
      <c r="L34" s="76" t="s">
        <v>54</v>
      </c>
      <c r="M34" s="28"/>
      <c r="N34" s="252"/>
      <c r="O34" s="604" t="s">
        <v>197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 t="s">
        <v>251</v>
      </c>
      <c r="AB34" s="596"/>
      <c r="AC34" s="596"/>
      <c r="AD34" s="612" t="s">
        <v>56</v>
      </c>
      <c r="AE34" s="613"/>
      <c r="AF34" s="26"/>
      <c r="AG34" s="79"/>
      <c r="AH34" s="596">
        <v>-2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197</v>
      </c>
      <c r="I36" s="604"/>
      <c r="J36" s="604"/>
      <c r="K36" s="604"/>
      <c r="L36" s="76" t="s">
        <v>54</v>
      </c>
      <c r="M36" s="28"/>
      <c r="N36" s="252"/>
      <c r="O36" s="604" t="s">
        <v>197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197</v>
      </c>
      <c r="AB36" s="611"/>
      <c r="AC36" s="611"/>
      <c r="AD36" s="612" t="s">
        <v>56</v>
      </c>
      <c r="AE36" s="613"/>
      <c r="AF36" s="42"/>
      <c r="AG36" s="79"/>
      <c r="AH36" s="596" t="s">
        <v>197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21413246</v>
      </c>
      <c r="Y43" s="504"/>
      <c r="Z43" s="520"/>
      <c r="AA43" s="519">
        <v>1385175</v>
      </c>
      <c r="AB43" s="504"/>
      <c r="AC43" s="520"/>
      <c r="AD43" s="528">
        <v>54018116</v>
      </c>
      <c r="AE43" s="529"/>
      <c r="AF43" s="529"/>
      <c r="AG43" s="530"/>
      <c r="AH43" s="519">
        <v>76816537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2753</v>
      </c>
      <c r="F44" s="487"/>
      <c r="G44" s="488"/>
      <c r="H44" s="486">
        <v>299799</v>
      </c>
      <c r="I44" s="487"/>
      <c r="J44" s="487"/>
      <c r="K44" s="488"/>
      <c r="L44" s="486">
        <v>154</v>
      </c>
      <c r="M44" s="487"/>
      <c r="N44" s="488"/>
      <c r="O44" s="486">
        <v>2719</v>
      </c>
      <c r="P44" s="487"/>
      <c r="Q44" s="486">
        <v>290628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152</v>
      </c>
      <c r="F45" s="508"/>
      <c r="G45" s="509"/>
      <c r="H45" s="507">
        <v>278044</v>
      </c>
      <c r="I45" s="508"/>
      <c r="J45" s="508"/>
      <c r="K45" s="509"/>
      <c r="L45" s="507">
        <v>7</v>
      </c>
      <c r="M45" s="508"/>
      <c r="N45" s="509"/>
      <c r="O45" s="507">
        <v>164</v>
      </c>
      <c r="P45" s="508"/>
      <c r="Q45" s="507">
        <v>272426</v>
      </c>
      <c r="R45" s="508"/>
      <c r="S45" s="510"/>
      <c r="T45" s="561"/>
      <c r="U45" s="525" t="s">
        <v>278</v>
      </c>
      <c r="V45" s="515" t="s">
        <v>78</v>
      </c>
      <c r="W45" s="516"/>
      <c r="X45" s="465">
        <v>3951910</v>
      </c>
      <c r="Y45" s="466"/>
      <c r="Z45" s="467"/>
      <c r="AA45" s="465">
        <v>4820</v>
      </c>
      <c r="AB45" s="466"/>
      <c r="AC45" s="467"/>
      <c r="AD45" s="465">
        <v>7401766</v>
      </c>
      <c r="AE45" s="466"/>
      <c r="AF45" s="466"/>
      <c r="AG45" s="467"/>
      <c r="AH45" s="465">
        <v>11358496</v>
      </c>
      <c r="AI45" s="466"/>
      <c r="AJ45" s="466"/>
      <c r="AK45" s="477"/>
    </row>
    <row r="46" spans="1:40" ht="18.75" customHeight="1" x14ac:dyDescent="0.2">
      <c r="A46" s="247"/>
      <c r="B46" s="594"/>
      <c r="C46" s="522" t="s">
        <v>79</v>
      </c>
      <c r="D46" s="523"/>
      <c r="E46" s="465">
        <v>25</v>
      </c>
      <c r="F46" s="466"/>
      <c r="G46" s="467"/>
      <c r="H46" s="465">
        <v>336608</v>
      </c>
      <c r="I46" s="466"/>
      <c r="J46" s="466"/>
      <c r="K46" s="467"/>
      <c r="L46" s="465">
        <v>2</v>
      </c>
      <c r="M46" s="466"/>
      <c r="N46" s="467"/>
      <c r="O46" s="465">
        <v>29</v>
      </c>
      <c r="P46" s="466"/>
      <c r="Q46" s="465">
        <v>330816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2000000</v>
      </c>
      <c r="Y47" s="466"/>
      <c r="Z47" s="467"/>
      <c r="AA47" s="465">
        <v>171083</v>
      </c>
      <c r="AB47" s="466"/>
      <c r="AC47" s="467"/>
      <c r="AD47" s="465">
        <v>7888033</v>
      </c>
      <c r="AE47" s="466"/>
      <c r="AF47" s="466"/>
      <c r="AG47" s="467"/>
      <c r="AH47" s="465">
        <v>10059116</v>
      </c>
      <c r="AI47" s="466"/>
      <c r="AJ47" s="466"/>
      <c r="AK47" s="477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 t="s">
        <v>197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197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2778</v>
      </c>
      <c r="F49" s="508"/>
      <c r="G49" s="509"/>
      <c r="H49" s="507">
        <v>300131</v>
      </c>
      <c r="I49" s="508"/>
      <c r="J49" s="508"/>
      <c r="K49" s="509"/>
      <c r="L49" s="507">
        <f>L44+L46+L48</f>
        <v>156</v>
      </c>
      <c r="M49" s="508"/>
      <c r="N49" s="509"/>
      <c r="O49" s="507">
        <v>2748</v>
      </c>
      <c r="P49" s="508"/>
      <c r="Q49" s="507">
        <v>291052</v>
      </c>
      <c r="R49" s="508"/>
      <c r="S49" s="510"/>
      <c r="T49" s="561"/>
      <c r="U49" s="526"/>
      <c r="V49" s="511" t="s">
        <v>83</v>
      </c>
      <c r="W49" s="512"/>
      <c r="X49" s="465">
        <v>0</v>
      </c>
      <c r="Y49" s="466"/>
      <c r="Z49" s="467"/>
      <c r="AA49" s="465">
        <v>0</v>
      </c>
      <c r="AB49" s="466"/>
      <c r="AC49" s="467"/>
      <c r="AD49" s="465">
        <v>0</v>
      </c>
      <c r="AE49" s="466"/>
      <c r="AF49" s="466"/>
      <c r="AG49" s="467"/>
      <c r="AH49" s="465">
        <v>0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131</v>
      </c>
      <c r="F50" s="466"/>
      <c r="G50" s="467"/>
      <c r="H50" s="465">
        <v>302241</v>
      </c>
      <c r="I50" s="466"/>
      <c r="J50" s="466"/>
      <c r="K50" s="467"/>
      <c r="L50" s="465">
        <v>12</v>
      </c>
      <c r="M50" s="466"/>
      <c r="N50" s="467"/>
      <c r="O50" s="465">
        <v>127</v>
      </c>
      <c r="P50" s="466"/>
      <c r="Q50" s="465">
        <v>288214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23365156</v>
      </c>
      <c r="Y51" s="466"/>
      <c r="Z51" s="467"/>
      <c r="AA51" s="465">
        <f>AA43+AA45-AA47+AA49</f>
        <v>1218912</v>
      </c>
      <c r="AB51" s="466"/>
      <c r="AC51" s="467"/>
      <c r="AD51" s="471">
        <f>AD43+AD45-AD47+AD49</f>
        <v>53531849</v>
      </c>
      <c r="AE51" s="472"/>
      <c r="AF51" s="472"/>
      <c r="AG51" s="473"/>
      <c r="AH51" s="465">
        <f>AH43+AH45-AH47+AH49</f>
        <v>78115917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2909</v>
      </c>
      <c r="F52" s="483"/>
      <c r="G52" s="484"/>
      <c r="H52" s="482">
        <v>300226</v>
      </c>
      <c r="I52" s="483"/>
      <c r="J52" s="483"/>
      <c r="K52" s="484"/>
      <c r="L52" s="482">
        <f>L49+L50</f>
        <v>168</v>
      </c>
      <c r="M52" s="483"/>
      <c r="N52" s="484"/>
      <c r="O52" s="482">
        <v>2875</v>
      </c>
      <c r="P52" s="483"/>
      <c r="Q52" s="482">
        <v>290927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3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23633-0910-4988-87A1-8CE73C4A8F6D}"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AT12" sqref="AT12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252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33320646</v>
      </c>
      <c r="E6" s="169">
        <f t="shared" ref="E6:E33" si="0">IF(D6=0,"－",ROUND(D6/$D$33*100,1))</f>
        <v>17.3</v>
      </c>
      <c r="F6" s="257">
        <v>0.2</v>
      </c>
      <c r="G6" s="873" t="s">
        <v>97</v>
      </c>
      <c r="H6" s="874"/>
      <c r="I6" s="875"/>
      <c r="J6" s="798">
        <v>26304907</v>
      </c>
      <c r="K6" s="800"/>
      <c r="L6" s="258">
        <f t="shared" ref="L6:L29" si="1">IF(J6=0,"－",ROUND(J6/$J$29*100,1))</f>
        <v>14.5</v>
      </c>
      <c r="M6" s="860">
        <v>8.6999999999999993</v>
      </c>
      <c r="N6" s="861"/>
      <c r="O6" s="129">
        <v>23973451</v>
      </c>
      <c r="P6" s="798">
        <v>22976734</v>
      </c>
      <c r="Q6" s="800"/>
      <c r="R6" s="259">
        <f t="shared" ref="R6:R16" si="2">IF(P6=0,"－",ROUND(P6/$P$25*100,1))</f>
        <v>20.8</v>
      </c>
    </row>
    <row r="7" spans="1:20" ht="23.25" customHeight="1" x14ac:dyDescent="0.2">
      <c r="B7" s="809" t="s">
        <v>98</v>
      </c>
      <c r="C7" s="810"/>
      <c r="D7" s="129">
        <v>496834</v>
      </c>
      <c r="E7" s="260">
        <f t="shared" si="0"/>
        <v>0.3</v>
      </c>
      <c r="F7" s="257">
        <v>0.3</v>
      </c>
      <c r="G7" s="261" t="s">
        <v>99</v>
      </c>
      <c r="H7" s="866" t="s">
        <v>100</v>
      </c>
      <c r="I7" s="866"/>
      <c r="J7" s="762">
        <v>17605542</v>
      </c>
      <c r="K7" s="764"/>
      <c r="L7" s="258">
        <f t="shared" si="1"/>
        <v>9.6999999999999993</v>
      </c>
      <c r="M7" s="860">
        <v>4.5999999999999996</v>
      </c>
      <c r="N7" s="861"/>
      <c r="O7" s="129">
        <v>16135556</v>
      </c>
      <c r="P7" s="798">
        <v>16041026</v>
      </c>
      <c r="Q7" s="800"/>
      <c r="R7" s="262">
        <f t="shared" si="2"/>
        <v>14.5</v>
      </c>
    </row>
    <row r="8" spans="1:20" ht="23.25" customHeight="1" x14ac:dyDescent="0.2">
      <c r="B8" s="809" t="s">
        <v>101</v>
      </c>
      <c r="C8" s="810"/>
      <c r="D8" s="129">
        <v>172197</v>
      </c>
      <c r="E8" s="260">
        <f t="shared" si="0"/>
        <v>0.1</v>
      </c>
      <c r="F8" s="257">
        <v>39.1</v>
      </c>
      <c r="G8" s="263"/>
      <c r="H8" s="866" t="s">
        <v>102</v>
      </c>
      <c r="I8" s="866"/>
      <c r="J8" s="762">
        <v>1456316</v>
      </c>
      <c r="K8" s="764"/>
      <c r="L8" s="258">
        <f t="shared" si="1"/>
        <v>0.8</v>
      </c>
      <c r="M8" s="860">
        <v>94.8</v>
      </c>
      <c r="N8" s="861"/>
      <c r="O8" s="129">
        <v>1456316</v>
      </c>
      <c r="P8" s="798">
        <v>1108915</v>
      </c>
      <c r="Q8" s="800"/>
      <c r="R8" s="262">
        <f t="shared" si="2"/>
        <v>1</v>
      </c>
    </row>
    <row r="9" spans="1:20" ht="23.25" customHeight="1" x14ac:dyDescent="0.2">
      <c r="B9" s="809" t="s">
        <v>103</v>
      </c>
      <c r="C9" s="810"/>
      <c r="D9" s="129">
        <v>888498</v>
      </c>
      <c r="E9" s="260">
        <f t="shared" si="0"/>
        <v>0.5</v>
      </c>
      <c r="F9" s="264">
        <v>34.799999999999997</v>
      </c>
      <c r="G9" s="848" t="s">
        <v>104</v>
      </c>
      <c r="H9" s="849"/>
      <c r="I9" s="832"/>
      <c r="J9" s="762">
        <v>58426275</v>
      </c>
      <c r="K9" s="764"/>
      <c r="L9" s="258">
        <f t="shared" si="1"/>
        <v>32.200000000000003</v>
      </c>
      <c r="M9" s="860">
        <v>1.1000000000000001</v>
      </c>
      <c r="N9" s="861"/>
      <c r="O9" s="129">
        <v>25297328</v>
      </c>
      <c r="P9" s="762">
        <v>21458629</v>
      </c>
      <c r="Q9" s="764"/>
      <c r="R9" s="262">
        <f t="shared" si="2"/>
        <v>19.399999999999999</v>
      </c>
    </row>
    <row r="10" spans="1:20" ht="23.25" customHeight="1" x14ac:dyDescent="0.2">
      <c r="B10" s="809" t="s">
        <v>105</v>
      </c>
      <c r="C10" s="810"/>
      <c r="D10" s="129">
        <v>1298808</v>
      </c>
      <c r="E10" s="260">
        <f t="shared" si="0"/>
        <v>0.7</v>
      </c>
      <c r="F10" s="264">
        <v>83.1</v>
      </c>
      <c r="G10" s="848" t="s">
        <v>106</v>
      </c>
      <c r="H10" s="849"/>
      <c r="I10" s="832"/>
      <c r="J10" s="762">
        <v>3677564</v>
      </c>
      <c r="K10" s="764"/>
      <c r="L10" s="258">
        <f t="shared" si="1"/>
        <v>2</v>
      </c>
      <c r="M10" s="860">
        <v>0.8</v>
      </c>
      <c r="N10" s="861"/>
      <c r="O10" s="129">
        <v>3677564</v>
      </c>
      <c r="P10" s="762">
        <v>3677564</v>
      </c>
      <c r="Q10" s="764"/>
      <c r="R10" s="262">
        <f t="shared" si="2"/>
        <v>3.3</v>
      </c>
    </row>
    <row r="11" spans="1:20" ht="23.25" customHeight="1" x14ac:dyDescent="0.2">
      <c r="B11" s="809" t="s">
        <v>107</v>
      </c>
      <c r="C11" s="810"/>
      <c r="D11" s="129">
        <v>8826604</v>
      </c>
      <c r="E11" s="260">
        <f t="shared" si="0"/>
        <v>4.5999999999999996</v>
      </c>
      <c r="F11" s="264">
        <v>4.5999999999999996</v>
      </c>
      <c r="G11" s="862" t="s">
        <v>108</v>
      </c>
      <c r="H11" s="864" t="s">
        <v>109</v>
      </c>
      <c r="I11" s="832"/>
      <c r="J11" s="762">
        <v>3677564</v>
      </c>
      <c r="K11" s="764"/>
      <c r="L11" s="258">
        <f t="shared" si="1"/>
        <v>2</v>
      </c>
      <c r="M11" s="860">
        <v>0.8</v>
      </c>
      <c r="N11" s="861"/>
      <c r="O11" s="129">
        <v>3677564</v>
      </c>
      <c r="P11" s="762">
        <v>3677564</v>
      </c>
      <c r="Q11" s="764"/>
      <c r="R11" s="262">
        <f t="shared" si="2"/>
        <v>3.3</v>
      </c>
    </row>
    <row r="12" spans="1:20" ht="23.25" customHeight="1" x14ac:dyDescent="0.2">
      <c r="B12" s="809" t="s">
        <v>111</v>
      </c>
      <c r="C12" s="810"/>
      <c r="D12" s="129">
        <v>12278</v>
      </c>
      <c r="E12" s="265">
        <f t="shared" si="0"/>
        <v>0</v>
      </c>
      <c r="F12" s="264">
        <v>4.3</v>
      </c>
      <c r="G12" s="863"/>
      <c r="H12" s="864" t="s">
        <v>112</v>
      </c>
      <c r="I12" s="832"/>
      <c r="J12" s="762">
        <v>0</v>
      </c>
      <c r="K12" s="764"/>
      <c r="L12" s="258" t="str">
        <f t="shared" si="1"/>
        <v>－</v>
      </c>
      <c r="M12" s="860" t="s">
        <v>110</v>
      </c>
      <c r="N12" s="861"/>
      <c r="O12" s="129">
        <v>0</v>
      </c>
      <c r="P12" s="762">
        <v>0</v>
      </c>
      <c r="Q12" s="764"/>
      <c r="R12" s="262" t="str">
        <f t="shared" si="2"/>
        <v>－</v>
      </c>
    </row>
    <row r="13" spans="1:20" ht="23.25" customHeight="1" x14ac:dyDescent="0.2">
      <c r="B13" s="809" t="s">
        <v>113</v>
      </c>
      <c r="C13" s="810"/>
      <c r="D13" s="129">
        <v>1685</v>
      </c>
      <c r="E13" s="228">
        <f t="shared" si="0"/>
        <v>0</v>
      </c>
      <c r="F13" s="264">
        <v>-53.8</v>
      </c>
      <c r="G13" s="848" t="s">
        <v>114</v>
      </c>
      <c r="H13" s="849"/>
      <c r="I13" s="832"/>
      <c r="J13" s="762">
        <f>J6+J9+J10</f>
        <v>88408746</v>
      </c>
      <c r="K13" s="764"/>
      <c r="L13" s="258">
        <f t="shared" si="1"/>
        <v>48.7</v>
      </c>
      <c r="M13" s="860">
        <v>3.2</v>
      </c>
      <c r="N13" s="861"/>
      <c r="O13" s="130">
        <f>O6+O9+O10</f>
        <v>52948343</v>
      </c>
      <c r="P13" s="762">
        <f>P6+P9+P10</f>
        <v>48112927</v>
      </c>
      <c r="Q13" s="764"/>
      <c r="R13" s="262">
        <f t="shared" si="2"/>
        <v>43.6</v>
      </c>
    </row>
    <row r="14" spans="1:20" ht="23.25" customHeight="1" x14ac:dyDescent="0.2">
      <c r="B14" s="809" t="s">
        <v>115</v>
      </c>
      <c r="C14" s="810"/>
      <c r="D14" s="129">
        <v>182056</v>
      </c>
      <c r="E14" s="228">
        <f t="shared" si="0"/>
        <v>0.1</v>
      </c>
      <c r="F14" s="264">
        <v>33.4</v>
      </c>
      <c r="G14" s="848" t="s">
        <v>116</v>
      </c>
      <c r="H14" s="849"/>
      <c r="I14" s="832"/>
      <c r="J14" s="762">
        <v>31782249</v>
      </c>
      <c r="K14" s="764"/>
      <c r="L14" s="258">
        <f t="shared" si="1"/>
        <v>17.5</v>
      </c>
      <c r="M14" s="793">
        <v>2.9</v>
      </c>
      <c r="N14" s="828"/>
      <c r="O14" s="129">
        <v>26759371</v>
      </c>
      <c r="P14" s="762">
        <v>22614638</v>
      </c>
      <c r="Q14" s="764"/>
      <c r="R14" s="266">
        <f t="shared" si="2"/>
        <v>20.5</v>
      </c>
    </row>
    <row r="15" spans="1:20" ht="23.25" customHeight="1" x14ac:dyDescent="0.2">
      <c r="B15" s="859" t="s">
        <v>117</v>
      </c>
      <c r="C15" s="850"/>
      <c r="D15" s="129">
        <v>1880440</v>
      </c>
      <c r="E15" s="265">
        <f t="shared" si="0"/>
        <v>1</v>
      </c>
      <c r="F15" s="264">
        <v>601.9</v>
      </c>
      <c r="G15" s="848" t="s">
        <v>118</v>
      </c>
      <c r="H15" s="849"/>
      <c r="I15" s="832"/>
      <c r="J15" s="762">
        <v>1096542</v>
      </c>
      <c r="K15" s="764"/>
      <c r="L15" s="258">
        <f t="shared" si="1"/>
        <v>0.6</v>
      </c>
      <c r="M15" s="793">
        <v>2.4</v>
      </c>
      <c r="N15" s="828"/>
      <c r="O15" s="129">
        <v>1095398</v>
      </c>
      <c r="P15" s="762">
        <v>1095398</v>
      </c>
      <c r="Q15" s="764"/>
      <c r="R15" s="262">
        <f t="shared" si="2"/>
        <v>1</v>
      </c>
    </row>
    <row r="16" spans="1:20" ht="23.25" customHeight="1" x14ac:dyDescent="0.2">
      <c r="B16" s="809" t="s">
        <v>119</v>
      </c>
      <c r="C16" s="850"/>
      <c r="D16" s="129">
        <v>64281815</v>
      </c>
      <c r="E16" s="260">
        <f t="shared" si="0"/>
        <v>33.4</v>
      </c>
      <c r="F16" s="264">
        <v>5.2</v>
      </c>
      <c r="G16" s="848" t="s">
        <v>120</v>
      </c>
      <c r="H16" s="849"/>
      <c r="I16" s="832"/>
      <c r="J16" s="762">
        <v>12302842</v>
      </c>
      <c r="K16" s="764"/>
      <c r="L16" s="258">
        <f t="shared" si="1"/>
        <v>6.8</v>
      </c>
      <c r="M16" s="793">
        <v>2.8</v>
      </c>
      <c r="N16" s="828"/>
      <c r="O16" s="129">
        <v>8216677</v>
      </c>
      <c r="P16" s="762">
        <v>4976602</v>
      </c>
      <c r="Q16" s="764"/>
      <c r="R16" s="262">
        <f t="shared" si="2"/>
        <v>4.5</v>
      </c>
    </row>
    <row r="17" spans="1:21" ht="23.25" customHeight="1" x14ac:dyDescent="0.2">
      <c r="B17" s="851" t="s">
        <v>108</v>
      </c>
      <c r="C17" s="267" t="s">
        <v>121</v>
      </c>
      <c r="D17" s="129">
        <v>61691855</v>
      </c>
      <c r="E17" s="260">
        <f t="shared" si="0"/>
        <v>32.1</v>
      </c>
      <c r="F17" s="264">
        <v>5.6</v>
      </c>
      <c r="G17" s="848" t="s">
        <v>38</v>
      </c>
      <c r="H17" s="849"/>
      <c r="I17" s="832"/>
      <c r="J17" s="762">
        <v>7445645</v>
      </c>
      <c r="K17" s="764"/>
      <c r="L17" s="258">
        <f t="shared" si="1"/>
        <v>4.0999999999999996</v>
      </c>
      <c r="M17" s="793">
        <v>-69.400000000000006</v>
      </c>
      <c r="N17" s="828"/>
      <c r="O17" s="129">
        <v>6365732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29">
        <v>2589960</v>
      </c>
      <c r="E18" s="260">
        <f t="shared" si="0"/>
        <v>1.3</v>
      </c>
      <c r="F18" s="264">
        <v>-1.8</v>
      </c>
      <c r="G18" s="848" t="s">
        <v>123</v>
      </c>
      <c r="H18" s="849"/>
      <c r="I18" s="832"/>
      <c r="J18" s="762">
        <v>0</v>
      </c>
      <c r="K18" s="764"/>
      <c r="L18" s="258" t="str">
        <f t="shared" si="1"/>
        <v>－</v>
      </c>
      <c r="M18" s="793" t="s">
        <v>110</v>
      </c>
      <c r="N18" s="828"/>
      <c r="O18" s="12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29">
        <v>26402</v>
      </c>
      <c r="E19" s="260">
        <f t="shared" si="0"/>
        <v>0</v>
      </c>
      <c r="F19" s="264">
        <v>1</v>
      </c>
      <c r="G19" s="848" t="s">
        <v>125</v>
      </c>
      <c r="H19" s="849"/>
      <c r="I19" s="832"/>
      <c r="J19" s="762">
        <v>2000200</v>
      </c>
      <c r="K19" s="764"/>
      <c r="L19" s="258">
        <f t="shared" si="1"/>
        <v>1.1000000000000001</v>
      </c>
      <c r="M19" s="793">
        <v>0</v>
      </c>
      <c r="N19" s="828"/>
      <c r="O19" s="129">
        <v>0</v>
      </c>
      <c r="P19" s="762">
        <v>0</v>
      </c>
      <c r="Q19" s="764"/>
      <c r="R19" s="262" t="str">
        <f>IF(P19=0,"－",ROUND(P19/$P$25*100,1))</f>
        <v>－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111388263</v>
      </c>
      <c r="E20" s="260">
        <f t="shared" si="0"/>
        <v>57.9</v>
      </c>
      <c r="F20" s="264">
        <v>5.9</v>
      </c>
      <c r="G20" s="848" t="s">
        <v>128</v>
      </c>
      <c r="H20" s="849"/>
      <c r="I20" s="832"/>
      <c r="J20" s="762">
        <v>15760075</v>
      </c>
      <c r="K20" s="764"/>
      <c r="L20" s="258">
        <f t="shared" si="1"/>
        <v>8.6999999999999993</v>
      </c>
      <c r="M20" s="793">
        <v>-0.3</v>
      </c>
      <c r="N20" s="828"/>
      <c r="O20" s="129">
        <v>13224114</v>
      </c>
      <c r="P20" s="762">
        <v>10025972</v>
      </c>
      <c r="Q20" s="764"/>
      <c r="R20" s="262">
        <f>IF(P20=0,"－",ROUND(P20/$P$25*100,1))</f>
        <v>9.1</v>
      </c>
    </row>
    <row r="21" spans="1:21" ht="23.25" customHeight="1" x14ac:dyDescent="0.2">
      <c r="B21" s="809" t="s">
        <v>129</v>
      </c>
      <c r="C21" s="810"/>
      <c r="D21" s="129">
        <v>1361821</v>
      </c>
      <c r="E21" s="265">
        <f t="shared" si="0"/>
        <v>0.7</v>
      </c>
      <c r="F21" s="264">
        <v>1.7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793" t="s">
        <v>110</v>
      </c>
      <c r="N21" s="828"/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29">
        <v>2224338</v>
      </c>
      <c r="E22" s="260">
        <f t="shared" si="0"/>
        <v>1.2</v>
      </c>
      <c r="F22" s="257">
        <v>-4.4000000000000004</v>
      </c>
      <c r="G22" s="846" t="s">
        <v>132</v>
      </c>
      <c r="H22" s="847"/>
      <c r="I22" s="839"/>
      <c r="J22" s="763">
        <f>J24+J27+J28</f>
        <v>22605006</v>
      </c>
      <c r="K22" s="764"/>
      <c r="L22" s="258">
        <f t="shared" si="1"/>
        <v>12.5</v>
      </c>
      <c r="M22" s="793">
        <v>-17.600000000000001</v>
      </c>
      <c r="N22" s="828"/>
      <c r="O22" s="131">
        <f>O24+O27+O28</f>
        <v>6859633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29">
        <v>539268</v>
      </c>
      <c r="E23" s="260">
        <f t="shared" si="0"/>
        <v>0.3</v>
      </c>
      <c r="F23" s="257">
        <v>-0.7</v>
      </c>
      <c r="G23" s="271"/>
      <c r="H23" s="838" t="s">
        <v>135</v>
      </c>
      <c r="I23" s="839"/>
      <c r="J23" s="762">
        <v>402987</v>
      </c>
      <c r="K23" s="764"/>
      <c r="L23" s="258">
        <f t="shared" si="1"/>
        <v>0.2</v>
      </c>
      <c r="M23" s="793">
        <v>8.6999999999999993</v>
      </c>
      <c r="N23" s="828"/>
      <c r="O23" s="129">
        <v>402987</v>
      </c>
      <c r="P23" s="829">
        <v>86825537</v>
      </c>
      <c r="Q23" s="830"/>
      <c r="R23" s="273" t="s">
        <v>14</v>
      </c>
    </row>
    <row r="24" spans="1:21" ht="23.25" customHeight="1" x14ac:dyDescent="0.2">
      <c r="B24" s="809" t="s">
        <v>136</v>
      </c>
      <c r="C24" s="810"/>
      <c r="D24" s="129">
        <v>32441051</v>
      </c>
      <c r="E24" s="260">
        <f t="shared" si="0"/>
        <v>16.899999999999999</v>
      </c>
      <c r="F24" s="264">
        <v>-8.1999999999999993</v>
      </c>
      <c r="G24" s="840" t="s">
        <v>137</v>
      </c>
      <c r="H24" s="838" t="s">
        <v>138</v>
      </c>
      <c r="I24" s="839"/>
      <c r="J24" s="762">
        <v>22605006</v>
      </c>
      <c r="K24" s="764"/>
      <c r="L24" s="258">
        <f t="shared" si="1"/>
        <v>12.5</v>
      </c>
      <c r="M24" s="793">
        <v>-17.600000000000001</v>
      </c>
      <c r="N24" s="828"/>
      <c r="O24" s="129">
        <v>6859633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29">
        <v>20211311</v>
      </c>
      <c r="E25" s="260">
        <f t="shared" si="0"/>
        <v>10.5</v>
      </c>
      <c r="F25" s="264">
        <v>2.8</v>
      </c>
      <c r="G25" s="840"/>
      <c r="H25" s="836" t="s">
        <v>108</v>
      </c>
      <c r="I25" s="255" t="s">
        <v>141</v>
      </c>
      <c r="J25" s="762">
        <v>7582476</v>
      </c>
      <c r="K25" s="764"/>
      <c r="L25" s="258">
        <f t="shared" si="1"/>
        <v>4.2</v>
      </c>
      <c r="M25" s="793">
        <v>-30.2</v>
      </c>
      <c r="N25" s="828"/>
      <c r="O25" s="129">
        <v>1076814</v>
      </c>
      <c r="P25" s="829">
        <v>110358546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29">
        <v>1422551</v>
      </c>
      <c r="E26" s="260">
        <f t="shared" si="0"/>
        <v>0.7</v>
      </c>
      <c r="F26" s="264">
        <v>123.4</v>
      </c>
      <c r="G26" s="840"/>
      <c r="H26" s="837"/>
      <c r="I26" s="255" t="s">
        <v>143</v>
      </c>
      <c r="J26" s="762">
        <v>15022530</v>
      </c>
      <c r="K26" s="764"/>
      <c r="L26" s="258">
        <f t="shared" si="1"/>
        <v>8.3000000000000007</v>
      </c>
      <c r="M26" s="793">
        <v>-9.5</v>
      </c>
      <c r="N26" s="828"/>
      <c r="O26" s="129">
        <v>5782819</v>
      </c>
      <c r="R26" s="275"/>
    </row>
    <row r="27" spans="1:21" ht="23.25" customHeight="1" x14ac:dyDescent="0.2">
      <c r="B27" s="809" t="s">
        <v>144</v>
      </c>
      <c r="C27" s="810"/>
      <c r="D27" s="129">
        <v>119502</v>
      </c>
      <c r="E27" s="260">
        <f t="shared" si="0"/>
        <v>0.1</v>
      </c>
      <c r="F27" s="264">
        <v>-87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793" t="s">
        <v>110</v>
      </c>
      <c r="N27" s="828"/>
      <c r="O27" s="12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29">
        <v>10863829</v>
      </c>
      <c r="E28" s="228">
        <f t="shared" si="0"/>
        <v>5.6</v>
      </c>
      <c r="F28" s="264">
        <v>-62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793" t="s">
        <v>110</v>
      </c>
      <c r="N28" s="828"/>
      <c r="O28" s="12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29">
        <v>4561572</v>
      </c>
      <c r="E29" s="260">
        <f t="shared" si="0"/>
        <v>2.4</v>
      </c>
      <c r="F29" s="264">
        <v>0</v>
      </c>
      <c r="G29" s="811" t="s">
        <v>149</v>
      </c>
      <c r="H29" s="772"/>
      <c r="I29" s="733"/>
      <c r="J29" s="762">
        <f>SUM(J13:K22)</f>
        <v>181401305</v>
      </c>
      <c r="K29" s="764"/>
      <c r="L29" s="276">
        <f t="shared" si="1"/>
        <v>100</v>
      </c>
      <c r="M29" s="812">
        <v>-8.9</v>
      </c>
      <c r="N29" s="813"/>
      <c r="O29" s="132">
        <f>SUM(O13:O22)</f>
        <v>115469268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29">
        <v>4837666</v>
      </c>
      <c r="E30" s="260">
        <f t="shared" si="0"/>
        <v>2.5</v>
      </c>
      <c r="F30" s="257">
        <v>19.399999999999999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29">
        <v>2421900</v>
      </c>
      <c r="E31" s="260">
        <f t="shared" si="0"/>
        <v>1.3</v>
      </c>
      <c r="F31" s="257">
        <v>-45.6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81004809</v>
      </c>
      <c r="E32" s="228">
        <f t="shared" si="0"/>
        <v>42.1</v>
      </c>
      <c r="F32" s="257">
        <v>-20.9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192393072</v>
      </c>
      <c r="E33" s="278">
        <f t="shared" si="0"/>
        <v>100</v>
      </c>
      <c r="F33" s="279">
        <v>-7.4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30644509</v>
      </c>
      <c r="O37" s="764"/>
      <c r="P37" s="152">
        <f t="shared" ref="P37:P43" si="3">IF(N37=0,"－",ROUND(N37/$N$43*100,1))</f>
        <v>92</v>
      </c>
      <c r="Q37" s="793">
        <v>0</v>
      </c>
      <c r="R37" s="794"/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768446</v>
      </c>
      <c r="E38" s="169">
        <f t="shared" ref="E38:E51" si="4">IF(D38=0,"－",ROUND(D38/$D$51*100,1))</f>
        <v>0.4</v>
      </c>
      <c r="F38" s="169">
        <v>2.6</v>
      </c>
      <c r="G38" s="798">
        <v>768440</v>
      </c>
      <c r="H38" s="799"/>
      <c r="I38" s="800"/>
      <c r="J38" s="281">
        <f t="shared" ref="J38:J51" si="5">IF(G38=0,"－",ROUND(G38/$G$51*100,1))</f>
        <v>0.7</v>
      </c>
      <c r="K38" s="782" t="s">
        <v>160</v>
      </c>
      <c r="L38" s="783"/>
      <c r="M38" s="768"/>
      <c r="N38" s="762">
        <v>156189</v>
      </c>
      <c r="O38" s="764"/>
      <c r="P38" s="152">
        <f t="shared" si="3"/>
        <v>0.5</v>
      </c>
      <c r="Q38" s="793">
        <v>2.4</v>
      </c>
      <c r="R38" s="794"/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21276885</v>
      </c>
      <c r="E39" s="169">
        <f t="shared" si="4"/>
        <v>11.7</v>
      </c>
      <c r="F39" s="169">
        <v>-39.9</v>
      </c>
      <c r="G39" s="762">
        <v>17424254</v>
      </c>
      <c r="H39" s="763"/>
      <c r="I39" s="764"/>
      <c r="J39" s="282">
        <f t="shared" si="5"/>
        <v>15.1</v>
      </c>
      <c r="K39" s="782" t="s">
        <v>162</v>
      </c>
      <c r="L39" s="783"/>
      <c r="M39" s="768"/>
      <c r="N39" s="762">
        <v>2519948</v>
      </c>
      <c r="O39" s="764"/>
      <c r="P39" s="152">
        <f t="shared" si="3"/>
        <v>7.6</v>
      </c>
      <c r="Q39" s="793">
        <v>1.9</v>
      </c>
      <c r="R39" s="794"/>
    </row>
    <row r="40" spans="1:20" ht="20.100000000000001" customHeight="1" x14ac:dyDescent="0.2">
      <c r="A40" s="275"/>
      <c r="B40" s="767" t="s">
        <v>163</v>
      </c>
      <c r="C40" s="768"/>
      <c r="D40" s="130">
        <v>95513813</v>
      </c>
      <c r="E40" s="169">
        <f t="shared" si="4"/>
        <v>52.7</v>
      </c>
      <c r="F40" s="169">
        <v>3</v>
      </c>
      <c r="G40" s="762">
        <v>54425847</v>
      </c>
      <c r="H40" s="763"/>
      <c r="I40" s="764"/>
      <c r="J40" s="282">
        <f t="shared" si="5"/>
        <v>47.1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">
        <v>110</v>
      </c>
      <c r="R40" s="794"/>
    </row>
    <row r="41" spans="1:20" ht="20.100000000000001" customHeight="1" x14ac:dyDescent="0.2">
      <c r="A41" s="275"/>
      <c r="B41" s="767" t="s">
        <v>165</v>
      </c>
      <c r="C41" s="768"/>
      <c r="D41" s="155">
        <v>12874078</v>
      </c>
      <c r="E41" s="169">
        <f t="shared" si="4"/>
        <v>7.1</v>
      </c>
      <c r="F41" s="169">
        <v>-9.6999999999999993</v>
      </c>
      <c r="G41" s="762">
        <v>10462107</v>
      </c>
      <c r="H41" s="763"/>
      <c r="I41" s="764"/>
      <c r="J41" s="282">
        <f t="shared" si="5"/>
        <v>9.1</v>
      </c>
      <c r="K41" s="782" t="s">
        <v>166</v>
      </c>
      <c r="L41" s="783"/>
      <c r="M41" s="768"/>
      <c r="N41" s="762">
        <v>0</v>
      </c>
      <c r="O41" s="764"/>
      <c r="P41" s="152" t="str">
        <f t="shared" si="3"/>
        <v>－</v>
      </c>
      <c r="Q41" s="793" t="s">
        <v>110</v>
      </c>
      <c r="R41" s="794"/>
    </row>
    <row r="42" spans="1:20" ht="20.100000000000001" customHeight="1" x14ac:dyDescent="0.2">
      <c r="A42" s="275"/>
      <c r="B42" s="767" t="s">
        <v>167</v>
      </c>
      <c r="C42" s="768"/>
      <c r="D42" s="130">
        <v>112934</v>
      </c>
      <c r="E42" s="169">
        <f t="shared" si="4"/>
        <v>0.1</v>
      </c>
      <c r="F42" s="169">
        <v>4.3</v>
      </c>
      <c r="G42" s="762">
        <v>97401</v>
      </c>
      <c r="H42" s="763"/>
      <c r="I42" s="764"/>
      <c r="J42" s="282">
        <f t="shared" si="5"/>
        <v>0.1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">
        <v>110</v>
      </c>
      <c r="R42" s="794"/>
    </row>
    <row r="43" spans="1:20" ht="20.100000000000001" customHeight="1" x14ac:dyDescent="0.2">
      <c r="A43" s="275"/>
      <c r="B43" s="767" t="s">
        <v>169</v>
      </c>
      <c r="C43" s="768"/>
      <c r="D43" s="130">
        <v>0</v>
      </c>
      <c r="E43" s="169" t="str">
        <f t="shared" si="4"/>
        <v>－</v>
      </c>
      <c r="F43" s="169" t="s">
        <v>110</v>
      </c>
      <c r="G43" s="762">
        <v>0</v>
      </c>
      <c r="H43" s="763"/>
      <c r="I43" s="764"/>
      <c r="J43" s="282" t="str">
        <f t="shared" si="5"/>
        <v>－</v>
      </c>
      <c r="K43" s="782" t="s">
        <v>68</v>
      </c>
      <c r="L43" s="783"/>
      <c r="M43" s="768"/>
      <c r="N43" s="762">
        <f>SUM(N37:O42)</f>
        <v>33320646</v>
      </c>
      <c r="O43" s="764"/>
      <c r="P43" s="228">
        <f t="shared" si="3"/>
        <v>100</v>
      </c>
      <c r="Q43" s="793">
        <v>0.2</v>
      </c>
      <c r="R43" s="794"/>
    </row>
    <row r="44" spans="1:20" ht="20.100000000000001" customHeight="1" x14ac:dyDescent="0.2">
      <c r="A44" s="275"/>
      <c r="B44" s="767" t="s">
        <v>170</v>
      </c>
      <c r="C44" s="768"/>
      <c r="D44" s="155">
        <v>3109750</v>
      </c>
      <c r="E44" s="169">
        <f t="shared" si="4"/>
        <v>1.7</v>
      </c>
      <c r="F44" s="169">
        <v>11.2</v>
      </c>
      <c r="G44" s="762">
        <v>1042302</v>
      </c>
      <c r="H44" s="763"/>
      <c r="I44" s="764"/>
      <c r="J44" s="282">
        <f t="shared" si="5"/>
        <v>0.9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16575517</v>
      </c>
      <c r="E45" s="169">
        <f t="shared" si="4"/>
        <v>9.1</v>
      </c>
      <c r="F45" s="169">
        <v>-21.3</v>
      </c>
      <c r="G45" s="762">
        <v>8437979</v>
      </c>
      <c r="H45" s="763"/>
      <c r="I45" s="764"/>
      <c r="J45" s="282">
        <f t="shared" si="5"/>
        <v>7.3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1102928</v>
      </c>
      <c r="E46" s="169">
        <f t="shared" si="4"/>
        <v>0.6</v>
      </c>
      <c r="F46" s="169">
        <v>39.700000000000003</v>
      </c>
      <c r="G46" s="762">
        <v>1014463</v>
      </c>
      <c r="H46" s="763"/>
      <c r="I46" s="764"/>
      <c r="J46" s="282">
        <f t="shared" si="5"/>
        <v>0.9</v>
      </c>
      <c r="K46" s="788">
        <v>99.1</v>
      </c>
      <c r="L46" s="789"/>
      <c r="M46" s="790"/>
      <c r="N46" s="791">
        <v>55.4</v>
      </c>
      <c r="O46" s="790"/>
      <c r="P46" s="791">
        <v>98.4</v>
      </c>
      <c r="Q46" s="789"/>
      <c r="R46" s="792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26389285</v>
      </c>
      <c r="E47" s="169">
        <f t="shared" si="4"/>
        <v>14.5</v>
      </c>
      <c r="F47" s="169">
        <v>-4.4000000000000004</v>
      </c>
      <c r="G47" s="762">
        <v>18118806</v>
      </c>
      <c r="H47" s="763"/>
      <c r="I47" s="764"/>
      <c r="J47" s="282">
        <f t="shared" si="5"/>
        <v>15.7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169" t="s">
        <v>110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3677669</v>
      </c>
      <c r="E49" s="169">
        <f t="shared" si="4"/>
        <v>2</v>
      </c>
      <c r="F49" s="169">
        <v>0.7</v>
      </c>
      <c r="G49" s="762">
        <v>3677669</v>
      </c>
      <c r="H49" s="763"/>
      <c r="I49" s="764"/>
      <c r="J49" s="282">
        <f t="shared" si="5"/>
        <v>3.2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169" t="s">
        <v>199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734">
        <v>35465844</v>
      </c>
      <c r="O50" s="738"/>
      <c r="P50" s="170">
        <v>-1.6</v>
      </c>
      <c r="Q50" s="734">
        <v>4687221</v>
      </c>
      <c r="R50" s="737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181401305</v>
      </c>
      <c r="E51" s="752">
        <f t="shared" si="4"/>
        <v>100</v>
      </c>
      <c r="F51" s="752">
        <v>-8.9</v>
      </c>
      <c r="G51" s="754">
        <f>SUM(G38:I50)</f>
        <v>115469268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742">
        <v>34599603</v>
      </c>
      <c r="O51" s="743"/>
      <c r="P51" s="169">
        <v>-2.2000000000000002</v>
      </c>
      <c r="Q51" s="742">
        <v>417720</v>
      </c>
      <c r="R51" s="744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753"/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6465198</v>
      </c>
      <c r="O52" s="738"/>
      <c r="P52" s="170">
        <v>7.4</v>
      </c>
      <c r="Q52" s="734">
        <v>1387456</v>
      </c>
      <c r="R52" s="737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6285617</v>
      </c>
      <c r="O53" s="730"/>
      <c r="P53" s="172">
        <v>8.1</v>
      </c>
      <c r="Q53" s="729">
        <v>217413</v>
      </c>
      <c r="R53" s="731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34950055</v>
      </c>
      <c r="O54" s="738"/>
      <c r="P54" s="170">
        <v>1.9</v>
      </c>
      <c r="Q54" s="734">
        <v>5046549</v>
      </c>
      <c r="R54" s="737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33298464</v>
      </c>
      <c r="O55" s="730"/>
      <c r="P55" s="169">
        <v>1.2</v>
      </c>
      <c r="Q55" s="729">
        <v>72917</v>
      </c>
      <c r="R55" s="731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734" t="s">
        <v>110</v>
      </c>
      <c r="O56" s="738"/>
      <c r="P56" s="170" t="s">
        <v>110</v>
      </c>
      <c r="Q56" s="734" t="s">
        <v>110</v>
      </c>
      <c r="R56" s="737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29" t="s">
        <v>110</v>
      </c>
      <c r="O57" s="730"/>
      <c r="P57" s="172" t="s">
        <v>110</v>
      </c>
      <c r="Q57" s="729" t="s">
        <v>110</v>
      </c>
      <c r="R57" s="731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>
        <v>2949022</v>
      </c>
      <c r="O58" s="738"/>
      <c r="P58" s="170">
        <v>109.9</v>
      </c>
      <c r="Q58" s="734">
        <v>765958</v>
      </c>
      <c r="R58" s="737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>
        <v>2949022</v>
      </c>
      <c r="O59" s="730"/>
      <c r="P59" s="169">
        <v>109.9</v>
      </c>
      <c r="Q59" s="729">
        <v>0</v>
      </c>
      <c r="R59" s="731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>
        <v>94937</v>
      </c>
      <c r="O60" s="735"/>
      <c r="P60" s="206">
        <v>-23.8</v>
      </c>
      <c r="Q60" s="736">
        <v>0</v>
      </c>
      <c r="R60" s="737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723">
        <v>94937</v>
      </c>
      <c r="O61" s="724"/>
      <c r="P61" s="286">
        <v>-23.8</v>
      </c>
      <c r="Q61" s="725">
        <v>91538</v>
      </c>
      <c r="R61" s="72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13" priority="2" stopIfTrue="1">
      <formula>"IF(AND(D6=0,F6=0,【参考】24右!F6=0））"</formula>
    </cfRule>
  </conditionalFormatting>
  <conditionalFormatting sqref="M6:N29">
    <cfRule type="expression" dxfId="12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3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32E5-61F9-4511-98C9-E7D2BDA7BCEB}">
  <dimension ref="A1:AN58"/>
  <sheetViews>
    <sheetView view="pageBreakPreview" zoomScale="70" zoomScaleNormal="75" zoomScaleSheetLayoutView="70" workbookViewId="0">
      <selection activeCell="AS9" sqref="AS9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253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217475</v>
      </c>
      <c r="F5" s="508"/>
      <c r="G5" s="508"/>
      <c r="H5" s="508"/>
      <c r="I5" s="236" t="s">
        <v>7</v>
      </c>
      <c r="J5" s="714">
        <v>10.16</v>
      </c>
      <c r="K5" s="715"/>
      <c r="L5" s="715"/>
      <c r="M5" s="715"/>
      <c r="N5" s="237" t="s">
        <v>8</v>
      </c>
      <c r="O5" s="716">
        <v>21405</v>
      </c>
      <c r="P5" s="711"/>
      <c r="Q5" s="711"/>
      <c r="R5" s="711"/>
      <c r="S5" s="711"/>
      <c r="T5" s="711"/>
      <c r="U5" s="236" t="s">
        <v>7</v>
      </c>
      <c r="V5" s="716">
        <v>217475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222450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212264</v>
      </c>
      <c r="F6" s="483"/>
      <c r="G6" s="483"/>
      <c r="H6" s="483"/>
      <c r="I6" s="241" t="s">
        <v>7</v>
      </c>
      <c r="J6" s="705">
        <v>10.16</v>
      </c>
      <c r="K6" s="706"/>
      <c r="L6" s="706"/>
      <c r="M6" s="706"/>
      <c r="N6" s="242" t="s">
        <v>8</v>
      </c>
      <c r="O6" s="707">
        <v>20892</v>
      </c>
      <c r="P6" s="708"/>
      <c r="Q6" s="708"/>
      <c r="R6" s="708"/>
      <c r="S6" s="708"/>
      <c r="T6" s="708"/>
      <c r="U6" s="241" t="s">
        <v>7</v>
      </c>
      <c r="V6" s="707">
        <v>212264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219813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124955143</v>
      </c>
      <c r="H10" s="504"/>
      <c r="I10" s="504"/>
      <c r="J10" s="504"/>
      <c r="K10" s="504"/>
      <c r="L10" s="27"/>
      <c r="M10" s="28"/>
      <c r="N10" s="519">
        <v>121634099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2.7</v>
      </c>
      <c r="T10" s="659"/>
      <c r="U10" s="696" t="s">
        <v>19</v>
      </c>
      <c r="V10" s="544"/>
      <c r="W10" s="544"/>
      <c r="X10" s="544"/>
      <c r="Y10" s="523"/>
      <c r="Z10" s="519">
        <v>70076630</v>
      </c>
      <c r="AA10" s="504"/>
      <c r="AB10" s="504"/>
      <c r="AC10" s="504"/>
      <c r="AD10" s="30"/>
      <c r="AE10" s="31"/>
      <c r="AF10" s="519">
        <v>67085233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121687800</v>
      </c>
      <c r="H12" s="466"/>
      <c r="I12" s="466"/>
      <c r="J12" s="466"/>
      <c r="K12" s="466"/>
      <c r="L12" s="27"/>
      <c r="M12" s="28"/>
      <c r="N12" s="465">
        <v>117399254</v>
      </c>
      <c r="O12" s="466"/>
      <c r="P12" s="466"/>
      <c r="Q12" s="466"/>
      <c r="R12" s="29"/>
      <c r="S12" s="658">
        <f t="shared" si="0"/>
        <v>3.7</v>
      </c>
      <c r="T12" s="659"/>
      <c r="U12" s="689" t="s">
        <v>22</v>
      </c>
      <c r="V12" s="491"/>
      <c r="W12" s="491"/>
      <c r="X12" s="491"/>
      <c r="Y12" s="492"/>
      <c r="Z12" s="519">
        <v>23928550</v>
      </c>
      <c r="AA12" s="504"/>
      <c r="AB12" s="504"/>
      <c r="AC12" s="504"/>
      <c r="AD12" s="43"/>
      <c r="AE12" s="44" t="s">
        <v>15</v>
      </c>
      <c r="AF12" s="519">
        <v>22849544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3267343</v>
      </c>
      <c r="H14" s="466"/>
      <c r="I14" s="466"/>
      <c r="J14" s="466"/>
      <c r="K14" s="466"/>
      <c r="L14" s="27"/>
      <c r="M14" s="28"/>
      <c r="N14" s="465">
        <v>4234845</v>
      </c>
      <c r="O14" s="466"/>
      <c r="P14" s="466"/>
      <c r="Q14" s="466"/>
      <c r="R14" s="49"/>
      <c r="S14" s="658">
        <f t="shared" si="0"/>
        <v>-22.8</v>
      </c>
      <c r="T14" s="659"/>
      <c r="U14" s="689" t="s">
        <v>25</v>
      </c>
      <c r="V14" s="491"/>
      <c r="W14" s="491"/>
      <c r="X14" s="491"/>
      <c r="Y14" s="492"/>
      <c r="Z14" s="519">
        <v>73377833</v>
      </c>
      <c r="AA14" s="504"/>
      <c r="AB14" s="504"/>
      <c r="AC14" s="504"/>
      <c r="AD14" s="50"/>
      <c r="AE14" s="44" t="s">
        <v>15</v>
      </c>
      <c r="AF14" s="519">
        <v>70157883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1403353</v>
      </c>
      <c r="H16" s="504"/>
      <c r="I16" s="504"/>
      <c r="J16" s="504"/>
      <c r="K16" s="504"/>
      <c r="L16" s="27"/>
      <c r="M16" s="28"/>
      <c r="N16" s="519">
        <v>279546</v>
      </c>
      <c r="O16" s="504"/>
      <c r="P16" s="504"/>
      <c r="Q16" s="504"/>
      <c r="R16" s="29"/>
      <c r="S16" s="658">
        <f t="shared" si="0"/>
        <v>402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1863990</v>
      </c>
      <c r="H18" s="466"/>
      <c r="I18" s="466"/>
      <c r="J18" s="466"/>
      <c r="K18" s="466"/>
      <c r="L18" s="27"/>
      <c r="M18" s="28"/>
      <c r="N18" s="465">
        <v>3955299</v>
      </c>
      <c r="O18" s="466"/>
      <c r="P18" s="466"/>
      <c r="Q18" s="466"/>
      <c r="R18" s="49"/>
      <c r="S18" s="658">
        <f t="shared" si="0"/>
        <v>-52.9</v>
      </c>
      <c r="T18" s="659"/>
      <c r="U18" s="689" t="s">
        <v>34</v>
      </c>
      <c r="V18" s="491"/>
      <c r="W18" s="491"/>
      <c r="X18" s="491"/>
      <c r="Y18" s="492"/>
      <c r="Z18" s="674">
        <v>0.34</v>
      </c>
      <c r="AA18" s="675"/>
      <c r="AB18" s="675"/>
      <c r="AC18" s="675"/>
      <c r="AD18" s="54"/>
      <c r="AE18" s="55"/>
      <c r="AF18" s="42"/>
      <c r="AG18" s="675">
        <v>0.34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-2091309</v>
      </c>
      <c r="H20" s="504"/>
      <c r="I20" s="504"/>
      <c r="J20" s="504"/>
      <c r="K20" s="504"/>
      <c r="L20" s="27"/>
      <c r="M20" s="28"/>
      <c r="N20" s="519">
        <v>-1163470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2.5</v>
      </c>
      <c r="AA20" s="669"/>
      <c r="AB20" s="669"/>
      <c r="AC20" s="669"/>
      <c r="AD20" s="26"/>
      <c r="AE20" s="60" t="s">
        <v>16</v>
      </c>
      <c r="AF20" s="16"/>
      <c r="AG20" s="672">
        <v>5.6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27464</v>
      </c>
      <c r="H22" s="504"/>
      <c r="I22" s="504"/>
      <c r="J22" s="504"/>
      <c r="K22" s="504"/>
      <c r="L22" s="27"/>
      <c r="M22" s="28"/>
      <c r="N22" s="519">
        <v>15993</v>
      </c>
      <c r="O22" s="504"/>
      <c r="P22" s="504"/>
      <c r="Q22" s="504"/>
      <c r="R22" s="29"/>
      <c r="S22" s="658">
        <f>IF(N22=0,IF(G22&gt;0,"皆増","－"),IF(G22=0,"皆減",ROUND((G22-N22)/N22*100,1)))</f>
        <v>71.7</v>
      </c>
      <c r="T22" s="659"/>
      <c r="U22" s="662" t="s">
        <v>40</v>
      </c>
      <c r="V22" s="663"/>
      <c r="W22" s="663"/>
      <c r="X22" s="663"/>
      <c r="Y22" s="664"/>
      <c r="Z22" s="668">
        <v>80</v>
      </c>
      <c r="AA22" s="669"/>
      <c r="AB22" s="669"/>
      <c r="AC22" s="669"/>
      <c r="AD22" s="26"/>
      <c r="AE22" s="60" t="s">
        <v>16</v>
      </c>
      <c r="AF22" s="16"/>
      <c r="AG22" s="672">
        <v>79.099999999999994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14334549</v>
      </c>
      <c r="AA24" s="641"/>
      <c r="AB24" s="641"/>
      <c r="AC24" s="641"/>
      <c r="AD24" s="50"/>
      <c r="AE24" s="44" t="s">
        <v>15</v>
      </c>
      <c r="AF24" s="640">
        <v>15580883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2471781</v>
      </c>
      <c r="H26" s="504"/>
      <c r="I26" s="504"/>
      <c r="J26" s="504"/>
      <c r="K26" s="504"/>
      <c r="L26" s="27"/>
      <c r="M26" s="28"/>
      <c r="N26" s="519">
        <v>4511525</v>
      </c>
      <c r="O26" s="504"/>
      <c r="P26" s="504"/>
      <c r="Q26" s="504"/>
      <c r="R26" s="29"/>
      <c r="S26" s="658">
        <f>IF(N26=0,IF(G26&gt;0,"皆増","－"),IF(G26=0,"皆減",ROUND((G26-N26)/N26*100,1)))</f>
        <v>-45.2</v>
      </c>
      <c r="T26" s="659"/>
      <c r="U26" s="662" t="s">
        <v>46</v>
      </c>
      <c r="V26" s="663"/>
      <c r="W26" s="663"/>
      <c r="X26" s="663"/>
      <c r="Y26" s="664"/>
      <c r="Z26" s="640">
        <v>28143595</v>
      </c>
      <c r="AA26" s="641"/>
      <c r="AB26" s="641"/>
      <c r="AC26" s="641"/>
      <c r="AD26" s="50"/>
      <c r="AE26" s="44" t="s">
        <v>15</v>
      </c>
      <c r="AF26" s="640">
        <v>24454301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-4535626</v>
      </c>
      <c r="H28" s="466"/>
      <c r="I28" s="466"/>
      <c r="J28" s="466"/>
      <c r="K28" s="466"/>
      <c r="L28" s="27"/>
      <c r="M28" s="28"/>
      <c r="N28" s="465">
        <v>-5659002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197</v>
      </c>
      <c r="I34" s="604"/>
      <c r="J34" s="604"/>
      <c r="K34" s="604"/>
      <c r="L34" s="76" t="s">
        <v>54</v>
      </c>
      <c r="M34" s="28"/>
      <c r="N34" s="252"/>
      <c r="O34" s="604" t="s">
        <v>197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4</v>
      </c>
      <c r="AB34" s="596"/>
      <c r="AC34" s="596"/>
      <c r="AD34" s="612" t="s">
        <v>56</v>
      </c>
      <c r="AE34" s="613"/>
      <c r="AF34" s="26"/>
      <c r="AG34" s="79"/>
      <c r="AH34" s="596">
        <v>2.2000000000000002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197</v>
      </c>
      <c r="I36" s="604"/>
      <c r="J36" s="604"/>
      <c r="K36" s="604"/>
      <c r="L36" s="76" t="s">
        <v>54</v>
      </c>
      <c r="M36" s="28"/>
      <c r="N36" s="252"/>
      <c r="O36" s="604" t="s">
        <v>197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197</v>
      </c>
      <c r="AB36" s="611"/>
      <c r="AC36" s="611"/>
      <c r="AD36" s="612" t="s">
        <v>56</v>
      </c>
      <c r="AE36" s="613"/>
      <c r="AF36" s="42"/>
      <c r="AG36" s="79"/>
      <c r="AH36" s="596" t="s">
        <v>197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50" t="s">
        <v>72</v>
      </c>
      <c r="R41" s="551"/>
      <c r="S41" s="1216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16809687</v>
      </c>
      <c r="Y43" s="504"/>
      <c r="Z43" s="520"/>
      <c r="AA43" s="519">
        <v>4131253</v>
      </c>
      <c r="AB43" s="504"/>
      <c r="AC43" s="520"/>
      <c r="AD43" s="528">
        <v>27716733</v>
      </c>
      <c r="AE43" s="529"/>
      <c r="AF43" s="529"/>
      <c r="AG43" s="530"/>
      <c r="AH43" s="519">
        <v>48657673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1704</v>
      </c>
      <c r="F44" s="487"/>
      <c r="G44" s="488"/>
      <c r="H44" s="486">
        <v>304537</v>
      </c>
      <c r="I44" s="487"/>
      <c r="J44" s="487"/>
      <c r="K44" s="488"/>
      <c r="L44" s="486">
        <v>110</v>
      </c>
      <c r="M44" s="487"/>
      <c r="N44" s="488"/>
      <c r="O44" s="486">
        <v>1683</v>
      </c>
      <c r="P44" s="487"/>
      <c r="Q44" s="486">
        <v>296986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85</v>
      </c>
      <c r="F45" s="508"/>
      <c r="G45" s="509"/>
      <c r="H45" s="507">
        <v>287681</v>
      </c>
      <c r="I45" s="508"/>
      <c r="J45" s="508"/>
      <c r="K45" s="509"/>
      <c r="L45" s="507">
        <v>3</v>
      </c>
      <c r="M45" s="508"/>
      <c r="N45" s="509"/>
      <c r="O45" s="507">
        <v>91</v>
      </c>
      <c r="P45" s="508"/>
      <c r="Q45" s="507">
        <v>289730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27464</v>
      </c>
      <c r="Y45" s="504"/>
      <c r="Z45" s="520"/>
      <c r="AA45" s="465">
        <v>6496</v>
      </c>
      <c r="AB45" s="466"/>
      <c r="AC45" s="467"/>
      <c r="AD45" s="519">
        <v>5080025</v>
      </c>
      <c r="AE45" s="504"/>
      <c r="AF45" s="504"/>
      <c r="AG45" s="520"/>
      <c r="AH45" s="519">
        <v>5113985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46</v>
      </c>
      <c r="F46" s="466"/>
      <c r="G46" s="467"/>
      <c r="H46" s="465">
        <v>329732</v>
      </c>
      <c r="I46" s="466"/>
      <c r="J46" s="466"/>
      <c r="K46" s="467"/>
      <c r="L46" s="465">
        <v>10</v>
      </c>
      <c r="M46" s="466"/>
      <c r="N46" s="467"/>
      <c r="O46" s="465">
        <v>40</v>
      </c>
      <c r="P46" s="466"/>
      <c r="Q46" s="465">
        <v>321436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2471781</v>
      </c>
      <c r="Y47" s="466"/>
      <c r="Z47" s="467"/>
      <c r="AA47" s="465">
        <v>0</v>
      </c>
      <c r="AB47" s="466"/>
      <c r="AC47" s="467"/>
      <c r="AD47" s="465">
        <v>1194243</v>
      </c>
      <c r="AE47" s="466"/>
      <c r="AF47" s="466"/>
      <c r="AG47" s="467"/>
      <c r="AH47" s="465">
        <v>3666024</v>
      </c>
      <c r="AI47" s="466"/>
      <c r="AJ47" s="466"/>
      <c r="AK47" s="477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 t="s">
        <v>215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215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1750</v>
      </c>
      <c r="F49" s="508"/>
      <c r="G49" s="509"/>
      <c r="H49" s="507">
        <v>305199</v>
      </c>
      <c r="I49" s="508"/>
      <c r="J49" s="508"/>
      <c r="K49" s="509"/>
      <c r="L49" s="507">
        <f>L44+L46+L48</f>
        <v>120</v>
      </c>
      <c r="M49" s="508"/>
      <c r="N49" s="509"/>
      <c r="O49" s="507">
        <v>1723</v>
      </c>
      <c r="P49" s="508"/>
      <c r="Q49" s="507">
        <v>297553</v>
      </c>
      <c r="R49" s="508"/>
      <c r="S49" s="510"/>
      <c r="T49" s="561"/>
      <c r="U49" s="526"/>
      <c r="V49" s="511" t="s">
        <v>83</v>
      </c>
      <c r="W49" s="512"/>
      <c r="X49" s="465">
        <v>1728</v>
      </c>
      <c r="Y49" s="466"/>
      <c r="Z49" s="467"/>
      <c r="AA49" s="465">
        <v>0</v>
      </c>
      <c r="AB49" s="466"/>
      <c r="AC49" s="467"/>
      <c r="AD49" s="465">
        <v>0</v>
      </c>
      <c r="AE49" s="466"/>
      <c r="AF49" s="466"/>
      <c r="AG49" s="467"/>
      <c r="AH49" s="465">
        <v>1728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94</v>
      </c>
      <c r="F50" s="466"/>
      <c r="G50" s="467"/>
      <c r="H50" s="465">
        <v>301603</v>
      </c>
      <c r="I50" s="466"/>
      <c r="J50" s="466"/>
      <c r="K50" s="467"/>
      <c r="L50" s="465">
        <v>6</v>
      </c>
      <c r="M50" s="466"/>
      <c r="N50" s="467"/>
      <c r="O50" s="465">
        <v>89</v>
      </c>
      <c r="P50" s="466"/>
      <c r="Q50" s="465">
        <v>288565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14367098</v>
      </c>
      <c r="Y51" s="466"/>
      <c r="Z51" s="467"/>
      <c r="AA51" s="465">
        <f>AA43+AA45-AA47+AA49</f>
        <v>4137749</v>
      </c>
      <c r="AB51" s="466"/>
      <c r="AC51" s="467"/>
      <c r="AD51" s="471">
        <f>AD43+AD45-AD47+AD49</f>
        <v>31602515</v>
      </c>
      <c r="AE51" s="472"/>
      <c r="AF51" s="472"/>
      <c r="AG51" s="473"/>
      <c r="AH51" s="465">
        <f>AH43+AH45-AH47+AH49</f>
        <v>50107362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1844</v>
      </c>
      <c r="F52" s="483"/>
      <c r="G52" s="484"/>
      <c r="H52" s="482">
        <v>305015</v>
      </c>
      <c r="I52" s="483"/>
      <c r="J52" s="483"/>
      <c r="K52" s="484"/>
      <c r="L52" s="482">
        <f>L49+L50</f>
        <v>126</v>
      </c>
      <c r="M52" s="483"/>
      <c r="N52" s="484"/>
      <c r="O52" s="482">
        <v>1812</v>
      </c>
      <c r="P52" s="483"/>
      <c r="Q52" s="482">
        <v>297112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3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0F924-94FF-42BE-8476-0D6B5292A697}"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U6" sqref="U6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8.664062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254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19864874</v>
      </c>
      <c r="E6" s="169">
        <f t="shared" ref="E6:E33" si="0">IF(D6=0,"－",ROUND(D6/$D$33*100,1))</f>
        <v>15.9</v>
      </c>
      <c r="F6" s="257">
        <v>0.48818395124978764</v>
      </c>
      <c r="G6" s="873" t="s">
        <v>97</v>
      </c>
      <c r="H6" s="874"/>
      <c r="I6" s="875"/>
      <c r="J6" s="798">
        <v>20248076</v>
      </c>
      <c r="K6" s="800"/>
      <c r="L6" s="258">
        <f t="shared" ref="L6:L29" si="1">IF(J6=0,"－",ROUND(J6/$J$29*100,1))</f>
        <v>16.600000000000001</v>
      </c>
      <c r="M6" s="860">
        <v>11.4</v>
      </c>
      <c r="N6" s="861"/>
      <c r="O6" s="129">
        <v>19064978</v>
      </c>
      <c r="P6" s="798">
        <v>18703549</v>
      </c>
      <c r="Q6" s="800"/>
      <c r="R6" s="259">
        <f t="shared" ref="R6:R16" si="2">IF(P6=0,"－",ROUND(P6/$P$25*100,1))</f>
        <v>24.8</v>
      </c>
    </row>
    <row r="7" spans="1:20" ht="23.25" customHeight="1" x14ac:dyDescent="0.2">
      <c r="B7" s="809" t="s">
        <v>98</v>
      </c>
      <c r="C7" s="810"/>
      <c r="D7" s="129">
        <v>298706</v>
      </c>
      <c r="E7" s="260">
        <f t="shared" si="0"/>
        <v>0.2</v>
      </c>
      <c r="F7" s="257">
        <v>0.27897608057070311</v>
      </c>
      <c r="G7" s="261" t="s">
        <v>99</v>
      </c>
      <c r="H7" s="866" t="s">
        <v>100</v>
      </c>
      <c r="I7" s="866"/>
      <c r="J7" s="762">
        <v>11662862</v>
      </c>
      <c r="K7" s="764"/>
      <c r="L7" s="258">
        <f t="shared" si="1"/>
        <v>9.6</v>
      </c>
      <c r="M7" s="860">
        <v>5.0999999999999996</v>
      </c>
      <c r="N7" s="861"/>
      <c r="O7" s="129">
        <v>11030218</v>
      </c>
      <c r="P7" s="762">
        <v>11019444</v>
      </c>
      <c r="Q7" s="764"/>
      <c r="R7" s="262">
        <f t="shared" si="2"/>
        <v>14.6</v>
      </c>
    </row>
    <row r="8" spans="1:20" ht="23.25" customHeight="1" x14ac:dyDescent="0.2">
      <c r="B8" s="809" t="s">
        <v>101</v>
      </c>
      <c r="C8" s="810"/>
      <c r="D8" s="129">
        <v>101237</v>
      </c>
      <c r="E8" s="260">
        <f t="shared" si="0"/>
        <v>0.1</v>
      </c>
      <c r="F8" s="257">
        <v>39.029347542469473</v>
      </c>
      <c r="G8" s="263"/>
      <c r="H8" s="866" t="s">
        <v>102</v>
      </c>
      <c r="I8" s="866"/>
      <c r="J8" s="762">
        <v>918630</v>
      </c>
      <c r="K8" s="764"/>
      <c r="L8" s="258">
        <f t="shared" si="1"/>
        <v>0.8</v>
      </c>
      <c r="M8" s="860">
        <v>136.19999999999999</v>
      </c>
      <c r="N8" s="861"/>
      <c r="O8" s="129">
        <v>918630</v>
      </c>
      <c r="P8" s="762">
        <v>613450</v>
      </c>
      <c r="Q8" s="764"/>
      <c r="R8" s="262">
        <f t="shared" si="2"/>
        <v>0.8</v>
      </c>
    </row>
    <row r="9" spans="1:20" ht="23.25" customHeight="1" x14ac:dyDescent="0.2">
      <c r="B9" s="809" t="s">
        <v>103</v>
      </c>
      <c r="C9" s="810"/>
      <c r="D9" s="129">
        <v>522274</v>
      </c>
      <c r="E9" s="260">
        <f t="shared" si="0"/>
        <v>0.4</v>
      </c>
      <c r="F9" s="264">
        <v>34.710511450834524</v>
      </c>
      <c r="G9" s="848" t="s">
        <v>104</v>
      </c>
      <c r="H9" s="849"/>
      <c r="I9" s="832"/>
      <c r="J9" s="762">
        <v>38475106</v>
      </c>
      <c r="K9" s="764"/>
      <c r="L9" s="258">
        <f t="shared" si="1"/>
        <v>31.6</v>
      </c>
      <c r="M9" s="860">
        <v>3.1</v>
      </c>
      <c r="N9" s="861"/>
      <c r="O9" s="129">
        <v>16874026</v>
      </c>
      <c r="P9" s="762">
        <v>13754523</v>
      </c>
      <c r="Q9" s="764"/>
      <c r="R9" s="262">
        <f t="shared" si="2"/>
        <v>18.2</v>
      </c>
    </row>
    <row r="10" spans="1:20" ht="23.25" customHeight="1" x14ac:dyDescent="0.2">
      <c r="B10" s="809" t="s">
        <v>105</v>
      </c>
      <c r="C10" s="810"/>
      <c r="D10" s="129">
        <v>763336</v>
      </c>
      <c r="E10" s="260">
        <f t="shared" si="0"/>
        <v>0.6</v>
      </c>
      <c r="F10" s="264">
        <v>82.983548318275197</v>
      </c>
      <c r="G10" s="848" t="s">
        <v>106</v>
      </c>
      <c r="H10" s="849"/>
      <c r="I10" s="832"/>
      <c r="J10" s="762">
        <v>2089146</v>
      </c>
      <c r="K10" s="764"/>
      <c r="L10" s="258">
        <f t="shared" si="1"/>
        <v>1.7</v>
      </c>
      <c r="M10" s="860">
        <v>5</v>
      </c>
      <c r="N10" s="861"/>
      <c r="O10" s="129">
        <v>2089146</v>
      </c>
      <c r="P10" s="762">
        <v>2089146</v>
      </c>
      <c r="Q10" s="764"/>
      <c r="R10" s="262">
        <f t="shared" si="2"/>
        <v>2.8</v>
      </c>
    </row>
    <row r="11" spans="1:20" ht="23.25" customHeight="1" x14ac:dyDescent="0.2">
      <c r="B11" s="809" t="s">
        <v>107</v>
      </c>
      <c r="C11" s="810"/>
      <c r="D11" s="129">
        <v>5377321</v>
      </c>
      <c r="E11" s="260">
        <f t="shared" si="0"/>
        <v>4.3</v>
      </c>
      <c r="F11" s="264">
        <v>4.5221347444501792</v>
      </c>
      <c r="G11" s="862" t="s">
        <v>108</v>
      </c>
      <c r="H11" s="864" t="s">
        <v>109</v>
      </c>
      <c r="I11" s="832"/>
      <c r="J11" s="762">
        <v>2087418</v>
      </c>
      <c r="K11" s="764"/>
      <c r="L11" s="258">
        <f t="shared" si="1"/>
        <v>1.7</v>
      </c>
      <c r="M11" s="860">
        <v>4.9000000000000004</v>
      </c>
      <c r="N11" s="861"/>
      <c r="O11" s="129">
        <v>2087418</v>
      </c>
      <c r="P11" s="762">
        <v>2087418</v>
      </c>
      <c r="Q11" s="764"/>
      <c r="R11" s="262">
        <f t="shared" si="2"/>
        <v>2.8</v>
      </c>
    </row>
    <row r="12" spans="1:20" ht="23.25" customHeight="1" x14ac:dyDescent="0.2">
      <c r="B12" s="809" t="s">
        <v>111</v>
      </c>
      <c r="C12" s="810"/>
      <c r="D12" s="129">
        <v>0</v>
      </c>
      <c r="E12" s="265" t="str">
        <f t="shared" si="0"/>
        <v>－</v>
      </c>
      <c r="F12" s="264" t="s">
        <v>199</v>
      </c>
      <c r="G12" s="863"/>
      <c r="H12" s="864" t="s">
        <v>112</v>
      </c>
      <c r="I12" s="832"/>
      <c r="J12" s="762">
        <v>1728</v>
      </c>
      <c r="K12" s="764"/>
      <c r="L12" s="258">
        <f t="shared" si="1"/>
        <v>0</v>
      </c>
      <c r="M12" s="860" t="s">
        <v>255</v>
      </c>
      <c r="N12" s="861"/>
      <c r="O12" s="129">
        <v>1728</v>
      </c>
      <c r="P12" s="762">
        <v>1728</v>
      </c>
      <c r="Q12" s="764"/>
      <c r="R12" s="262">
        <f t="shared" si="2"/>
        <v>0</v>
      </c>
    </row>
    <row r="13" spans="1:20" ht="23.25" customHeight="1" x14ac:dyDescent="0.2">
      <c r="B13" s="809" t="s">
        <v>113</v>
      </c>
      <c r="C13" s="810"/>
      <c r="D13" s="129">
        <v>1008</v>
      </c>
      <c r="E13" s="228">
        <f t="shared" si="0"/>
        <v>0</v>
      </c>
      <c r="F13" s="264">
        <v>-53.825011452130099</v>
      </c>
      <c r="G13" s="848" t="s">
        <v>114</v>
      </c>
      <c r="H13" s="849"/>
      <c r="I13" s="832"/>
      <c r="J13" s="762">
        <f>J6+J9+J10</f>
        <v>60812328</v>
      </c>
      <c r="K13" s="764"/>
      <c r="L13" s="258">
        <f t="shared" si="1"/>
        <v>50</v>
      </c>
      <c r="M13" s="860">
        <v>5.8</v>
      </c>
      <c r="N13" s="861"/>
      <c r="O13" s="130">
        <f>O6+O9+O10</f>
        <v>38028150</v>
      </c>
      <c r="P13" s="762">
        <f>P6+P9+P10</f>
        <v>34547218</v>
      </c>
      <c r="Q13" s="764"/>
      <c r="R13" s="262">
        <f t="shared" si="2"/>
        <v>45.8</v>
      </c>
    </row>
    <row r="14" spans="1:20" ht="23.25" customHeight="1" x14ac:dyDescent="0.2">
      <c r="B14" s="809" t="s">
        <v>115</v>
      </c>
      <c r="C14" s="810"/>
      <c r="D14" s="129">
        <v>108937</v>
      </c>
      <c r="E14" s="228">
        <f t="shared" si="0"/>
        <v>0.1</v>
      </c>
      <c r="F14" s="264">
        <v>33.390067100945295</v>
      </c>
      <c r="G14" s="848" t="s">
        <v>116</v>
      </c>
      <c r="H14" s="849"/>
      <c r="I14" s="832"/>
      <c r="J14" s="762">
        <v>23203921</v>
      </c>
      <c r="K14" s="764"/>
      <c r="L14" s="258">
        <f t="shared" si="1"/>
        <v>19.100000000000001</v>
      </c>
      <c r="M14" s="793">
        <v>15.3</v>
      </c>
      <c r="N14" s="828"/>
      <c r="O14" s="129">
        <v>18879635</v>
      </c>
      <c r="P14" s="762">
        <v>14724874</v>
      </c>
      <c r="Q14" s="764"/>
      <c r="R14" s="266">
        <f t="shared" si="2"/>
        <v>19.5</v>
      </c>
    </row>
    <row r="15" spans="1:20" ht="23.25" customHeight="1" x14ac:dyDescent="0.2">
      <c r="B15" s="859" t="s">
        <v>117</v>
      </c>
      <c r="C15" s="850"/>
      <c r="D15" s="129">
        <v>1163834</v>
      </c>
      <c r="E15" s="265">
        <f t="shared" si="0"/>
        <v>0.9</v>
      </c>
      <c r="F15" s="264">
        <v>507.36561945517167</v>
      </c>
      <c r="G15" s="848" t="s">
        <v>118</v>
      </c>
      <c r="H15" s="849"/>
      <c r="I15" s="832"/>
      <c r="J15" s="762">
        <v>764354</v>
      </c>
      <c r="K15" s="764"/>
      <c r="L15" s="258">
        <f t="shared" si="1"/>
        <v>0.6</v>
      </c>
      <c r="M15" s="793">
        <v>28.5</v>
      </c>
      <c r="N15" s="828"/>
      <c r="O15" s="129">
        <v>755840</v>
      </c>
      <c r="P15" s="762">
        <v>755840</v>
      </c>
      <c r="Q15" s="764"/>
      <c r="R15" s="262">
        <f t="shared" si="2"/>
        <v>1</v>
      </c>
    </row>
    <row r="16" spans="1:20" ht="23.25" customHeight="1" x14ac:dyDescent="0.2">
      <c r="B16" s="809" t="s">
        <v>119</v>
      </c>
      <c r="C16" s="850"/>
      <c r="D16" s="129">
        <v>47696604</v>
      </c>
      <c r="E16" s="260">
        <f t="shared" si="0"/>
        <v>38.200000000000003</v>
      </c>
      <c r="F16" s="264">
        <v>5.3442118731158894</v>
      </c>
      <c r="G16" s="848" t="s">
        <v>120</v>
      </c>
      <c r="H16" s="849"/>
      <c r="I16" s="832"/>
      <c r="J16" s="762">
        <v>8617782</v>
      </c>
      <c r="K16" s="764"/>
      <c r="L16" s="258">
        <f t="shared" si="1"/>
        <v>7.1</v>
      </c>
      <c r="M16" s="793">
        <v>9.5</v>
      </c>
      <c r="N16" s="828"/>
      <c r="O16" s="129">
        <v>6383440</v>
      </c>
      <c r="P16" s="762">
        <v>4180257</v>
      </c>
      <c r="Q16" s="764"/>
      <c r="R16" s="262">
        <f t="shared" si="2"/>
        <v>5.5</v>
      </c>
    </row>
    <row r="17" spans="1:21" ht="23.25" customHeight="1" x14ac:dyDescent="0.2">
      <c r="B17" s="851" t="s">
        <v>108</v>
      </c>
      <c r="C17" s="267" t="s">
        <v>121</v>
      </c>
      <c r="D17" s="129">
        <v>46148080</v>
      </c>
      <c r="E17" s="260">
        <f t="shared" si="0"/>
        <v>36.9</v>
      </c>
      <c r="F17" s="264">
        <v>4.3231857426251352</v>
      </c>
      <c r="G17" s="848" t="s">
        <v>38</v>
      </c>
      <c r="H17" s="849"/>
      <c r="I17" s="832"/>
      <c r="J17" s="762">
        <v>5113985</v>
      </c>
      <c r="K17" s="764"/>
      <c r="L17" s="258">
        <f t="shared" si="1"/>
        <v>4.2</v>
      </c>
      <c r="M17" s="793">
        <v>-29.5</v>
      </c>
      <c r="N17" s="828"/>
      <c r="O17" s="129">
        <v>5036071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29">
        <v>1548524</v>
      </c>
      <c r="E18" s="260">
        <f t="shared" si="0"/>
        <v>1.2</v>
      </c>
      <c r="F18" s="264">
        <v>48.721933191896817</v>
      </c>
      <c r="G18" s="848" t="s">
        <v>123</v>
      </c>
      <c r="H18" s="849"/>
      <c r="I18" s="832"/>
      <c r="J18" s="762">
        <v>0</v>
      </c>
      <c r="K18" s="764"/>
      <c r="L18" s="258" t="str">
        <f t="shared" si="1"/>
        <v>－</v>
      </c>
      <c r="M18" s="793" t="s">
        <v>199</v>
      </c>
      <c r="N18" s="828"/>
      <c r="O18" s="12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29">
        <v>15660</v>
      </c>
      <c r="E19" s="260">
        <f t="shared" si="0"/>
        <v>0</v>
      </c>
      <c r="F19" s="264">
        <v>-0.48929274957107971</v>
      </c>
      <c r="G19" s="848" t="s">
        <v>125</v>
      </c>
      <c r="H19" s="849"/>
      <c r="I19" s="832"/>
      <c r="J19" s="762">
        <v>1948425</v>
      </c>
      <c r="K19" s="764"/>
      <c r="L19" s="258">
        <f t="shared" si="1"/>
        <v>1.6</v>
      </c>
      <c r="M19" s="793">
        <v>-21.5</v>
      </c>
      <c r="N19" s="828"/>
      <c r="O19" s="129">
        <v>945792</v>
      </c>
      <c r="P19" s="762">
        <v>0</v>
      </c>
      <c r="Q19" s="764"/>
      <c r="R19" s="262" t="str">
        <f>IF(P19=0,"－",ROUND(P19/$P$25*100,1))</f>
        <v>－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75913791</v>
      </c>
      <c r="E20" s="260">
        <f t="shared" si="0"/>
        <v>60.8</v>
      </c>
      <c r="F20" s="264">
        <v>5.9409354423072047</v>
      </c>
      <c r="G20" s="848" t="s">
        <v>128</v>
      </c>
      <c r="H20" s="849"/>
      <c r="I20" s="832"/>
      <c r="J20" s="762">
        <v>8860072</v>
      </c>
      <c r="K20" s="764"/>
      <c r="L20" s="258">
        <f t="shared" si="1"/>
        <v>7.3</v>
      </c>
      <c r="M20" s="793">
        <v>-1.3</v>
      </c>
      <c r="N20" s="828"/>
      <c r="O20" s="129">
        <v>7265083</v>
      </c>
      <c r="P20" s="762">
        <v>6116229</v>
      </c>
      <c r="Q20" s="764"/>
      <c r="R20" s="262">
        <f>IF(P20=0,"－",ROUND(P20/$P$25*100,1))</f>
        <v>8.1</v>
      </c>
    </row>
    <row r="21" spans="1:21" ht="23.25" customHeight="1" x14ac:dyDescent="0.2">
      <c r="B21" s="809" t="s">
        <v>129</v>
      </c>
      <c r="C21" s="810"/>
      <c r="D21" s="129">
        <v>1061364</v>
      </c>
      <c r="E21" s="265">
        <f t="shared" si="0"/>
        <v>0.8</v>
      </c>
      <c r="F21" s="264">
        <v>-3.217440783186587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793" t="s">
        <v>199</v>
      </c>
      <c r="N21" s="828"/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29">
        <v>1957628</v>
      </c>
      <c r="E22" s="260">
        <f t="shared" si="0"/>
        <v>1.6</v>
      </c>
      <c r="F22" s="257">
        <v>-2.0489077978982029</v>
      </c>
      <c r="G22" s="846" t="s">
        <v>132</v>
      </c>
      <c r="H22" s="847"/>
      <c r="I22" s="839"/>
      <c r="J22" s="763">
        <f>J24+J27+J28</f>
        <v>12366933</v>
      </c>
      <c r="K22" s="764"/>
      <c r="L22" s="258">
        <f t="shared" si="1"/>
        <v>10.199999999999999</v>
      </c>
      <c r="M22" s="793">
        <v>-2</v>
      </c>
      <c r="N22" s="828"/>
      <c r="O22" s="131">
        <f>O24+O27+O28</f>
        <v>7768862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29">
        <v>339232</v>
      </c>
      <c r="E23" s="260">
        <f t="shared" si="0"/>
        <v>0.3</v>
      </c>
      <c r="F23" s="257">
        <v>0.27371669435363177</v>
      </c>
      <c r="G23" s="271"/>
      <c r="H23" s="838" t="s">
        <v>135</v>
      </c>
      <c r="I23" s="839"/>
      <c r="J23" s="762">
        <v>339768</v>
      </c>
      <c r="K23" s="764"/>
      <c r="L23" s="258">
        <f t="shared" si="1"/>
        <v>0.3</v>
      </c>
      <c r="M23" s="793">
        <v>22.4</v>
      </c>
      <c r="N23" s="828"/>
      <c r="O23" s="129">
        <v>339768</v>
      </c>
      <c r="P23" s="829">
        <v>60324418</v>
      </c>
      <c r="Q23" s="830"/>
      <c r="R23" s="273" t="s">
        <v>14</v>
      </c>
    </row>
    <row r="24" spans="1:21" ht="23.25" customHeight="1" x14ac:dyDescent="0.2">
      <c r="B24" s="809" t="s">
        <v>136</v>
      </c>
      <c r="C24" s="810"/>
      <c r="D24" s="129">
        <v>20045626</v>
      </c>
      <c r="E24" s="260">
        <f t="shared" si="0"/>
        <v>16</v>
      </c>
      <c r="F24" s="264">
        <v>-3.7209108865314922</v>
      </c>
      <c r="G24" s="840" t="s">
        <v>137</v>
      </c>
      <c r="H24" s="838" t="s">
        <v>138</v>
      </c>
      <c r="I24" s="839"/>
      <c r="J24" s="762">
        <v>12366933</v>
      </c>
      <c r="K24" s="764"/>
      <c r="L24" s="258">
        <f t="shared" si="1"/>
        <v>10.199999999999999</v>
      </c>
      <c r="M24" s="793">
        <v>-2</v>
      </c>
      <c r="N24" s="828"/>
      <c r="O24" s="129">
        <v>7768862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29">
        <v>13369116</v>
      </c>
      <c r="E25" s="260">
        <f t="shared" si="0"/>
        <v>10.7</v>
      </c>
      <c r="F25" s="264">
        <v>5.2307220036876378</v>
      </c>
      <c r="G25" s="840"/>
      <c r="H25" s="836" t="s">
        <v>108</v>
      </c>
      <c r="I25" s="255" t="s">
        <v>141</v>
      </c>
      <c r="J25" s="762">
        <v>2303583</v>
      </c>
      <c r="K25" s="764"/>
      <c r="L25" s="258">
        <f t="shared" si="1"/>
        <v>1.9</v>
      </c>
      <c r="M25" s="793">
        <v>-9.1</v>
      </c>
      <c r="N25" s="828"/>
      <c r="O25" s="129">
        <v>941629</v>
      </c>
      <c r="P25" s="829">
        <v>75437120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29">
        <v>332973</v>
      </c>
      <c r="E26" s="260">
        <f t="shared" si="0"/>
        <v>0.3</v>
      </c>
      <c r="F26" s="264">
        <v>-16.75508510170204</v>
      </c>
      <c r="G26" s="840"/>
      <c r="H26" s="837"/>
      <c r="I26" s="255" t="s">
        <v>143</v>
      </c>
      <c r="J26" s="762">
        <v>10063350</v>
      </c>
      <c r="K26" s="764"/>
      <c r="L26" s="258">
        <f t="shared" si="1"/>
        <v>8.3000000000000007</v>
      </c>
      <c r="M26" s="793">
        <v>-0.2</v>
      </c>
      <c r="N26" s="828"/>
      <c r="O26" s="129">
        <v>6827233</v>
      </c>
      <c r="R26" s="275"/>
    </row>
    <row r="27" spans="1:21" ht="23.25" customHeight="1" x14ac:dyDescent="0.2">
      <c r="B27" s="809" t="s">
        <v>144</v>
      </c>
      <c r="C27" s="810"/>
      <c r="D27" s="129">
        <v>129044</v>
      </c>
      <c r="E27" s="260">
        <f t="shared" si="0"/>
        <v>0.1</v>
      </c>
      <c r="F27" s="264">
        <v>29.009167524768319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793" t="s">
        <v>199</v>
      </c>
      <c r="N27" s="828"/>
      <c r="O27" s="12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29">
        <v>3761268</v>
      </c>
      <c r="E28" s="228">
        <f t="shared" si="0"/>
        <v>3</v>
      </c>
      <c r="F28" s="264">
        <v>-18.477393664577779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793" t="s">
        <v>199</v>
      </c>
      <c r="N28" s="828"/>
      <c r="O28" s="12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29">
        <v>4234845</v>
      </c>
      <c r="E29" s="260">
        <f t="shared" si="0"/>
        <v>3.4</v>
      </c>
      <c r="F29" s="264">
        <v>-18.106827413925863</v>
      </c>
      <c r="G29" s="811" t="s">
        <v>149</v>
      </c>
      <c r="H29" s="772"/>
      <c r="I29" s="733"/>
      <c r="J29" s="762">
        <f>SUM(J13:K22)</f>
        <v>121687800</v>
      </c>
      <c r="K29" s="764"/>
      <c r="L29" s="276">
        <f t="shared" si="1"/>
        <v>100</v>
      </c>
      <c r="M29" s="812">
        <v>3.7</v>
      </c>
      <c r="N29" s="813"/>
      <c r="O29" s="132">
        <f>SUM(O13:O22)</f>
        <v>85062873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29">
        <v>3054256</v>
      </c>
      <c r="E30" s="260">
        <f t="shared" si="0"/>
        <v>2.4</v>
      </c>
      <c r="F30" s="257">
        <v>28.2236799294703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29">
        <v>756000</v>
      </c>
      <c r="E31" s="260">
        <f t="shared" si="0"/>
        <v>0.6</v>
      </c>
      <c r="F31" s="257">
        <v>114.77272727272729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49041352</v>
      </c>
      <c r="E32" s="228">
        <f t="shared" si="0"/>
        <v>39.200000000000003</v>
      </c>
      <c r="F32" s="257">
        <v>-1.8729170454629851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124955143</v>
      </c>
      <c r="E33" s="278">
        <f t="shared" si="0"/>
        <v>100</v>
      </c>
      <c r="F33" s="279">
        <v>2.7303560656950276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18255428</v>
      </c>
      <c r="O37" s="764"/>
      <c r="P37" s="152">
        <f t="shared" ref="P37:P43" si="3">IF(N37=0,"－",ROUND(N37/$N$43*100,1))</f>
        <v>91.9</v>
      </c>
      <c r="Q37" s="793">
        <v>0.8</v>
      </c>
      <c r="R37" s="794"/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620916</v>
      </c>
      <c r="E38" s="169">
        <f t="shared" ref="E38:E51" si="4">IF(D38=0,"－",ROUND(D38/$D$51*100,1))</f>
        <v>0.5</v>
      </c>
      <c r="F38" s="169">
        <v>2.2000000000000002</v>
      </c>
      <c r="G38" s="798">
        <v>620916</v>
      </c>
      <c r="H38" s="799"/>
      <c r="I38" s="800"/>
      <c r="J38" s="281">
        <f t="shared" ref="J38:J51" si="5">IF(G38=0,"－",ROUND(G38/$G$51*100,1))</f>
        <v>0.7</v>
      </c>
      <c r="K38" s="782" t="s">
        <v>160</v>
      </c>
      <c r="L38" s="783"/>
      <c r="M38" s="768"/>
      <c r="N38" s="762">
        <v>92241</v>
      </c>
      <c r="O38" s="764"/>
      <c r="P38" s="152">
        <f t="shared" si="3"/>
        <v>0.5</v>
      </c>
      <c r="Q38" s="793">
        <v>2.4</v>
      </c>
      <c r="R38" s="794"/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13247413</v>
      </c>
      <c r="E39" s="169">
        <f t="shared" si="4"/>
        <v>10.9</v>
      </c>
      <c r="F39" s="169">
        <v>3.9</v>
      </c>
      <c r="G39" s="762">
        <v>11370264</v>
      </c>
      <c r="H39" s="763"/>
      <c r="I39" s="764"/>
      <c r="J39" s="282">
        <f t="shared" si="5"/>
        <v>13.4</v>
      </c>
      <c r="K39" s="782" t="s">
        <v>162</v>
      </c>
      <c r="L39" s="783"/>
      <c r="M39" s="768"/>
      <c r="N39" s="762">
        <v>1517205</v>
      </c>
      <c r="O39" s="764"/>
      <c r="P39" s="152">
        <f t="shared" si="3"/>
        <v>7.6</v>
      </c>
      <c r="Q39" s="793">
        <v>-3</v>
      </c>
      <c r="R39" s="794"/>
    </row>
    <row r="40" spans="1:20" ht="20.100000000000001" customHeight="1" x14ac:dyDescent="0.2">
      <c r="A40" s="275"/>
      <c r="B40" s="767" t="s">
        <v>163</v>
      </c>
      <c r="C40" s="768"/>
      <c r="D40" s="130">
        <v>62547789</v>
      </c>
      <c r="E40" s="169">
        <f t="shared" si="4"/>
        <v>51.4</v>
      </c>
      <c r="F40" s="169">
        <v>4.5</v>
      </c>
      <c r="G40" s="762">
        <v>36664216</v>
      </c>
      <c r="H40" s="763"/>
      <c r="I40" s="764"/>
      <c r="J40" s="282">
        <f t="shared" si="5"/>
        <v>43.1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">
        <v>199</v>
      </c>
      <c r="R40" s="794"/>
    </row>
    <row r="41" spans="1:20" ht="20.100000000000001" customHeight="1" x14ac:dyDescent="0.2">
      <c r="A41" s="275"/>
      <c r="B41" s="767" t="s">
        <v>165</v>
      </c>
      <c r="C41" s="768"/>
      <c r="D41" s="155">
        <v>9205875</v>
      </c>
      <c r="E41" s="169">
        <f t="shared" si="4"/>
        <v>7.6</v>
      </c>
      <c r="F41" s="169">
        <v>5.3</v>
      </c>
      <c r="G41" s="762">
        <v>7364776</v>
      </c>
      <c r="H41" s="763"/>
      <c r="I41" s="764"/>
      <c r="J41" s="282">
        <f t="shared" si="5"/>
        <v>8.6999999999999993</v>
      </c>
      <c r="K41" s="782" t="s">
        <v>166</v>
      </c>
      <c r="L41" s="783"/>
      <c r="M41" s="768"/>
      <c r="N41" s="762">
        <v>0</v>
      </c>
      <c r="O41" s="764"/>
      <c r="P41" s="152" t="str">
        <f t="shared" si="3"/>
        <v>－</v>
      </c>
      <c r="Q41" s="793" t="s">
        <v>199</v>
      </c>
      <c r="R41" s="794"/>
    </row>
    <row r="42" spans="1:20" ht="20.100000000000001" customHeight="1" x14ac:dyDescent="0.2">
      <c r="A42" s="275"/>
      <c r="B42" s="767" t="s">
        <v>167</v>
      </c>
      <c r="C42" s="768"/>
      <c r="D42" s="130">
        <v>137217</v>
      </c>
      <c r="E42" s="169">
        <f t="shared" si="4"/>
        <v>0.1</v>
      </c>
      <c r="F42" s="169">
        <v>4.3</v>
      </c>
      <c r="G42" s="762">
        <v>116250</v>
      </c>
      <c r="H42" s="763"/>
      <c r="I42" s="764"/>
      <c r="J42" s="282">
        <f t="shared" si="5"/>
        <v>0.1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">
        <v>199</v>
      </c>
      <c r="R42" s="794"/>
    </row>
    <row r="43" spans="1:20" ht="20.100000000000001" customHeight="1" x14ac:dyDescent="0.2">
      <c r="A43" s="275"/>
      <c r="B43" s="767" t="s">
        <v>169</v>
      </c>
      <c r="C43" s="768"/>
      <c r="D43" s="130">
        <v>0</v>
      </c>
      <c r="E43" s="169" t="str">
        <f t="shared" si="4"/>
        <v>－</v>
      </c>
      <c r="F43" s="169" t="s">
        <v>199</v>
      </c>
      <c r="G43" s="762">
        <v>0</v>
      </c>
      <c r="H43" s="763"/>
      <c r="I43" s="764"/>
      <c r="J43" s="282" t="str">
        <f t="shared" si="5"/>
        <v>－</v>
      </c>
      <c r="K43" s="782" t="s">
        <v>68</v>
      </c>
      <c r="L43" s="783"/>
      <c r="M43" s="768"/>
      <c r="N43" s="762">
        <f>SUM(N37:O42)</f>
        <v>19864874</v>
      </c>
      <c r="O43" s="764"/>
      <c r="P43" s="228">
        <f t="shared" si="3"/>
        <v>100</v>
      </c>
      <c r="Q43" s="793">
        <v>0.5</v>
      </c>
      <c r="R43" s="794"/>
    </row>
    <row r="44" spans="1:20" ht="20.100000000000001" customHeight="1" x14ac:dyDescent="0.2">
      <c r="A44" s="275"/>
      <c r="B44" s="767" t="s">
        <v>170</v>
      </c>
      <c r="C44" s="768"/>
      <c r="D44" s="155">
        <v>2548418</v>
      </c>
      <c r="E44" s="169">
        <f t="shared" si="4"/>
        <v>2.1</v>
      </c>
      <c r="F44" s="169">
        <v>1.3</v>
      </c>
      <c r="G44" s="762">
        <v>1396597</v>
      </c>
      <c r="H44" s="763"/>
      <c r="I44" s="764"/>
      <c r="J44" s="282">
        <f t="shared" si="5"/>
        <v>1.6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12529132</v>
      </c>
      <c r="E45" s="169">
        <f t="shared" si="4"/>
        <v>10.3</v>
      </c>
      <c r="F45" s="169">
        <v>-17.2</v>
      </c>
      <c r="G45" s="762">
        <v>8991555</v>
      </c>
      <c r="H45" s="763"/>
      <c r="I45" s="764"/>
      <c r="J45" s="282">
        <f t="shared" si="5"/>
        <v>10.6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670578</v>
      </c>
      <c r="E46" s="169">
        <f t="shared" si="4"/>
        <v>0.6</v>
      </c>
      <c r="F46" s="169">
        <v>23.2</v>
      </c>
      <c r="G46" s="762">
        <v>639251</v>
      </c>
      <c r="H46" s="763"/>
      <c r="I46" s="764"/>
      <c r="J46" s="282">
        <f t="shared" si="5"/>
        <v>0.8</v>
      </c>
      <c r="K46" s="788">
        <v>99.3</v>
      </c>
      <c r="L46" s="789"/>
      <c r="M46" s="790"/>
      <c r="N46" s="791">
        <v>55.4</v>
      </c>
      <c r="O46" s="790"/>
      <c r="P46" s="791">
        <v>98.7</v>
      </c>
      <c r="Q46" s="789"/>
      <c r="R46" s="792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18091277</v>
      </c>
      <c r="E47" s="169">
        <f t="shared" si="4"/>
        <v>14.9</v>
      </c>
      <c r="F47" s="169">
        <v>19.5</v>
      </c>
      <c r="G47" s="762">
        <v>15809863</v>
      </c>
      <c r="H47" s="763"/>
      <c r="I47" s="764"/>
      <c r="J47" s="282">
        <f t="shared" si="5"/>
        <v>18.600000000000001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169" t="s">
        <v>199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2089185</v>
      </c>
      <c r="E49" s="169">
        <f t="shared" si="4"/>
        <v>1.7</v>
      </c>
      <c r="F49" s="169">
        <v>5</v>
      </c>
      <c r="G49" s="762">
        <v>2089185</v>
      </c>
      <c r="H49" s="763"/>
      <c r="I49" s="764"/>
      <c r="J49" s="282">
        <f t="shared" si="5"/>
        <v>2.5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169" t="s">
        <v>199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734">
        <v>22435969</v>
      </c>
      <c r="O50" s="738"/>
      <c r="P50" s="170">
        <v>-2.7084646181124161</v>
      </c>
      <c r="Q50" s="734">
        <v>2694379</v>
      </c>
      <c r="R50" s="737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121687800</v>
      </c>
      <c r="E51" s="752">
        <f t="shared" si="4"/>
        <v>100</v>
      </c>
      <c r="F51" s="752">
        <v>3.7</v>
      </c>
      <c r="G51" s="754">
        <f>SUM(G38:I50)</f>
        <v>85062873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742">
        <v>22020855</v>
      </c>
      <c r="O51" s="743"/>
      <c r="P51" s="169">
        <v>-2.9721191383853318</v>
      </c>
      <c r="Q51" s="742">
        <v>51259</v>
      </c>
      <c r="R51" s="744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753"/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3276827</v>
      </c>
      <c r="O52" s="738"/>
      <c r="P52" s="170">
        <v>1.7218819758989978</v>
      </c>
      <c r="Q52" s="734">
        <v>591093</v>
      </c>
      <c r="R52" s="737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3205986</v>
      </c>
      <c r="O53" s="730"/>
      <c r="P53" s="172">
        <v>0.95771692226882532</v>
      </c>
      <c r="Q53" s="729">
        <v>0</v>
      </c>
      <c r="R53" s="731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19367795</v>
      </c>
      <c r="O54" s="738"/>
      <c r="P54" s="170">
        <v>1.7</v>
      </c>
      <c r="Q54" s="734">
        <v>3082212</v>
      </c>
      <c r="R54" s="737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18734502</v>
      </c>
      <c r="O55" s="730"/>
      <c r="P55" s="169">
        <v>1.2</v>
      </c>
      <c r="Q55" s="729">
        <v>43985</v>
      </c>
      <c r="R55" s="731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734" t="s">
        <v>199</v>
      </c>
      <c r="O56" s="738"/>
      <c r="P56" s="170" t="s">
        <v>199</v>
      </c>
      <c r="Q56" s="734" t="s">
        <v>199</v>
      </c>
      <c r="R56" s="737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29" t="s">
        <v>199</v>
      </c>
      <c r="O57" s="730"/>
      <c r="P57" s="172" t="s">
        <v>199</v>
      </c>
      <c r="Q57" s="729" t="s">
        <v>199</v>
      </c>
      <c r="R57" s="731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>
        <v>293430</v>
      </c>
      <c r="O58" s="738"/>
      <c r="P58" s="170">
        <v>177.56704346592252</v>
      </c>
      <c r="Q58" s="734">
        <v>292980</v>
      </c>
      <c r="R58" s="737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>
        <v>293430</v>
      </c>
      <c r="O59" s="730"/>
      <c r="P59" s="169">
        <v>177.56704346592252</v>
      </c>
      <c r="Q59" s="729">
        <v>0</v>
      </c>
      <c r="R59" s="731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 t="s">
        <v>199</v>
      </c>
      <c r="O60" s="735"/>
      <c r="P60" s="206" t="s">
        <v>199</v>
      </c>
      <c r="Q60" s="736" t="s">
        <v>199</v>
      </c>
      <c r="R60" s="737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723" t="s">
        <v>199</v>
      </c>
      <c r="O61" s="724"/>
      <c r="P61" s="286" t="s">
        <v>199</v>
      </c>
      <c r="Q61" s="725" t="s">
        <v>199</v>
      </c>
      <c r="R61" s="72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11" priority="2" stopIfTrue="1">
      <formula>"IF(AND(D6=0,F6=0,【参考】24右!F6=0））"</formula>
    </cfRule>
  </conditionalFormatting>
  <conditionalFormatting sqref="M6:N29">
    <cfRule type="expression" dxfId="10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3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66868-B79B-4EC4-A066-03EA33512065}">
  <dimension ref="A1:AN58"/>
  <sheetViews>
    <sheetView view="pageBreakPreview" zoomScale="70" zoomScaleNormal="75" zoomScaleSheetLayoutView="70" workbookViewId="0">
      <selection activeCell="AM15" sqref="AM15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256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584483</v>
      </c>
      <c r="F5" s="508"/>
      <c r="G5" s="508"/>
      <c r="H5" s="508"/>
      <c r="I5" s="236" t="s">
        <v>7</v>
      </c>
      <c r="J5" s="714">
        <v>32.22</v>
      </c>
      <c r="K5" s="715"/>
      <c r="L5" s="715"/>
      <c r="M5" s="715"/>
      <c r="N5" s="237" t="s">
        <v>8</v>
      </c>
      <c r="O5" s="716">
        <v>18140.400000000001</v>
      </c>
      <c r="P5" s="711"/>
      <c r="Q5" s="711"/>
      <c r="R5" s="711"/>
      <c r="S5" s="711"/>
      <c r="T5" s="711"/>
      <c r="U5" s="236" t="s">
        <v>7</v>
      </c>
      <c r="V5" s="716">
        <v>584483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580912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561916</v>
      </c>
      <c r="F6" s="483"/>
      <c r="G6" s="483"/>
      <c r="H6" s="483"/>
      <c r="I6" s="241" t="s">
        <v>7</v>
      </c>
      <c r="J6" s="705">
        <v>32.22</v>
      </c>
      <c r="K6" s="706"/>
      <c r="L6" s="706"/>
      <c r="M6" s="706"/>
      <c r="N6" s="242" t="s">
        <v>8</v>
      </c>
      <c r="O6" s="707">
        <v>17440</v>
      </c>
      <c r="P6" s="708"/>
      <c r="Q6" s="708"/>
      <c r="R6" s="708"/>
      <c r="S6" s="708"/>
      <c r="T6" s="708"/>
      <c r="U6" s="241" t="s">
        <v>7</v>
      </c>
      <c r="V6" s="707">
        <v>561916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574768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280748881</v>
      </c>
      <c r="H10" s="504"/>
      <c r="I10" s="504"/>
      <c r="J10" s="504"/>
      <c r="K10" s="504"/>
      <c r="L10" s="27"/>
      <c r="M10" s="28"/>
      <c r="N10" s="519">
        <v>264646696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6.1</v>
      </c>
      <c r="T10" s="659"/>
      <c r="U10" s="696" t="s">
        <v>19</v>
      </c>
      <c r="V10" s="544"/>
      <c r="W10" s="544"/>
      <c r="X10" s="544"/>
      <c r="Y10" s="523"/>
      <c r="Z10" s="519">
        <v>148538618</v>
      </c>
      <c r="AA10" s="504"/>
      <c r="AB10" s="504"/>
      <c r="AC10" s="504"/>
      <c r="AD10" s="30"/>
      <c r="AE10" s="31"/>
      <c r="AF10" s="519">
        <v>139178148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268335964</v>
      </c>
      <c r="H12" s="466"/>
      <c r="I12" s="466"/>
      <c r="J12" s="466"/>
      <c r="K12" s="466"/>
      <c r="L12" s="27"/>
      <c r="M12" s="28"/>
      <c r="N12" s="465">
        <v>257696543</v>
      </c>
      <c r="O12" s="466"/>
      <c r="P12" s="466"/>
      <c r="Q12" s="466"/>
      <c r="R12" s="29"/>
      <c r="S12" s="658">
        <f t="shared" si="0"/>
        <v>4.0999999999999996</v>
      </c>
      <c r="T12" s="659"/>
      <c r="U12" s="689" t="s">
        <v>22</v>
      </c>
      <c r="V12" s="491"/>
      <c r="W12" s="491"/>
      <c r="X12" s="491"/>
      <c r="Y12" s="492"/>
      <c r="Z12" s="519">
        <v>62479045</v>
      </c>
      <c r="AA12" s="504"/>
      <c r="AB12" s="504"/>
      <c r="AC12" s="504"/>
      <c r="AD12" s="43"/>
      <c r="AE12" s="44" t="s">
        <v>15</v>
      </c>
      <c r="AF12" s="519">
        <v>59825838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12412917</v>
      </c>
      <c r="H14" s="466"/>
      <c r="I14" s="466"/>
      <c r="J14" s="466"/>
      <c r="K14" s="466"/>
      <c r="L14" s="27"/>
      <c r="M14" s="28"/>
      <c r="N14" s="465">
        <v>6950153</v>
      </c>
      <c r="O14" s="466"/>
      <c r="P14" s="466"/>
      <c r="Q14" s="466"/>
      <c r="R14" s="49"/>
      <c r="S14" s="658">
        <f t="shared" si="0"/>
        <v>78.599999999999994</v>
      </c>
      <c r="T14" s="659"/>
      <c r="U14" s="689" t="s">
        <v>25</v>
      </c>
      <c r="V14" s="491"/>
      <c r="W14" s="491"/>
      <c r="X14" s="491"/>
      <c r="Y14" s="492"/>
      <c r="Z14" s="519">
        <v>156961693</v>
      </c>
      <c r="AA14" s="504"/>
      <c r="AB14" s="504"/>
      <c r="AC14" s="504"/>
      <c r="AD14" s="50"/>
      <c r="AE14" s="44" t="s">
        <v>15</v>
      </c>
      <c r="AF14" s="519">
        <v>147051346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805179</v>
      </c>
      <c r="H16" s="504"/>
      <c r="I16" s="504"/>
      <c r="J16" s="504"/>
      <c r="K16" s="504"/>
      <c r="L16" s="27"/>
      <c r="M16" s="28"/>
      <c r="N16" s="519">
        <v>367366</v>
      </c>
      <c r="O16" s="504"/>
      <c r="P16" s="504"/>
      <c r="Q16" s="504"/>
      <c r="R16" s="29"/>
      <c r="S16" s="658">
        <f t="shared" si="0"/>
        <v>119.2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11607738</v>
      </c>
      <c r="H18" s="466"/>
      <c r="I18" s="466"/>
      <c r="J18" s="466"/>
      <c r="K18" s="466"/>
      <c r="L18" s="27"/>
      <c r="M18" s="28"/>
      <c r="N18" s="465">
        <v>6582787</v>
      </c>
      <c r="O18" s="466"/>
      <c r="P18" s="466"/>
      <c r="Q18" s="466"/>
      <c r="R18" s="49"/>
      <c r="S18" s="658">
        <f t="shared" si="0"/>
        <v>76.3</v>
      </c>
      <c r="T18" s="659"/>
      <c r="U18" s="689" t="s">
        <v>34</v>
      </c>
      <c r="V18" s="491"/>
      <c r="W18" s="491"/>
      <c r="X18" s="491"/>
      <c r="Y18" s="492"/>
      <c r="Z18" s="674">
        <v>0.43</v>
      </c>
      <c r="AA18" s="675"/>
      <c r="AB18" s="675"/>
      <c r="AC18" s="675"/>
      <c r="AD18" s="54"/>
      <c r="AE18" s="55"/>
      <c r="AF18" s="42"/>
      <c r="AG18" s="675">
        <v>0.43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5024951</v>
      </c>
      <c r="H20" s="504"/>
      <c r="I20" s="504"/>
      <c r="J20" s="504"/>
      <c r="K20" s="504"/>
      <c r="L20" s="27"/>
      <c r="M20" s="28"/>
      <c r="N20" s="519">
        <v>-3598114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7.4</v>
      </c>
      <c r="AA20" s="669"/>
      <c r="AB20" s="669"/>
      <c r="AC20" s="669"/>
      <c r="AD20" s="26"/>
      <c r="AE20" s="60" t="s">
        <v>16</v>
      </c>
      <c r="AF20" s="16"/>
      <c r="AG20" s="672">
        <v>4.5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10939203</v>
      </c>
      <c r="H22" s="504"/>
      <c r="I22" s="504"/>
      <c r="J22" s="504"/>
      <c r="K22" s="504"/>
      <c r="L22" s="27"/>
      <c r="M22" s="28"/>
      <c r="N22" s="519">
        <v>5544304</v>
      </c>
      <c r="O22" s="504"/>
      <c r="P22" s="504"/>
      <c r="Q22" s="504"/>
      <c r="R22" s="29"/>
      <c r="S22" s="658">
        <f>IF(N22=0,IF(G22&gt;0,"皆増","－"),IF(G22=0,"皆減",ROUND((G22-N22)/N22*100,1)))</f>
        <v>97.3</v>
      </c>
      <c r="T22" s="659"/>
      <c r="U22" s="662" t="s">
        <v>40</v>
      </c>
      <c r="V22" s="663"/>
      <c r="W22" s="663"/>
      <c r="X22" s="663"/>
      <c r="Y22" s="664"/>
      <c r="Z22" s="668">
        <v>74.8</v>
      </c>
      <c r="AA22" s="669"/>
      <c r="AB22" s="669"/>
      <c r="AC22" s="669"/>
      <c r="AD22" s="26"/>
      <c r="AE22" s="60" t="s">
        <v>16</v>
      </c>
      <c r="AF22" s="16"/>
      <c r="AG22" s="672">
        <v>75.8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26741529</v>
      </c>
      <c r="AA24" s="641"/>
      <c r="AB24" s="641"/>
      <c r="AC24" s="641"/>
      <c r="AD24" s="50"/>
      <c r="AE24" s="44" t="s">
        <v>15</v>
      </c>
      <c r="AF24" s="640">
        <v>27408436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4951876</v>
      </c>
      <c r="H26" s="504"/>
      <c r="I26" s="504"/>
      <c r="J26" s="504"/>
      <c r="K26" s="504"/>
      <c r="L26" s="27"/>
      <c r="M26" s="28"/>
      <c r="N26" s="519">
        <v>2321452</v>
      </c>
      <c r="O26" s="504"/>
      <c r="P26" s="504"/>
      <c r="Q26" s="504"/>
      <c r="R26" s="29"/>
      <c r="S26" s="658">
        <f>IF(N26=0,IF(G26&gt;0,"皆増","－"),IF(G26=0,"皆減",ROUND((G26-N26)/N26*100,1)))</f>
        <v>113.3</v>
      </c>
      <c r="T26" s="659"/>
      <c r="U26" s="662" t="s">
        <v>46</v>
      </c>
      <c r="V26" s="663"/>
      <c r="W26" s="663"/>
      <c r="X26" s="663"/>
      <c r="Y26" s="664"/>
      <c r="Z26" s="640">
        <v>25570403</v>
      </c>
      <c r="AA26" s="641"/>
      <c r="AB26" s="641"/>
      <c r="AC26" s="641"/>
      <c r="AD26" s="50"/>
      <c r="AE26" s="44" t="s">
        <v>15</v>
      </c>
      <c r="AF26" s="640">
        <v>17506753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11012278</v>
      </c>
      <c r="H28" s="466"/>
      <c r="I28" s="466"/>
      <c r="J28" s="466"/>
      <c r="K28" s="466"/>
      <c r="L28" s="27"/>
      <c r="M28" s="28"/>
      <c r="N28" s="465">
        <v>-375262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197</v>
      </c>
      <c r="I34" s="604"/>
      <c r="J34" s="604"/>
      <c r="K34" s="604"/>
      <c r="L34" s="76" t="s">
        <v>54</v>
      </c>
      <c r="M34" s="28"/>
      <c r="N34" s="252"/>
      <c r="O34" s="604" t="s">
        <v>197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-2.6</v>
      </c>
      <c r="AB34" s="596"/>
      <c r="AC34" s="596"/>
      <c r="AD34" s="612" t="s">
        <v>56</v>
      </c>
      <c r="AE34" s="613"/>
      <c r="AF34" s="26"/>
      <c r="AG34" s="79"/>
      <c r="AH34" s="596">
        <v>-3.4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197</v>
      </c>
      <c r="I36" s="604"/>
      <c r="J36" s="604"/>
      <c r="K36" s="604"/>
      <c r="L36" s="76" t="s">
        <v>54</v>
      </c>
      <c r="M36" s="28"/>
      <c r="N36" s="252"/>
      <c r="O36" s="604" t="s">
        <v>197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211</v>
      </c>
      <c r="AB36" s="611"/>
      <c r="AC36" s="611"/>
      <c r="AD36" s="612" t="s">
        <v>56</v>
      </c>
      <c r="AE36" s="613"/>
      <c r="AF36" s="42"/>
      <c r="AG36" s="79"/>
      <c r="AH36" s="596" t="s">
        <v>211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30774635</v>
      </c>
      <c r="Y43" s="504"/>
      <c r="Z43" s="520"/>
      <c r="AA43" s="519">
        <v>1255738</v>
      </c>
      <c r="AB43" s="504"/>
      <c r="AC43" s="520"/>
      <c r="AD43" s="528">
        <v>84533601</v>
      </c>
      <c r="AE43" s="529"/>
      <c r="AF43" s="529"/>
      <c r="AG43" s="530"/>
      <c r="AH43" s="519">
        <f>SUM(X43:AG44)</f>
        <v>116563974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3604</v>
      </c>
      <c r="F44" s="487"/>
      <c r="G44" s="488"/>
      <c r="H44" s="486">
        <v>300642</v>
      </c>
      <c r="I44" s="487"/>
      <c r="J44" s="487"/>
      <c r="K44" s="488"/>
      <c r="L44" s="486">
        <v>184</v>
      </c>
      <c r="M44" s="487"/>
      <c r="N44" s="488"/>
      <c r="O44" s="486">
        <v>3594</v>
      </c>
      <c r="P44" s="487"/>
      <c r="Q44" s="486">
        <v>292253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290</v>
      </c>
      <c r="F45" s="508"/>
      <c r="G45" s="509"/>
      <c r="H45" s="507">
        <v>285649</v>
      </c>
      <c r="I45" s="508"/>
      <c r="J45" s="508"/>
      <c r="K45" s="509"/>
      <c r="L45" s="507">
        <v>3</v>
      </c>
      <c r="M45" s="508"/>
      <c r="N45" s="509"/>
      <c r="O45" s="507">
        <v>312</v>
      </c>
      <c r="P45" s="508"/>
      <c r="Q45" s="507">
        <v>289584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10939203</v>
      </c>
      <c r="Y45" s="504"/>
      <c r="Z45" s="520"/>
      <c r="AA45" s="465">
        <v>312052</v>
      </c>
      <c r="AB45" s="466"/>
      <c r="AC45" s="467"/>
      <c r="AD45" s="519">
        <v>9758010</v>
      </c>
      <c r="AE45" s="504"/>
      <c r="AF45" s="504"/>
      <c r="AG45" s="520"/>
      <c r="AH45" s="519">
        <f>SUM(X45:AG46)</f>
        <v>21009265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12</v>
      </c>
      <c r="F46" s="466"/>
      <c r="G46" s="467"/>
      <c r="H46" s="465">
        <v>367377</v>
      </c>
      <c r="I46" s="466"/>
      <c r="J46" s="466"/>
      <c r="K46" s="467"/>
      <c r="L46" s="465">
        <v>0</v>
      </c>
      <c r="M46" s="466"/>
      <c r="N46" s="467"/>
      <c r="O46" s="465">
        <v>14</v>
      </c>
      <c r="P46" s="466"/>
      <c r="Q46" s="465">
        <v>378351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4951876</v>
      </c>
      <c r="Y47" s="466"/>
      <c r="Z47" s="467"/>
      <c r="AA47" s="465">
        <v>0</v>
      </c>
      <c r="AB47" s="466"/>
      <c r="AC47" s="467"/>
      <c r="AD47" s="465">
        <v>3113729</v>
      </c>
      <c r="AE47" s="466"/>
      <c r="AF47" s="466"/>
      <c r="AG47" s="467"/>
      <c r="AH47" s="519">
        <f>SUM(X47:AG48)</f>
        <v>8065605</v>
      </c>
      <c r="AI47" s="504"/>
      <c r="AJ47" s="504"/>
      <c r="AK47" s="521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 t="s">
        <v>199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53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3616</v>
      </c>
      <c r="F49" s="508"/>
      <c r="G49" s="509"/>
      <c r="H49" s="507">
        <v>300821</v>
      </c>
      <c r="I49" s="508"/>
      <c r="J49" s="508"/>
      <c r="K49" s="509"/>
      <c r="L49" s="507">
        <f>L44+L46+L48</f>
        <v>184</v>
      </c>
      <c r="M49" s="508"/>
      <c r="N49" s="509"/>
      <c r="O49" s="507">
        <v>3608</v>
      </c>
      <c r="P49" s="508"/>
      <c r="Q49" s="507">
        <v>292587</v>
      </c>
      <c r="R49" s="508"/>
      <c r="S49" s="510"/>
      <c r="T49" s="561"/>
      <c r="U49" s="526"/>
      <c r="V49" s="511" t="s">
        <v>83</v>
      </c>
      <c r="W49" s="512"/>
      <c r="X49" s="465">
        <v>0</v>
      </c>
      <c r="Y49" s="466"/>
      <c r="Z49" s="467"/>
      <c r="AA49" s="465">
        <v>0</v>
      </c>
      <c r="AB49" s="466"/>
      <c r="AC49" s="467"/>
      <c r="AD49" s="465">
        <v>0</v>
      </c>
      <c r="AE49" s="466"/>
      <c r="AF49" s="466"/>
      <c r="AG49" s="467"/>
      <c r="AH49" s="465">
        <v>0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211</v>
      </c>
      <c r="F50" s="466"/>
      <c r="G50" s="467"/>
      <c r="H50" s="465">
        <v>296136</v>
      </c>
      <c r="I50" s="466"/>
      <c r="J50" s="466"/>
      <c r="K50" s="467"/>
      <c r="L50" s="465">
        <v>8</v>
      </c>
      <c r="M50" s="466"/>
      <c r="N50" s="467"/>
      <c r="O50" s="465">
        <v>214</v>
      </c>
      <c r="P50" s="466"/>
      <c r="Q50" s="465">
        <v>289133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36761962</v>
      </c>
      <c r="Y51" s="466"/>
      <c r="Z51" s="467"/>
      <c r="AA51" s="465">
        <f>AA43+AA45-AA47+AA49</f>
        <v>1567790</v>
      </c>
      <c r="AB51" s="466"/>
      <c r="AC51" s="467"/>
      <c r="AD51" s="471">
        <f>AD43+AD45-AD47+AD49</f>
        <v>91177882</v>
      </c>
      <c r="AE51" s="472"/>
      <c r="AF51" s="472"/>
      <c r="AG51" s="473"/>
      <c r="AH51" s="465">
        <f>AH43+AH45-AH47+AH49</f>
        <v>129507634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3827</v>
      </c>
      <c r="F52" s="483"/>
      <c r="G52" s="484"/>
      <c r="H52" s="482">
        <v>300617</v>
      </c>
      <c r="I52" s="483"/>
      <c r="J52" s="483"/>
      <c r="K52" s="484"/>
      <c r="L52" s="482">
        <f>L49+L50</f>
        <v>192</v>
      </c>
      <c r="M52" s="483"/>
      <c r="N52" s="484"/>
      <c r="O52" s="482">
        <v>3822</v>
      </c>
      <c r="P52" s="483"/>
      <c r="Q52" s="482">
        <v>292393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3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A2E5-1951-489E-82E3-E2A8F3B96B9D}"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X7" sqref="X7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257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50226579</v>
      </c>
      <c r="E6" s="169">
        <f t="shared" ref="E6:E33" si="0">IF(D6=0,"－",ROUND(D6/$D$33*100,1))</f>
        <v>17.899999999999999</v>
      </c>
      <c r="F6" s="257">
        <v>-1.4549210903873733</v>
      </c>
      <c r="G6" s="873" t="s">
        <v>97</v>
      </c>
      <c r="H6" s="874"/>
      <c r="I6" s="875"/>
      <c r="J6" s="798">
        <v>35099530</v>
      </c>
      <c r="K6" s="800"/>
      <c r="L6" s="258">
        <f t="shared" ref="L6:L29" si="1">IF(J6=0,"－",ROUND(J6/$J$29*100,1))</f>
        <v>13.1</v>
      </c>
      <c r="M6" s="860">
        <v>10.517906439136526</v>
      </c>
      <c r="N6" s="861"/>
      <c r="O6" s="129">
        <v>33035041</v>
      </c>
      <c r="P6" s="798">
        <v>31552054</v>
      </c>
      <c r="Q6" s="800"/>
      <c r="R6" s="259">
        <f t="shared" ref="R6:R16" si="2">IF(P6=0,"－",ROUND(P6/$P$25*100,1))</f>
        <v>19.600000000000001</v>
      </c>
    </row>
    <row r="7" spans="1:20" ht="23.25" customHeight="1" x14ac:dyDescent="0.2">
      <c r="B7" s="809" t="s">
        <v>98</v>
      </c>
      <c r="C7" s="810"/>
      <c r="D7" s="129">
        <v>854423</v>
      </c>
      <c r="E7" s="260">
        <f t="shared" si="0"/>
        <v>0.3</v>
      </c>
      <c r="F7" s="257">
        <v>6.3240514215645582E-2</v>
      </c>
      <c r="G7" s="261" t="s">
        <v>99</v>
      </c>
      <c r="H7" s="866" t="s">
        <v>100</v>
      </c>
      <c r="I7" s="866"/>
      <c r="J7" s="762">
        <v>23214403</v>
      </c>
      <c r="K7" s="764"/>
      <c r="L7" s="258">
        <f t="shared" si="1"/>
        <v>8.6999999999999993</v>
      </c>
      <c r="M7" s="860">
        <v>4.8516037265349254</v>
      </c>
      <c r="N7" s="861"/>
      <c r="O7" s="129">
        <v>21944694</v>
      </c>
      <c r="P7" s="762">
        <v>21944694</v>
      </c>
      <c r="Q7" s="764"/>
      <c r="R7" s="262">
        <f t="shared" si="2"/>
        <v>13.6</v>
      </c>
    </row>
    <row r="8" spans="1:20" ht="23.25" customHeight="1" x14ac:dyDescent="0.2">
      <c r="B8" s="809" t="s">
        <v>101</v>
      </c>
      <c r="C8" s="810"/>
      <c r="D8" s="129">
        <v>263459</v>
      </c>
      <c r="E8" s="260">
        <f t="shared" si="0"/>
        <v>0.1</v>
      </c>
      <c r="F8" s="257">
        <v>37.802454154592915</v>
      </c>
      <c r="G8" s="263"/>
      <c r="H8" s="866" t="s">
        <v>102</v>
      </c>
      <c r="I8" s="866"/>
      <c r="J8" s="762">
        <v>2416277</v>
      </c>
      <c r="K8" s="764"/>
      <c r="L8" s="258">
        <f t="shared" si="1"/>
        <v>0.9</v>
      </c>
      <c r="M8" s="860">
        <v>131.59012097663086</v>
      </c>
      <c r="N8" s="861"/>
      <c r="O8" s="129">
        <v>2416277</v>
      </c>
      <c r="P8" s="762">
        <v>1549309</v>
      </c>
      <c r="Q8" s="764"/>
      <c r="R8" s="262">
        <f t="shared" si="2"/>
        <v>1</v>
      </c>
    </row>
    <row r="9" spans="1:20" ht="23.25" customHeight="1" x14ac:dyDescent="0.2">
      <c r="B9" s="809" t="s">
        <v>103</v>
      </c>
      <c r="C9" s="810"/>
      <c r="D9" s="129">
        <v>1357142</v>
      </c>
      <c r="E9" s="260">
        <f t="shared" si="0"/>
        <v>0.5</v>
      </c>
      <c r="F9" s="264">
        <v>33.501939362818732</v>
      </c>
      <c r="G9" s="848" t="s">
        <v>104</v>
      </c>
      <c r="H9" s="849"/>
      <c r="I9" s="832"/>
      <c r="J9" s="762">
        <v>101299842</v>
      </c>
      <c r="K9" s="764"/>
      <c r="L9" s="258">
        <f t="shared" si="1"/>
        <v>37.799999999999997</v>
      </c>
      <c r="M9" s="860">
        <v>1.045825929570432</v>
      </c>
      <c r="N9" s="861"/>
      <c r="O9" s="129">
        <v>38075068</v>
      </c>
      <c r="P9" s="762">
        <v>31362544</v>
      </c>
      <c r="Q9" s="764"/>
      <c r="R9" s="262">
        <f t="shared" si="2"/>
        <v>19.5</v>
      </c>
    </row>
    <row r="10" spans="1:20" ht="23.25" customHeight="1" x14ac:dyDescent="0.2">
      <c r="B10" s="809" t="s">
        <v>105</v>
      </c>
      <c r="C10" s="810"/>
      <c r="D10" s="129">
        <v>1980674</v>
      </c>
      <c r="E10" s="260">
        <f t="shared" si="0"/>
        <v>0.7</v>
      </c>
      <c r="F10" s="264">
        <v>81.618236335127506</v>
      </c>
      <c r="G10" s="848" t="s">
        <v>106</v>
      </c>
      <c r="H10" s="849"/>
      <c r="I10" s="832"/>
      <c r="J10" s="762">
        <v>2595754</v>
      </c>
      <c r="K10" s="764"/>
      <c r="L10" s="258">
        <f t="shared" si="1"/>
        <v>1</v>
      </c>
      <c r="M10" s="860">
        <v>1.1854160689560578</v>
      </c>
      <c r="N10" s="861"/>
      <c r="O10" s="129">
        <v>2595754</v>
      </c>
      <c r="P10" s="762">
        <v>2595754</v>
      </c>
      <c r="Q10" s="764"/>
      <c r="R10" s="262">
        <f t="shared" si="2"/>
        <v>1.6</v>
      </c>
    </row>
    <row r="11" spans="1:20" ht="23.25" customHeight="1" x14ac:dyDescent="0.2">
      <c r="B11" s="809" t="s">
        <v>107</v>
      </c>
      <c r="C11" s="810"/>
      <c r="D11" s="129">
        <v>14358635</v>
      </c>
      <c r="E11" s="260">
        <f t="shared" si="0"/>
        <v>5.0999999999999996</v>
      </c>
      <c r="F11" s="264">
        <v>4.6105966620218819</v>
      </c>
      <c r="G11" s="862" t="s">
        <v>108</v>
      </c>
      <c r="H11" s="864" t="s">
        <v>109</v>
      </c>
      <c r="I11" s="832"/>
      <c r="J11" s="762">
        <v>2595754</v>
      </c>
      <c r="K11" s="764"/>
      <c r="L11" s="258">
        <f t="shared" si="1"/>
        <v>1</v>
      </c>
      <c r="M11" s="860">
        <v>1.1854160689560578</v>
      </c>
      <c r="N11" s="861"/>
      <c r="O11" s="129">
        <v>2595754</v>
      </c>
      <c r="P11" s="762">
        <v>2595754</v>
      </c>
      <c r="Q11" s="764"/>
      <c r="R11" s="262">
        <f t="shared" si="2"/>
        <v>1.6</v>
      </c>
    </row>
    <row r="12" spans="1:20" ht="23.25" customHeight="1" x14ac:dyDescent="0.2">
      <c r="B12" s="809" t="s">
        <v>111</v>
      </c>
      <c r="C12" s="810"/>
      <c r="D12" s="129">
        <v>5963</v>
      </c>
      <c r="E12" s="265">
        <f t="shared" si="0"/>
        <v>0</v>
      </c>
      <c r="F12" s="264">
        <v>3.7765402018795635</v>
      </c>
      <c r="G12" s="863"/>
      <c r="H12" s="864" t="s">
        <v>112</v>
      </c>
      <c r="I12" s="832"/>
      <c r="J12" s="762">
        <v>0</v>
      </c>
      <c r="K12" s="764"/>
      <c r="L12" s="258" t="str">
        <f t="shared" si="1"/>
        <v>－</v>
      </c>
      <c r="M12" s="860" t="s">
        <v>199</v>
      </c>
      <c r="N12" s="861"/>
      <c r="O12" s="129">
        <v>0</v>
      </c>
      <c r="P12" s="762">
        <v>0</v>
      </c>
      <c r="Q12" s="764"/>
      <c r="R12" s="262" t="str">
        <f t="shared" si="2"/>
        <v>－</v>
      </c>
    </row>
    <row r="13" spans="1:20" ht="23.25" customHeight="1" x14ac:dyDescent="0.2">
      <c r="B13" s="809" t="s">
        <v>113</v>
      </c>
      <c r="C13" s="810"/>
      <c r="D13" s="129">
        <v>2915</v>
      </c>
      <c r="E13" s="228">
        <f t="shared" si="0"/>
        <v>0</v>
      </c>
      <c r="F13" s="264">
        <v>-53.883879133048573</v>
      </c>
      <c r="G13" s="848" t="s">
        <v>114</v>
      </c>
      <c r="H13" s="849"/>
      <c r="I13" s="832"/>
      <c r="J13" s="762">
        <f>J6+J9+J10</f>
        <v>138995126</v>
      </c>
      <c r="K13" s="764"/>
      <c r="L13" s="258">
        <f t="shared" si="1"/>
        <v>51.8</v>
      </c>
      <c r="M13" s="860">
        <v>3.2838436520545411</v>
      </c>
      <c r="N13" s="861"/>
      <c r="O13" s="130">
        <f>O6+O9+O10</f>
        <v>73705863</v>
      </c>
      <c r="P13" s="762">
        <f>P6+P9+P10</f>
        <v>65510352</v>
      </c>
      <c r="Q13" s="764"/>
      <c r="R13" s="262">
        <f t="shared" si="2"/>
        <v>40.700000000000003</v>
      </c>
    </row>
    <row r="14" spans="1:20" ht="23.25" customHeight="1" x14ac:dyDescent="0.2">
      <c r="B14" s="809" t="s">
        <v>115</v>
      </c>
      <c r="C14" s="810"/>
      <c r="D14" s="129">
        <v>314976</v>
      </c>
      <c r="E14" s="228">
        <f t="shared" si="0"/>
        <v>0.1</v>
      </c>
      <c r="F14" s="264">
        <v>33.17336963874984</v>
      </c>
      <c r="G14" s="848" t="s">
        <v>116</v>
      </c>
      <c r="H14" s="849"/>
      <c r="I14" s="832"/>
      <c r="J14" s="762">
        <v>46967482</v>
      </c>
      <c r="K14" s="764"/>
      <c r="L14" s="258">
        <f t="shared" si="1"/>
        <v>17.5</v>
      </c>
      <c r="M14" s="793">
        <v>11.76489611220779</v>
      </c>
      <c r="N14" s="828"/>
      <c r="O14" s="129">
        <v>38013368</v>
      </c>
      <c r="P14" s="762">
        <v>33032582</v>
      </c>
      <c r="Q14" s="764"/>
      <c r="R14" s="266">
        <f t="shared" si="2"/>
        <v>20.5</v>
      </c>
    </row>
    <row r="15" spans="1:20" ht="23.25" customHeight="1" x14ac:dyDescent="0.2">
      <c r="B15" s="859" t="s">
        <v>117</v>
      </c>
      <c r="C15" s="850"/>
      <c r="D15" s="129">
        <v>2957545</v>
      </c>
      <c r="E15" s="265">
        <f t="shared" si="0"/>
        <v>1.1000000000000001</v>
      </c>
      <c r="F15" s="264">
        <v>683.56356372268499</v>
      </c>
      <c r="G15" s="848" t="s">
        <v>118</v>
      </c>
      <c r="H15" s="849"/>
      <c r="I15" s="832"/>
      <c r="J15" s="762">
        <v>1129743</v>
      </c>
      <c r="K15" s="764"/>
      <c r="L15" s="258">
        <f t="shared" si="1"/>
        <v>0.4</v>
      </c>
      <c r="M15" s="793">
        <v>9.8730240239013547</v>
      </c>
      <c r="N15" s="828"/>
      <c r="O15" s="129">
        <v>1082841</v>
      </c>
      <c r="P15" s="762">
        <v>1082841</v>
      </c>
      <c r="Q15" s="764"/>
      <c r="R15" s="262">
        <f t="shared" si="2"/>
        <v>0.7</v>
      </c>
    </row>
    <row r="16" spans="1:20" ht="23.25" customHeight="1" x14ac:dyDescent="0.2">
      <c r="B16" s="809" t="s">
        <v>119</v>
      </c>
      <c r="C16" s="850"/>
      <c r="D16" s="129">
        <v>89294523</v>
      </c>
      <c r="E16" s="260">
        <f t="shared" si="0"/>
        <v>31.8</v>
      </c>
      <c r="F16" s="264">
        <v>9.6391156342223496</v>
      </c>
      <c r="G16" s="848" t="s">
        <v>120</v>
      </c>
      <c r="H16" s="849"/>
      <c r="I16" s="832"/>
      <c r="J16" s="762">
        <v>16568714</v>
      </c>
      <c r="K16" s="764"/>
      <c r="L16" s="258">
        <f t="shared" si="1"/>
        <v>6.2</v>
      </c>
      <c r="M16" s="793">
        <v>2.9196348945389472</v>
      </c>
      <c r="N16" s="828"/>
      <c r="O16" s="129">
        <v>12246446</v>
      </c>
      <c r="P16" s="762">
        <v>5421304</v>
      </c>
      <c r="Q16" s="764"/>
      <c r="R16" s="262">
        <f t="shared" si="2"/>
        <v>3.4</v>
      </c>
    </row>
    <row r="17" spans="1:21" ht="23.25" customHeight="1" x14ac:dyDescent="0.2">
      <c r="B17" s="851" t="s">
        <v>108</v>
      </c>
      <c r="C17" s="267" t="s">
        <v>121</v>
      </c>
      <c r="D17" s="129">
        <v>86059573</v>
      </c>
      <c r="E17" s="260">
        <f t="shared" si="0"/>
        <v>30.7</v>
      </c>
      <c r="F17" s="264">
        <v>8.4525113383592689</v>
      </c>
      <c r="G17" s="848" t="s">
        <v>38</v>
      </c>
      <c r="H17" s="849"/>
      <c r="I17" s="832"/>
      <c r="J17" s="762">
        <v>21009265</v>
      </c>
      <c r="K17" s="764"/>
      <c r="L17" s="258">
        <f t="shared" si="1"/>
        <v>7.8</v>
      </c>
      <c r="M17" s="793">
        <v>9.9825623640220407</v>
      </c>
      <c r="N17" s="828"/>
      <c r="O17" s="129">
        <v>20792388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29">
        <v>3234950</v>
      </c>
      <c r="E18" s="260">
        <f t="shared" si="0"/>
        <v>1.2</v>
      </c>
      <c r="F18" s="264">
        <v>54.654429256576378</v>
      </c>
      <c r="G18" s="848" t="s">
        <v>123</v>
      </c>
      <c r="H18" s="849"/>
      <c r="I18" s="832"/>
      <c r="J18" s="762">
        <v>0</v>
      </c>
      <c r="K18" s="764"/>
      <c r="L18" s="258" t="str">
        <f t="shared" si="1"/>
        <v>－</v>
      </c>
      <c r="M18" s="793" t="s">
        <v>199</v>
      </c>
      <c r="N18" s="828"/>
      <c r="O18" s="12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29">
        <v>46143</v>
      </c>
      <c r="E19" s="260">
        <f t="shared" si="0"/>
        <v>0</v>
      </c>
      <c r="F19" s="264">
        <v>-0.88923255364391496</v>
      </c>
      <c r="G19" s="848" t="s">
        <v>125</v>
      </c>
      <c r="H19" s="849"/>
      <c r="I19" s="832"/>
      <c r="J19" s="762">
        <v>466281</v>
      </c>
      <c r="K19" s="764"/>
      <c r="L19" s="258">
        <f t="shared" si="1"/>
        <v>0.2</v>
      </c>
      <c r="M19" s="793">
        <v>34.188533506771577</v>
      </c>
      <c r="N19" s="828"/>
      <c r="O19" s="129">
        <v>2449</v>
      </c>
      <c r="P19" s="762">
        <v>0</v>
      </c>
      <c r="Q19" s="764"/>
      <c r="R19" s="262" t="str">
        <f>IF(P19=0,"－",ROUND(P19/$P$25*100,1))</f>
        <v>－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161662977</v>
      </c>
      <c r="E20" s="260">
        <f t="shared" si="0"/>
        <v>57.6</v>
      </c>
      <c r="F20" s="264">
        <v>7.8020888000380761</v>
      </c>
      <c r="G20" s="848" t="s">
        <v>128</v>
      </c>
      <c r="H20" s="849"/>
      <c r="I20" s="832"/>
      <c r="J20" s="762">
        <v>22428416</v>
      </c>
      <c r="K20" s="764"/>
      <c r="L20" s="258">
        <f t="shared" si="1"/>
        <v>8.4</v>
      </c>
      <c r="M20" s="793">
        <v>-0.50837026346693959</v>
      </c>
      <c r="N20" s="828"/>
      <c r="O20" s="129">
        <v>18576803</v>
      </c>
      <c r="P20" s="762">
        <v>15193183</v>
      </c>
      <c r="Q20" s="764"/>
      <c r="R20" s="262">
        <f>IF(P20=0,"－",ROUND(P20/$P$25*100,1))</f>
        <v>9.4</v>
      </c>
    </row>
    <row r="21" spans="1:21" ht="23.25" customHeight="1" x14ac:dyDescent="0.2">
      <c r="B21" s="809" t="s">
        <v>129</v>
      </c>
      <c r="C21" s="810"/>
      <c r="D21" s="129">
        <v>2272604</v>
      </c>
      <c r="E21" s="265">
        <f t="shared" si="0"/>
        <v>0.8</v>
      </c>
      <c r="F21" s="264">
        <v>-2.9986866473825313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793" t="s">
        <v>199</v>
      </c>
      <c r="N21" s="828"/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29">
        <v>3201807</v>
      </c>
      <c r="E22" s="260">
        <f t="shared" si="0"/>
        <v>1.1000000000000001</v>
      </c>
      <c r="F22" s="257">
        <v>-0.57302826479849189</v>
      </c>
      <c r="G22" s="846" t="s">
        <v>132</v>
      </c>
      <c r="H22" s="847"/>
      <c r="I22" s="839"/>
      <c r="J22" s="763">
        <f>J24+J27+J28</f>
        <v>20770937</v>
      </c>
      <c r="K22" s="764"/>
      <c r="L22" s="258">
        <f t="shared" si="1"/>
        <v>7.7</v>
      </c>
      <c r="M22" s="793">
        <v>-5.4897168168297705</v>
      </c>
      <c r="N22" s="828"/>
      <c r="O22" s="131">
        <f>O24+O27+O28</f>
        <v>10480137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29">
        <v>844882</v>
      </c>
      <c r="E23" s="260">
        <f t="shared" si="0"/>
        <v>0.3</v>
      </c>
      <c r="F23" s="257">
        <v>1.1774145260762925</v>
      </c>
      <c r="G23" s="271"/>
      <c r="H23" s="838" t="s">
        <v>135</v>
      </c>
      <c r="I23" s="839"/>
      <c r="J23" s="762">
        <v>765383</v>
      </c>
      <c r="K23" s="764"/>
      <c r="L23" s="258">
        <f t="shared" si="1"/>
        <v>0.3</v>
      </c>
      <c r="M23" s="793">
        <v>11.23491813428128</v>
      </c>
      <c r="N23" s="828"/>
      <c r="O23" s="129">
        <v>734084</v>
      </c>
      <c r="P23" s="829">
        <v>120240262</v>
      </c>
      <c r="Q23" s="830"/>
      <c r="R23" s="273" t="s">
        <v>14</v>
      </c>
    </row>
    <row r="24" spans="1:21" ht="23.25" customHeight="1" x14ac:dyDescent="0.2">
      <c r="B24" s="809" t="s">
        <v>136</v>
      </c>
      <c r="C24" s="810"/>
      <c r="D24" s="129">
        <v>59064389</v>
      </c>
      <c r="E24" s="260">
        <f t="shared" si="0"/>
        <v>21</v>
      </c>
      <c r="F24" s="264">
        <v>1.8831614966155596</v>
      </c>
      <c r="G24" s="840" t="s">
        <v>137</v>
      </c>
      <c r="H24" s="838" t="s">
        <v>138</v>
      </c>
      <c r="I24" s="839"/>
      <c r="J24" s="762">
        <v>20770937</v>
      </c>
      <c r="K24" s="764"/>
      <c r="L24" s="258">
        <f t="shared" si="1"/>
        <v>7.7</v>
      </c>
      <c r="M24" s="793">
        <v>-5.4897168168297705</v>
      </c>
      <c r="N24" s="828"/>
      <c r="O24" s="129">
        <v>10480137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29">
        <v>31732717</v>
      </c>
      <c r="E25" s="260">
        <f t="shared" si="0"/>
        <v>11.3</v>
      </c>
      <c r="F25" s="264">
        <v>4.7333403259598006</v>
      </c>
      <c r="G25" s="840"/>
      <c r="H25" s="836" t="s">
        <v>108</v>
      </c>
      <c r="I25" s="255" t="s">
        <v>141</v>
      </c>
      <c r="J25" s="762">
        <v>7680405</v>
      </c>
      <c r="K25" s="764"/>
      <c r="L25" s="258">
        <f t="shared" si="1"/>
        <v>2.9</v>
      </c>
      <c r="M25" s="793">
        <v>-15.843361196696893</v>
      </c>
      <c r="N25" s="828"/>
      <c r="O25" s="129">
        <v>1729481</v>
      </c>
      <c r="P25" s="829">
        <v>160804811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29">
        <v>738567</v>
      </c>
      <c r="E26" s="260">
        <f t="shared" si="0"/>
        <v>0.3</v>
      </c>
      <c r="F26" s="264">
        <v>5.0496042328945334</v>
      </c>
      <c r="G26" s="840"/>
      <c r="H26" s="837"/>
      <c r="I26" s="255" t="s">
        <v>143</v>
      </c>
      <c r="J26" s="762">
        <v>13090532</v>
      </c>
      <c r="K26" s="764"/>
      <c r="L26" s="258">
        <f t="shared" si="1"/>
        <v>4.9000000000000004</v>
      </c>
      <c r="M26" s="793">
        <v>1.8630056613764712</v>
      </c>
      <c r="N26" s="828"/>
      <c r="O26" s="129">
        <v>8750656</v>
      </c>
      <c r="R26" s="275"/>
    </row>
    <row r="27" spans="1:21" ht="23.25" customHeight="1" x14ac:dyDescent="0.2">
      <c r="B27" s="809" t="s">
        <v>144</v>
      </c>
      <c r="C27" s="810"/>
      <c r="D27" s="129">
        <v>54440</v>
      </c>
      <c r="E27" s="260">
        <f t="shared" si="0"/>
        <v>0</v>
      </c>
      <c r="F27" s="264">
        <v>-52.892719311908351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793" t="s">
        <v>199</v>
      </c>
      <c r="N27" s="828"/>
      <c r="O27" s="12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29">
        <v>8750738</v>
      </c>
      <c r="E28" s="228">
        <f t="shared" si="0"/>
        <v>3.1</v>
      </c>
      <c r="F28" s="264">
        <v>116.17110018846061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793" t="s">
        <v>199</v>
      </c>
      <c r="N28" s="828"/>
      <c r="O28" s="12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29">
        <v>6950153</v>
      </c>
      <c r="E29" s="260">
        <f t="shared" si="0"/>
        <v>2.5</v>
      </c>
      <c r="F29" s="264">
        <v>-37.370786160455935</v>
      </c>
      <c r="G29" s="811" t="s">
        <v>149</v>
      </c>
      <c r="H29" s="772"/>
      <c r="I29" s="733"/>
      <c r="J29" s="762">
        <f>SUM(J13:K22)</f>
        <v>268335964</v>
      </c>
      <c r="K29" s="764"/>
      <c r="L29" s="276">
        <f t="shared" si="1"/>
        <v>100</v>
      </c>
      <c r="M29" s="812">
        <v>4.1286626805855153</v>
      </c>
      <c r="N29" s="813"/>
      <c r="O29" s="132">
        <f>SUM(O13:O22)</f>
        <v>174900295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29">
        <v>3758507</v>
      </c>
      <c r="E30" s="260">
        <f t="shared" si="0"/>
        <v>1.3</v>
      </c>
      <c r="F30" s="257">
        <v>26.377541584987373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29">
        <v>1717100</v>
      </c>
      <c r="E31" s="260">
        <f t="shared" si="0"/>
        <v>0.6</v>
      </c>
      <c r="F31" s="257">
        <v>59.507663725034845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119085904</v>
      </c>
      <c r="E32" s="228">
        <f t="shared" si="0"/>
        <v>42.4</v>
      </c>
      <c r="F32" s="257">
        <v>3.8383384875712023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280748881</v>
      </c>
      <c r="E33" s="278">
        <f t="shared" si="0"/>
        <v>100</v>
      </c>
      <c r="F33" s="279">
        <v>6.0844080970502645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46034944</v>
      </c>
      <c r="O37" s="764"/>
      <c r="P37" s="152">
        <f t="shared" ref="P37:P43" si="3">IF(N37=0,"－",ROUND(N37/$N$43*100,1))</f>
        <v>91.7</v>
      </c>
      <c r="Q37" s="793">
        <v>-1.535011890888982</v>
      </c>
      <c r="R37" s="794"/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887964</v>
      </c>
      <c r="E38" s="169">
        <f t="shared" ref="E38:E51" si="4">IF(D38=0,"－",ROUND(D38/$D$51*100,1))</f>
        <v>0.3</v>
      </c>
      <c r="F38" s="169">
        <v>3.3233535372811041</v>
      </c>
      <c r="G38" s="798">
        <v>887861</v>
      </c>
      <c r="H38" s="799"/>
      <c r="I38" s="800"/>
      <c r="J38" s="281">
        <f t="shared" ref="J38:J51" si="5">IF(G38=0,"－",ROUND(G38/$G$51*100,1))</f>
        <v>0.5</v>
      </c>
      <c r="K38" s="782" t="s">
        <v>160</v>
      </c>
      <c r="L38" s="783"/>
      <c r="M38" s="768"/>
      <c r="N38" s="762">
        <v>306768</v>
      </c>
      <c r="O38" s="764"/>
      <c r="P38" s="152">
        <f t="shared" si="3"/>
        <v>0.6</v>
      </c>
      <c r="Q38" s="793">
        <v>0.74979063008029367</v>
      </c>
      <c r="R38" s="794"/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33979248</v>
      </c>
      <c r="E39" s="169">
        <f t="shared" si="4"/>
        <v>12.7</v>
      </c>
      <c r="F39" s="169">
        <v>28.249866161244832</v>
      </c>
      <c r="G39" s="762">
        <v>29912350</v>
      </c>
      <c r="H39" s="763"/>
      <c r="I39" s="764"/>
      <c r="J39" s="282">
        <f t="shared" si="5"/>
        <v>17.100000000000001</v>
      </c>
      <c r="K39" s="782" t="s">
        <v>162</v>
      </c>
      <c r="L39" s="783"/>
      <c r="M39" s="768"/>
      <c r="N39" s="762">
        <v>3884501</v>
      </c>
      <c r="O39" s="764"/>
      <c r="P39" s="152">
        <f t="shared" si="3"/>
        <v>7.7</v>
      </c>
      <c r="Q39" s="793">
        <v>-0.65753468098405099</v>
      </c>
      <c r="R39" s="794"/>
    </row>
    <row r="40" spans="1:20" ht="20.100000000000001" customHeight="1" x14ac:dyDescent="0.2">
      <c r="A40" s="275"/>
      <c r="B40" s="767" t="s">
        <v>163</v>
      </c>
      <c r="C40" s="768"/>
      <c r="D40" s="130">
        <v>149570200</v>
      </c>
      <c r="E40" s="169">
        <f t="shared" si="4"/>
        <v>55.7</v>
      </c>
      <c r="F40" s="169">
        <v>1.2649469184035311</v>
      </c>
      <c r="G40" s="762">
        <v>79431792</v>
      </c>
      <c r="H40" s="763"/>
      <c r="I40" s="764"/>
      <c r="J40" s="282">
        <f t="shared" si="5"/>
        <v>45.4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">
        <v>199</v>
      </c>
      <c r="R40" s="794"/>
    </row>
    <row r="41" spans="1:20" ht="20.100000000000001" customHeight="1" x14ac:dyDescent="0.2">
      <c r="A41" s="275"/>
      <c r="B41" s="767" t="s">
        <v>165</v>
      </c>
      <c r="C41" s="768"/>
      <c r="D41" s="155">
        <v>19100530</v>
      </c>
      <c r="E41" s="169">
        <f t="shared" si="4"/>
        <v>7.1</v>
      </c>
      <c r="F41" s="169">
        <v>0.64371726897625159</v>
      </c>
      <c r="G41" s="762">
        <v>14778127</v>
      </c>
      <c r="H41" s="763"/>
      <c r="I41" s="764"/>
      <c r="J41" s="282">
        <f t="shared" si="5"/>
        <v>8.4</v>
      </c>
      <c r="K41" s="782" t="s">
        <v>166</v>
      </c>
      <c r="L41" s="783"/>
      <c r="M41" s="768"/>
      <c r="N41" s="762">
        <v>366</v>
      </c>
      <c r="O41" s="764"/>
      <c r="P41" s="152">
        <f t="shared" si="3"/>
        <v>0</v>
      </c>
      <c r="Q41" s="793">
        <v>-55.690072639225185</v>
      </c>
      <c r="R41" s="794"/>
    </row>
    <row r="42" spans="1:20" ht="20.100000000000001" customHeight="1" x14ac:dyDescent="0.2">
      <c r="A42" s="275"/>
      <c r="B42" s="767" t="s">
        <v>167</v>
      </c>
      <c r="C42" s="768"/>
      <c r="D42" s="130">
        <v>183144</v>
      </c>
      <c r="E42" s="169">
        <f t="shared" si="4"/>
        <v>0.1</v>
      </c>
      <c r="F42" s="169">
        <v>12.843578826733371</v>
      </c>
      <c r="G42" s="762">
        <v>152348</v>
      </c>
      <c r="H42" s="763"/>
      <c r="I42" s="764"/>
      <c r="J42" s="282">
        <f t="shared" si="5"/>
        <v>0.1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">
        <v>199</v>
      </c>
      <c r="R42" s="794"/>
    </row>
    <row r="43" spans="1:20" ht="20.100000000000001" customHeight="1" x14ac:dyDescent="0.2">
      <c r="A43" s="275"/>
      <c r="B43" s="767" t="s">
        <v>169</v>
      </c>
      <c r="C43" s="768"/>
      <c r="D43" s="130">
        <v>158766</v>
      </c>
      <c r="E43" s="169">
        <f t="shared" si="4"/>
        <v>0.1</v>
      </c>
      <c r="F43" s="169">
        <v>8.6054752165050097</v>
      </c>
      <c r="G43" s="762">
        <v>144850</v>
      </c>
      <c r="H43" s="763"/>
      <c r="I43" s="764"/>
      <c r="J43" s="282">
        <f t="shared" si="5"/>
        <v>0.1</v>
      </c>
      <c r="K43" s="782" t="s">
        <v>68</v>
      </c>
      <c r="L43" s="783"/>
      <c r="M43" s="768"/>
      <c r="N43" s="762">
        <f>SUM(N37:O42)</f>
        <v>50226579</v>
      </c>
      <c r="O43" s="764"/>
      <c r="P43" s="228">
        <f t="shared" si="3"/>
        <v>100</v>
      </c>
      <c r="Q43" s="793">
        <v>-1.4549210903873733</v>
      </c>
      <c r="R43" s="794"/>
    </row>
    <row r="44" spans="1:20" ht="20.100000000000001" customHeight="1" x14ac:dyDescent="0.2">
      <c r="A44" s="275"/>
      <c r="B44" s="767" t="s">
        <v>170</v>
      </c>
      <c r="C44" s="768"/>
      <c r="D44" s="155">
        <v>3881629</v>
      </c>
      <c r="E44" s="169">
        <f t="shared" si="4"/>
        <v>1.4</v>
      </c>
      <c r="F44" s="169">
        <v>4.6232139646796844</v>
      </c>
      <c r="G44" s="762">
        <v>3534112</v>
      </c>
      <c r="H44" s="763"/>
      <c r="I44" s="764"/>
      <c r="J44" s="282">
        <f t="shared" si="5"/>
        <v>2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19979026</v>
      </c>
      <c r="E45" s="169">
        <f t="shared" si="4"/>
        <v>7.4</v>
      </c>
      <c r="F45" s="169">
        <v>-2.7203169660970583</v>
      </c>
      <c r="G45" s="762">
        <v>11318547</v>
      </c>
      <c r="H45" s="763"/>
      <c r="I45" s="764"/>
      <c r="J45" s="282">
        <f t="shared" si="5"/>
        <v>6.5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1677228</v>
      </c>
      <c r="E46" s="169">
        <f t="shared" si="4"/>
        <v>0.6</v>
      </c>
      <c r="F46" s="169">
        <v>214.9209424939024</v>
      </c>
      <c r="G46" s="762">
        <v>1604180</v>
      </c>
      <c r="H46" s="763"/>
      <c r="I46" s="764"/>
      <c r="J46" s="282">
        <f t="shared" si="5"/>
        <v>0.9</v>
      </c>
      <c r="K46" s="788">
        <v>98.8</v>
      </c>
      <c r="L46" s="789"/>
      <c r="M46" s="790"/>
      <c r="N46" s="791">
        <v>36.9</v>
      </c>
      <c r="O46" s="790"/>
      <c r="P46" s="791">
        <v>97.2</v>
      </c>
      <c r="Q46" s="789"/>
      <c r="R46" s="792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36322367</v>
      </c>
      <c r="E47" s="169">
        <f t="shared" si="4"/>
        <v>13.5</v>
      </c>
      <c r="F47" s="169">
        <v>0.87301964201853544</v>
      </c>
      <c r="G47" s="762">
        <v>30540266</v>
      </c>
      <c r="H47" s="763"/>
      <c r="I47" s="764"/>
      <c r="J47" s="282">
        <f t="shared" si="5"/>
        <v>17.5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169" t="s">
        <v>199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2595862</v>
      </c>
      <c r="E49" s="169">
        <f t="shared" si="4"/>
        <v>1</v>
      </c>
      <c r="F49" s="169">
        <v>1.1851689582011993</v>
      </c>
      <c r="G49" s="762">
        <v>2595862</v>
      </c>
      <c r="H49" s="763"/>
      <c r="I49" s="764"/>
      <c r="J49" s="282">
        <f t="shared" si="5"/>
        <v>1.5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169" t="s">
        <v>199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734">
        <v>55058212</v>
      </c>
      <c r="O50" s="738">
        <f>SUM(O48:O49)</f>
        <v>0</v>
      </c>
      <c r="P50" s="170">
        <v>-0.37222839060276902</v>
      </c>
      <c r="Q50" s="734">
        <v>6311056</v>
      </c>
      <c r="R50" s="737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268335964</v>
      </c>
      <c r="E51" s="752">
        <f t="shared" si="4"/>
        <v>100</v>
      </c>
      <c r="F51" s="752">
        <v>4.1286626805855198</v>
      </c>
      <c r="G51" s="754">
        <f>SUM(G38:I50)</f>
        <v>174900295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742">
        <v>54398505</v>
      </c>
      <c r="O51" s="743"/>
      <c r="P51" s="169">
        <v>-0.34394557809170889</v>
      </c>
      <c r="Q51" s="742">
        <v>444582</v>
      </c>
      <c r="R51" s="744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753"/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9505159</v>
      </c>
      <c r="O52" s="738"/>
      <c r="P52" s="170">
        <v>6.1141255354319801</v>
      </c>
      <c r="Q52" s="734">
        <v>1785949</v>
      </c>
      <c r="R52" s="737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9403681</v>
      </c>
      <c r="O53" s="730"/>
      <c r="P53" s="172">
        <v>6.5318931327873697</v>
      </c>
      <c r="Q53" s="729">
        <v>85323</v>
      </c>
      <c r="R53" s="731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50822969</v>
      </c>
      <c r="O54" s="738"/>
      <c r="P54" s="170">
        <v>4.1978218473871065</v>
      </c>
      <c r="Q54" s="734">
        <v>8554660</v>
      </c>
      <c r="R54" s="737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49967906</v>
      </c>
      <c r="O55" s="730"/>
      <c r="P55" s="169">
        <v>4.638689055356382</v>
      </c>
      <c r="Q55" s="729">
        <v>155228</v>
      </c>
      <c r="R55" s="731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734" t="s">
        <v>199</v>
      </c>
      <c r="O56" s="738"/>
      <c r="P56" s="170" t="s">
        <v>199</v>
      </c>
      <c r="Q56" s="734" t="s">
        <v>199</v>
      </c>
      <c r="R56" s="737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29" t="s">
        <v>199</v>
      </c>
      <c r="O57" s="730"/>
      <c r="P57" s="172" t="s">
        <v>199</v>
      </c>
      <c r="Q57" s="729" t="s">
        <v>199</v>
      </c>
      <c r="R57" s="731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 t="s">
        <v>199</v>
      </c>
      <c r="O58" s="738"/>
      <c r="P58" s="170" t="s">
        <v>199</v>
      </c>
      <c r="Q58" s="734" t="s">
        <v>199</v>
      </c>
      <c r="R58" s="737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 t="s">
        <v>199</v>
      </c>
      <c r="O59" s="730"/>
      <c r="P59" s="169" t="s">
        <v>199</v>
      </c>
      <c r="Q59" s="729" t="s">
        <v>199</v>
      </c>
      <c r="R59" s="731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 t="s">
        <v>199</v>
      </c>
      <c r="O60" s="735"/>
      <c r="P60" s="206" t="s">
        <v>199</v>
      </c>
      <c r="Q60" s="736" t="s">
        <v>199</v>
      </c>
      <c r="R60" s="737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723" t="s">
        <v>199</v>
      </c>
      <c r="O61" s="724"/>
      <c r="P61" s="286" t="s">
        <v>199</v>
      </c>
      <c r="Q61" s="725" t="s">
        <v>199</v>
      </c>
      <c r="R61" s="72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9" priority="9" stopIfTrue="1">
      <formula>"IF(AND(D6=0,F6=0,【参考】24右!F6=0））"</formula>
    </cfRule>
  </conditionalFormatting>
  <conditionalFormatting sqref="M6:N29">
    <cfRule type="expression" dxfId="8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3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4E56-3B21-4B61-BA9E-1AE625BB65DF}">
  <sheetPr codeName="Sheet8"/>
  <dimension ref="A1:AN59"/>
  <sheetViews>
    <sheetView view="pageBreakPreview" zoomScale="70" zoomScaleNormal="75" zoomScaleSheetLayoutView="70" workbookViewId="0">
      <selection activeCell="AS11" sqref="AS11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258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752608</v>
      </c>
      <c r="F5" s="508"/>
      <c r="G5" s="508"/>
      <c r="H5" s="508"/>
      <c r="I5" s="236" t="s">
        <v>7</v>
      </c>
      <c r="J5" s="714">
        <v>48.08</v>
      </c>
      <c r="K5" s="715"/>
      <c r="L5" s="715"/>
      <c r="M5" s="715"/>
      <c r="N5" s="237" t="s">
        <v>8</v>
      </c>
      <c r="O5" s="716">
        <v>15653</v>
      </c>
      <c r="P5" s="711"/>
      <c r="Q5" s="711"/>
      <c r="R5" s="711"/>
      <c r="S5" s="711"/>
      <c r="T5" s="711"/>
      <c r="U5" s="236" t="s">
        <v>7</v>
      </c>
      <c r="V5" s="716">
        <v>752608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747771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721722</v>
      </c>
      <c r="F6" s="483"/>
      <c r="G6" s="483"/>
      <c r="H6" s="483"/>
      <c r="I6" s="241" t="s">
        <v>7</v>
      </c>
      <c r="J6" s="705">
        <v>48.08</v>
      </c>
      <c r="K6" s="706"/>
      <c r="L6" s="706"/>
      <c r="M6" s="706"/>
      <c r="N6" s="242" t="s">
        <v>8</v>
      </c>
      <c r="O6" s="707">
        <v>15011</v>
      </c>
      <c r="P6" s="708"/>
      <c r="Q6" s="708"/>
      <c r="R6" s="708"/>
      <c r="S6" s="708"/>
      <c r="T6" s="708"/>
      <c r="U6" s="241" t="s">
        <v>7</v>
      </c>
      <c r="V6" s="707">
        <v>721722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743428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334532640</v>
      </c>
      <c r="H10" s="504"/>
      <c r="I10" s="504"/>
      <c r="J10" s="504"/>
      <c r="K10" s="504"/>
      <c r="L10" s="27"/>
      <c r="M10" s="28"/>
      <c r="N10" s="519">
        <v>320634548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4.3</v>
      </c>
      <c r="T10" s="659"/>
      <c r="U10" s="696" t="s">
        <v>19</v>
      </c>
      <c r="V10" s="544"/>
      <c r="W10" s="544"/>
      <c r="X10" s="544"/>
      <c r="Y10" s="523"/>
      <c r="Z10" s="519">
        <v>189832007</v>
      </c>
      <c r="AA10" s="504"/>
      <c r="AB10" s="504"/>
      <c r="AC10" s="504"/>
      <c r="AD10" s="30"/>
      <c r="AE10" s="31"/>
      <c r="AF10" s="519">
        <v>180380890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326309961</v>
      </c>
      <c r="H12" s="466"/>
      <c r="I12" s="466"/>
      <c r="J12" s="466"/>
      <c r="K12" s="466"/>
      <c r="L12" s="27"/>
      <c r="M12" s="28"/>
      <c r="N12" s="465">
        <v>312286631</v>
      </c>
      <c r="O12" s="466"/>
      <c r="P12" s="466"/>
      <c r="Q12" s="466"/>
      <c r="R12" s="29"/>
      <c r="S12" s="658">
        <f t="shared" si="0"/>
        <v>4.5</v>
      </c>
      <c r="T12" s="659"/>
      <c r="U12" s="689" t="s">
        <v>22</v>
      </c>
      <c r="V12" s="491"/>
      <c r="W12" s="491"/>
      <c r="X12" s="491"/>
      <c r="Y12" s="492"/>
      <c r="Z12" s="519">
        <v>85900174</v>
      </c>
      <c r="AA12" s="504"/>
      <c r="AB12" s="504"/>
      <c r="AC12" s="504"/>
      <c r="AD12" s="43"/>
      <c r="AE12" s="44" t="s">
        <v>15</v>
      </c>
      <c r="AF12" s="519">
        <v>82384814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8222679</v>
      </c>
      <c r="H14" s="466"/>
      <c r="I14" s="466"/>
      <c r="J14" s="466"/>
      <c r="K14" s="466"/>
      <c r="L14" s="27"/>
      <c r="M14" s="28"/>
      <c r="N14" s="465">
        <f>N10-N12</f>
        <v>8347917</v>
      </c>
      <c r="O14" s="466"/>
      <c r="P14" s="466"/>
      <c r="Q14" s="466"/>
      <c r="R14" s="49"/>
      <c r="S14" s="658">
        <f t="shared" si="0"/>
        <v>-1.5</v>
      </c>
      <c r="T14" s="659"/>
      <c r="U14" s="689" t="s">
        <v>25</v>
      </c>
      <c r="V14" s="491"/>
      <c r="W14" s="491"/>
      <c r="X14" s="491"/>
      <c r="Y14" s="492"/>
      <c r="Z14" s="519">
        <v>202421240</v>
      </c>
      <c r="AA14" s="504"/>
      <c r="AB14" s="504"/>
      <c r="AC14" s="504"/>
      <c r="AD14" s="50"/>
      <c r="AE14" s="44" t="s">
        <v>15</v>
      </c>
      <c r="AF14" s="519">
        <v>192226207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2231846</v>
      </c>
      <c r="H16" s="504"/>
      <c r="I16" s="504"/>
      <c r="J16" s="504"/>
      <c r="K16" s="504"/>
      <c r="L16" s="27"/>
      <c r="M16" s="28"/>
      <c r="N16" s="519">
        <v>1289996</v>
      </c>
      <c r="O16" s="504"/>
      <c r="P16" s="504"/>
      <c r="Q16" s="504"/>
      <c r="R16" s="29"/>
      <c r="S16" s="658">
        <f t="shared" si="0"/>
        <v>73</v>
      </c>
      <c r="T16" s="659"/>
      <c r="U16" s="662" t="s">
        <v>29</v>
      </c>
      <c r="V16" s="663"/>
      <c r="W16" s="663"/>
      <c r="X16" s="663"/>
      <c r="Y16" s="664"/>
      <c r="Z16" s="682" t="s">
        <v>226</v>
      </c>
      <c r="AA16" s="683"/>
      <c r="AB16" s="683"/>
      <c r="AC16" s="683"/>
      <c r="AD16" s="50"/>
      <c r="AE16" s="44" t="s">
        <v>15</v>
      </c>
      <c r="AF16" s="682" t="s">
        <v>199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5990833</v>
      </c>
      <c r="H18" s="466"/>
      <c r="I18" s="466"/>
      <c r="J18" s="466"/>
      <c r="K18" s="466"/>
      <c r="L18" s="27"/>
      <c r="M18" s="28"/>
      <c r="N18" s="465">
        <f>N14-N16</f>
        <v>7057921</v>
      </c>
      <c r="O18" s="466"/>
      <c r="P18" s="466"/>
      <c r="Q18" s="466"/>
      <c r="R18" s="49"/>
      <c r="S18" s="658">
        <f t="shared" si="0"/>
        <v>-15.1</v>
      </c>
      <c r="T18" s="659"/>
      <c r="U18" s="689" t="s">
        <v>34</v>
      </c>
      <c r="V18" s="491"/>
      <c r="W18" s="491"/>
      <c r="X18" s="491"/>
      <c r="Y18" s="492"/>
      <c r="Z18" s="674">
        <v>0.45</v>
      </c>
      <c r="AA18" s="675"/>
      <c r="AB18" s="675"/>
      <c r="AC18" s="675"/>
      <c r="AD18" s="54"/>
      <c r="AE18" s="55"/>
      <c r="AF18" s="42">
        <v>0.47</v>
      </c>
      <c r="AG18" s="675">
        <v>0.46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-1067088</v>
      </c>
      <c r="H20" s="504"/>
      <c r="I20" s="504"/>
      <c r="J20" s="504"/>
      <c r="K20" s="504"/>
      <c r="L20" s="27"/>
      <c r="M20" s="28"/>
      <c r="N20" s="519">
        <v>-2451885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3</v>
      </c>
      <c r="AA20" s="669"/>
      <c r="AB20" s="669"/>
      <c r="AC20" s="669"/>
      <c r="AD20" s="26"/>
      <c r="AE20" s="60" t="s">
        <v>16</v>
      </c>
      <c r="AF20" s="16">
        <v>5.2</v>
      </c>
      <c r="AG20" s="672">
        <v>3.7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70349</v>
      </c>
      <c r="H22" s="504"/>
      <c r="I22" s="504"/>
      <c r="J22" s="504"/>
      <c r="K22" s="504"/>
      <c r="L22" s="27"/>
      <c r="M22" s="28"/>
      <c r="N22" s="519">
        <v>38460</v>
      </c>
      <c r="O22" s="504"/>
      <c r="P22" s="504"/>
      <c r="Q22" s="504"/>
      <c r="R22" s="29"/>
      <c r="S22" s="658">
        <f>IF(N22=0,IF(G22&gt;0,"皆増","－"),IF(G22=0,"皆減",ROUND((G22-N22)/N22*100,1)))</f>
        <v>82.9</v>
      </c>
      <c r="T22" s="659"/>
      <c r="U22" s="662" t="s">
        <v>40</v>
      </c>
      <c r="V22" s="663"/>
      <c r="W22" s="663"/>
      <c r="X22" s="663"/>
      <c r="Y22" s="664"/>
      <c r="Z22" s="668">
        <v>81.3</v>
      </c>
      <c r="AA22" s="669"/>
      <c r="AB22" s="669"/>
      <c r="AC22" s="669"/>
      <c r="AD22" s="26"/>
      <c r="AE22" s="60" t="s">
        <v>16</v>
      </c>
      <c r="AF22" s="16">
        <v>81.7</v>
      </c>
      <c r="AG22" s="672">
        <v>80.599999999999994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47132190</v>
      </c>
      <c r="AA24" s="641"/>
      <c r="AB24" s="641"/>
      <c r="AC24" s="641"/>
      <c r="AD24" s="50"/>
      <c r="AE24" s="44" t="s">
        <v>15</v>
      </c>
      <c r="AF24" s="640">
        <v>48474522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500000</v>
      </c>
      <c r="H26" s="504"/>
      <c r="I26" s="504"/>
      <c r="J26" s="504"/>
      <c r="K26" s="504"/>
      <c r="L26" s="27"/>
      <c r="M26" s="28"/>
      <c r="N26" s="519">
        <v>3000000</v>
      </c>
      <c r="O26" s="504"/>
      <c r="P26" s="504"/>
      <c r="Q26" s="504"/>
      <c r="R26" s="29"/>
      <c r="S26" s="658">
        <f>IF(N26=0,IF(G26&gt;0,"皆増","－"),IF(G26=0,"皆減",ROUND((G26-N26)/N26*100,1)))</f>
        <v>-83.3</v>
      </c>
      <c r="T26" s="659"/>
      <c r="U26" s="662" t="s">
        <v>46</v>
      </c>
      <c r="V26" s="663"/>
      <c r="W26" s="663"/>
      <c r="X26" s="663"/>
      <c r="Y26" s="664"/>
      <c r="Z26" s="640">
        <v>54030416</v>
      </c>
      <c r="AA26" s="641"/>
      <c r="AB26" s="641"/>
      <c r="AC26" s="641"/>
      <c r="AD26" s="50"/>
      <c r="AE26" s="44" t="s">
        <v>15</v>
      </c>
      <c r="AF26" s="640">
        <v>54395431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-1496739</v>
      </c>
      <c r="H28" s="466"/>
      <c r="I28" s="466"/>
      <c r="J28" s="466"/>
      <c r="K28" s="466"/>
      <c r="L28" s="27"/>
      <c r="M28" s="28"/>
      <c r="N28" s="465">
        <f>N20+N22+N24-N26</f>
        <v>-5413425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206</v>
      </c>
      <c r="I34" s="604"/>
      <c r="J34" s="604"/>
      <c r="K34" s="604"/>
      <c r="L34" s="76" t="s">
        <v>54</v>
      </c>
      <c r="M34" s="28"/>
      <c r="N34" s="252"/>
      <c r="O34" s="604" t="s">
        <v>206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-2.1</v>
      </c>
      <c r="AB34" s="596"/>
      <c r="AC34" s="596"/>
      <c r="AD34" s="612" t="s">
        <v>56</v>
      </c>
      <c r="AE34" s="613"/>
      <c r="AF34" s="26"/>
      <c r="AG34" s="79"/>
      <c r="AH34" s="596">
        <v>-2.5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206</v>
      </c>
      <c r="I36" s="604"/>
      <c r="J36" s="604"/>
      <c r="K36" s="604"/>
      <c r="L36" s="76" t="s">
        <v>54</v>
      </c>
      <c r="M36" s="28"/>
      <c r="N36" s="252"/>
      <c r="O36" s="604" t="s">
        <v>206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1217" t="s">
        <v>206</v>
      </c>
      <c r="AB36" s="1217"/>
      <c r="AC36" s="1217"/>
      <c r="AD36" s="612" t="s">
        <v>56</v>
      </c>
      <c r="AE36" s="613"/>
      <c r="AF36" s="42"/>
      <c r="AG36" s="79"/>
      <c r="AH36" s="596" t="s">
        <v>206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49086962</v>
      </c>
      <c r="Y43" s="504"/>
      <c r="Z43" s="520"/>
      <c r="AA43" s="519">
        <v>5336030</v>
      </c>
      <c r="AB43" s="504"/>
      <c r="AC43" s="520"/>
      <c r="AD43" s="528">
        <v>54439616</v>
      </c>
      <c r="AE43" s="529"/>
      <c r="AF43" s="529"/>
      <c r="AG43" s="530"/>
      <c r="AH43" s="519">
        <v>108862608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4135</v>
      </c>
      <c r="F44" s="487"/>
      <c r="G44" s="488"/>
      <c r="H44" s="486">
        <v>312690</v>
      </c>
      <c r="I44" s="487"/>
      <c r="J44" s="487"/>
      <c r="K44" s="488"/>
      <c r="L44" s="486">
        <v>176</v>
      </c>
      <c r="M44" s="487"/>
      <c r="N44" s="488"/>
      <c r="O44" s="486">
        <v>4160</v>
      </c>
      <c r="P44" s="487"/>
      <c r="Q44" s="486">
        <v>307632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380</v>
      </c>
      <c r="F45" s="508"/>
      <c r="G45" s="509"/>
      <c r="H45" s="507">
        <v>291038</v>
      </c>
      <c r="I45" s="508"/>
      <c r="J45" s="508"/>
      <c r="K45" s="509"/>
      <c r="L45" s="507">
        <v>5</v>
      </c>
      <c r="M45" s="508"/>
      <c r="N45" s="509"/>
      <c r="O45" s="507">
        <v>414</v>
      </c>
      <c r="P45" s="508"/>
      <c r="Q45" s="507">
        <v>294578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3599349</v>
      </c>
      <c r="Y45" s="504"/>
      <c r="Z45" s="520"/>
      <c r="AA45" s="465">
        <v>13793</v>
      </c>
      <c r="AB45" s="466"/>
      <c r="AC45" s="467"/>
      <c r="AD45" s="519">
        <v>8742720</v>
      </c>
      <c r="AE45" s="504"/>
      <c r="AF45" s="504"/>
      <c r="AG45" s="520"/>
      <c r="AH45" s="519">
        <f>X45+AA45+AD45</f>
        <v>12355862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28</v>
      </c>
      <c r="F46" s="466"/>
      <c r="G46" s="467"/>
      <c r="H46" s="465">
        <v>346754</v>
      </c>
      <c r="I46" s="466"/>
      <c r="J46" s="466"/>
      <c r="K46" s="467"/>
      <c r="L46" s="465">
        <v>6</v>
      </c>
      <c r="M46" s="466"/>
      <c r="N46" s="467"/>
      <c r="O46" s="465">
        <v>29</v>
      </c>
      <c r="P46" s="466"/>
      <c r="Q46" s="465">
        <v>331941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500000</v>
      </c>
      <c r="Y47" s="466"/>
      <c r="Z47" s="467"/>
      <c r="AA47" s="465">
        <v>0</v>
      </c>
      <c r="AB47" s="466"/>
      <c r="AC47" s="467"/>
      <c r="AD47" s="465">
        <v>26689</v>
      </c>
      <c r="AE47" s="466"/>
      <c r="AF47" s="466"/>
      <c r="AG47" s="467"/>
      <c r="AH47" s="519">
        <f>X47+AA47+AD47</f>
        <v>526689</v>
      </c>
      <c r="AI47" s="504"/>
      <c r="AJ47" s="504"/>
      <c r="AK47" s="521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 t="s">
        <v>53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53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4163</v>
      </c>
      <c r="F49" s="508"/>
      <c r="G49" s="509"/>
      <c r="H49" s="507">
        <v>312919</v>
      </c>
      <c r="I49" s="508"/>
      <c r="J49" s="508"/>
      <c r="K49" s="509"/>
      <c r="L49" s="507">
        <f>L44+L46+L48</f>
        <v>182</v>
      </c>
      <c r="M49" s="508"/>
      <c r="N49" s="509"/>
      <c r="O49" s="507">
        <v>4189</v>
      </c>
      <c r="P49" s="508"/>
      <c r="Q49" s="507">
        <v>307800</v>
      </c>
      <c r="R49" s="508"/>
      <c r="S49" s="510"/>
      <c r="T49" s="561"/>
      <c r="U49" s="526"/>
      <c r="V49" s="511" t="s">
        <v>83</v>
      </c>
      <c r="W49" s="512"/>
      <c r="X49" s="465">
        <v>0</v>
      </c>
      <c r="Y49" s="466"/>
      <c r="Z49" s="467"/>
      <c r="AA49" s="465">
        <v>0</v>
      </c>
      <c r="AB49" s="466"/>
      <c r="AC49" s="467"/>
      <c r="AD49" s="465">
        <v>0</v>
      </c>
      <c r="AE49" s="466"/>
      <c r="AF49" s="466"/>
      <c r="AG49" s="467"/>
      <c r="AH49" s="519">
        <f>X49+AA49+AD49</f>
        <v>0</v>
      </c>
      <c r="AI49" s="504"/>
      <c r="AJ49" s="504"/>
      <c r="AK49" s="521"/>
    </row>
    <row r="50" spans="1:40" ht="18.75" customHeight="1" x14ac:dyDescent="0.2">
      <c r="A50" s="247"/>
      <c r="B50" s="490" t="s">
        <v>84</v>
      </c>
      <c r="C50" s="491"/>
      <c r="D50" s="492"/>
      <c r="E50" s="465">
        <v>193</v>
      </c>
      <c r="F50" s="466"/>
      <c r="G50" s="467"/>
      <c r="H50" s="465">
        <v>305825</v>
      </c>
      <c r="I50" s="466"/>
      <c r="J50" s="466"/>
      <c r="K50" s="467"/>
      <c r="L50" s="465">
        <v>13</v>
      </c>
      <c r="M50" s="466"/>
      <c r="N50" s="467"/>
      <c r="O50" s="465">
        <v>191</v>
      </c>
      <c r="P50" s="466"/>
      <c r="Q50" s="465">
        <v>297237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52186311</v>
      </c>
      <c r="Y51" s="466"/>
      <c r="Z51" s="467"/>
      <c r="AA51" s="465">
        <f>AA43+AA45-AA47+AA49</f>
        <v>5349823</v>
      </c>
      <c r="AB51" s="466"/>
      <c r="AC51" s="467"/>
      <c r="AD51" s="471">
        <f>AD43+AD45-AD47+AD49</f>
        <v>63155647</v>
      </c>
      <c r="AE51" s="472"/>
      <c r="AF51" s="472"/>
      <c r="AG51" s="473"/>
      <c r="AH51" s="465">
        <f>AH43+AH45-AH47+AH49</f>
        <v>120691781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4356</v>
      </c>
      <c r="F52" s="483"/>
      <c r="G52" s="484"/>
      <c r="H52" s="482">
        <v>312605</v>
      </c>
      <c r="I52" s="483"/>
      <c r="J52" s="483"/>
      <c r="K52" s="484"/>
      <c r="L52" s="482">
        <f>L49+L50</f>
        <v>195</v>
      </c>
      <c r="M52" s="483"/>
      <c r="N52" s="484"/>
      <c r="O52" s="482">
        <v>4380</v>
      </c>
      <c r="P52" s="483"/>
      <c r="Q52" s="482">
        <v>307340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465"/>
      <c r="O58" s="466"/>
      <c r="P58" s="467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  <row r="59" spans="1:40" x14ac:dyDescent="0.2">
      <c r="N59" s="486"/>
      <c r="O59" s="487"/>
      <c r="P59" s="488"/>
    </row>
  </sheetData>
  <mergeCells count="229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Q49:S49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N58:P5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A755B-5D7C-44A8-AF27-40195DDA54BA}">
  <sheetPr codeName="Sheet21"/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V13" sqref="V13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9.44140625" style="231" bestFit="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198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37903995</v>
      </c>
      <c r="E6" s="169">
        <f t="shared" ref="E6:E33" si="0">IF(D6=0,"－",ROUND(D6/$D$33*100,1))</f>
        <v>26.8</v>
      </c>
      <c r="F6" s="257">
        <v>2.4</v>
      </c>
      <c r="G6" s="873" t="s">
        <v>97</v>
      </c>
      <c r="H6" s="874"/>
      <c r="I6" s="875"/>
      <c r="J6" s="798">
        <v>17401044</v>
      </c>
      <c r="K6" s="800"/>
      <c r="L6" s="258">
        <f t="shared" ref="L6:L29" si="1">IF(J6=0,"－",ROUND(J6/$J$29*100,1))</f>
        <v>12.7</v>
      </c>
      <c r="M6" s="860">
        <v>11.5</v>
      </c>
      <c r="N6" s="861"/>
      <c r="O6" s="129">
        <v>16107823</v>
      </c>
      <c r="P6" s="798">
        <v>15809821</v>
      </c>
      <c r="Q6" s="800"/>
      <c r="R6" s="259">
        <f t="shared" ref="R6:R16" si="2">IF(P6=0,"－",ROUND(P6/$P$25*100,1))</f>
        <v>19.600000000000001</v>
      </c>
    </row>
    <row r="7" spans="1:20" ht="23.25" customHeight="1" x14ac:dyDescent="0.2">
      <c r="B7" s="809" t="s">
        <v>98</v>
      </c>
      <c r="C7" s="810"/>
      <c r="D7" s="129">
        <v>393979</v>
      </c>
      <c r="E7" s="260">
        <f t="shared" si="0"/>
        <v>0.3</v>
      </c>
      <c r="F7" s="257">
        <v>0</v>
      </c>
      <c r="G7" s="261" t="s">
        <v>99</v>
      </c>
      <c r="H7" s="866" t="s">
        <v>100</v>
      </c>
      <c r="I7" s="866"/>
      <c r="J7" s="762">
        <v>10976617</v>
      </c>
      <c r="K7" s="764"/>
      <c r="L7" s="258">
        <f t="shared" si="1"/>
        <v>8</v>
      </c>
      <c r="M7" s="860">
        <v>6</v>
      </c>
      <c r="N7" s="861"/>
      <c r="O7" s="129">
        <v>9899844</v>
      </c>
      <c r="P7" s="762">
        <v>9836411</v>
      </c>
      <c r="Q7" s="764"/>
      <c r="R7" s="262">
        <f t="shared" si="2"/>
        <v>12.2</v>
      </c>
    </row>
    <row r="8" spans="1:20" ht="23.25" customHeight="1" x14ac:dyDescent="0.2">
      <c r="B8" s="809" t="s">
        <v>101</v>
      </c>
      <c r="C8" s="810"/>
      <c r="D8" s="129">
        <v>188645</v>
      </c>
      <c r="E8" s="260">
        <f t="shared" si="0"/>
        <v>0.1</v>
      </c>
      <c r="F8" s="257">
        <v>41.7</v>
      </c>
      <c r="G8" s="263"/>
      <c r="H8" s="866" t="s">
        <v>102</v>
      </c>
      <c r="I8" s="866"/>
      <c r="J8" s="762">
        <v>1088850</v>
      </c>
      <c r="K8" s="764"/>
      <c r="L8" s="258">
        <f t="shared" si="1"/>
        <v>0.8</v>
      </c>
      <c r="M8" s="860">
        <v>150.80000000000001</v>
      </c>
      <c r="N8" s="861"/>
      <c r="O8" s="129">
        <v>1088850</v>
      </c>
      <c r="P8" s="762">
        <v>920553</v>
      </c>
      <c r="Q8" s="764"/>
      <c r="R8" s="262">
        <f t="shared" si="2"/>
        <v>1.1000000000000001</v>
      </c>
    </row>
    <row r="9" spans="1:20" ht="23.25" customHeight="1" x14ac:dyDescent="0.2">
      <c r="B9" s="809" t="s">
        <v>103</v>
      </c>
      <c r="C9" s="810"/>
      <c r="D9" s="129">
        <v>977234</v>
      </c>
      <c r="E9" s="260">
        <f t="shared" si="0"/>
        <v>0.7</v>
      </c>
      <c r="F9" s="264">
        <v>37.6</v>
      </c>
      <c r="G9" s="848" t="s">
        <v>104</v>
      </c>
      <c r="H9" s="849"/>
      <c r="I9" s="832"/>
      <c r="J9" s="762">
        <v>24607323</v>
      </c>
      <c r="K9" s="764"/>
      <c r="L9" s="258">
        <f t="shared" si="1"/>
        <v>17.899999999999999</v>
      </c>
      <c r="M9" s="860">
        <v>9.5</v>
      </c>
      <c r="N9" s="861"/>
      <c r="O9" s="129">
        <v>11755507</v>
      </c>
      <c r="P9" s="762">
        <v>10796841</v>
      </c>
      <c r="Q9" s="764"/>
      <c r="R9" s="262">
        <f t="shared" si="2"/>
        <v>13.4</v>
      </c>
    </row>
    <row r="10" spans="1:20" ht="23.25" customHeight="1" x14ac:dyDescent="0.2">
      <c r="B10" s="809" t="s">
        <v>105</v>
      </c>
      <c r="C10" s="810"/>
      <c r="D10" s="129">
        <v>1434030</v>
      </c>
      <c r="E10" s="260">
        <f t="shared" si="0"/>
        <v>1</v>
      </c>
      <c r="F10" s="264">
        <v>86.9</v>
      </c>
      <c r="G10" s="848" t="s">
        <v>106</v>
      </c>
      <c r="H10" s="849"/>
      <c r="I10" s="832"/>
      <c r="J10" s="762">
        <v>1780625</v>
      </c>
      <c r="K10" s="764"/>
      <c r="L10" s="258">
        <f t="shared" si="1"/>
        <v>1.3</v>
      </c>
      <c r="M10" s="860">
        <v>26.9</v>
      </c>
      <c r="N10" s="861"/>
      <c r="O10" s="129">
        <v>1780625</v>
      </c>
      <c r="P10" s="762">
        <v>1780625</v>
      </c>
      <c r="Q10" s="764"/>
      <c r="R10" s="262">
        <f t="shared" si="2"/>
        <v>2.2000000000000002</v>
      </c>
    </row>
    <row r="11" spans="1:20" ht="23.25" customHeight="1" x14ac:dyDescent="0.2">
      <c r="B11" s="809" t="s">
        <v>107</v>
      </c>
      <c r="C11" s="810"/>
      <c r="D11" s="129">
        <v>10538282</v>
      </c>
      <c r="E11" s="260">
        <f t="shared" si="0"/>
        <v>7.5</v>
      </c>
      <c r="F11" s="264">
        <v>4.5999999999999996</v>
      </c>
      <c r="G11" s="862" t="s">
        <v>108</v>
      </c>
      <c r="H11" s="864" t="s">
        <v>109</v>
      </c>
      <c r="I11" s="832"/>
      <c r="J11" s="762">
        <v>1780625</v>
      </c>
      <c r="K11" s="764"/>
      <c r="L11" s="258">
        <f t="shared" si="1"/>
        <v>1.3</v>
      </c>
      <c r="M11" s="860">
        <v>26.9</v>
      </c>
      <c r="N11" s="861"/>
      <c r="O11" s="129">
        <v>1780625</v>
      </c>
      <c r="P11" s="762">
        <v>1780625</v>
      </c>
      <c r="Q11" s="764"/>
      <c r="R11" s="262">
        <f t="shared" si="2"/>
        <v>2.2000000000000002</v>
      </c>
    </row>
    <row r="12" spans="1:20" ht="23.25" customHeight="1" x14ac:dyDescent="0.2">
      <c r="B12" s="809" t="s">
        <v>111</v>
      </c>
      <c r="C12" s="810"/>
      <c r="D12" s="129">
        <v>0</v>
      </c>
      <c r="E12" s="265" t="str">
        <f t="shared" si="0"/>
        <v>－</v>
      </c>
      <c r="F12" s="264" t="s">
        <v>199</v>
      </c>
      <c r="G12" s="863"/>
      <c r="H12" s="864" t="s">
        <v>112</v>
      </c>
      <c r="I12" s="832"/>
      <c r="J12" s="762">
        <v>0</v>
      </c>
      <c r="K12" s="764"/>
      <c r="L12" s="258" t="str">
        <f t="shared" si="1"/>
        <v>－</v>
      </c>
      <c r="M12" s="860" t="s">
        <v>199</v>
      </c>
      <c r="N12" s="861"/>
      <c r="O12" s="129">
        <v>0</v>
      </c>
      <c r="P12" s="762">
        <v>0</v>
      </c>
      <c r="Q12" s="764"/>
      <c r="R12" s="262" t="str">
        <f t="shared" si="2"/>
        <v>－</v>
      </c>
    </row>
    <row r="13" spans="1:20" ht="23.25" customHeight="1" x14ac:dyDescent="0.2">
      <c r="B13" s="809" t="s">
        <v>113</v>
      </c>
      <c r="C13" s="810"/>
      <c r="D13" s="129">
        <v>1382</v>
      </c>
      <c r="E13" s="228">
        <f t="shared" si="0"/>
        <v>0</v>
      </c>
      <c r="F13" s="264">
        <v>-54</v>
      </c>
      <c r="G13" s="848" t="s">
        <v>114</v>
      </c>
      <c r="H13" s="849"/>
      <c r="I13" s="832"/>
      <c r="J13" s="762">
        <f>J6+J9+J10</f>
        <v>43788992</v>
      </c>
      <c r="K13" s="764"/>
      <c r="L13" s="258">
        <f t="shared" si="1"/>
        <v>31.9</v>
      </c>
      <c r="M13" s="860">
        <v>10.9</v>
      </c>
      <c r="N13" s="861"/>
      <c r="O13" s="130">
        <f>O6+O9+O10</f>
        <v>29643955</v>
      </c>
      <c r="P13" s="762">
        <f>P6+P9+P10</f>
        <v>28387287</v>
      </c>
      <c r="Q13" s="764"/>
      <c r="R13" s="262">
        <f t="shared" si="2"/>
        <v>35.200000000000003</v>
      </c>
    </row>
    <row r="14" spans="1:20" ht="23.25" customHeight="1" x14ac:dyDescent="0.2">
      <c r="B14" s="809" t="s">
        <v>115</v>
      </c>
      <c r="C14" s="810"/>
      <c r="D14" s="129">
        <v>149290</v>
      </c>
      <c r="E14" s="228">
        <f t="shared" si="0"/>
        <v>0.1</v>
      </c>
      <c r="F14" s="264">
        <v>32.9</v>
      </c>
      <c r="G14" s="848" t="s">
        <v>116</v>
      </c>
      <c r="H14" s="849"/>
      <c r="I14" s="832"/>
      <c r="J14" s="762">
        <v>29543284</v>
      </c>
      <c r="K14" s="764"/>
      <c r="L14" s="258">
        <f t="shared" si="1"/>
        <v>21.5</v>
      </c>
      <c r="M14" s="793">
        <v>18.2</v>
      </c>
      <c r="N14" s="828"/>
      <c r="O14" s="129">
        <v>24904328</v>
      </c>
      <c r="P14" s="762">
        <v>21897288</v>
      </c>
      <c r="Q14" s="764"/>
      <c r="R14" s="266">
        <f t="shared" si="2"/>
        <v>27.1</v>
      </c>
    </row>
    <row r="15" spans="1:20" ht="23.25" customHeight="1" x14ac:dyDescent="0.2">
      <c r="B15" s="859" t="s">
        <v>117</v>
      </c>
      <c r="C15" s="850"/>
      <c r="D15" s="129">
        <v>895307</v>
      </c>
      <c r="E15" s="265">
        <f t="shared" si="0"/>
        <v>0.6</v>
      </c>
      <c r="F15" s="264">
        <v>818.9</v>
      </c>
      <c r="G15" s="848" t="s">
        <v>118</v>
      </c>
      <c r="H15" s="849"/>
      <c r="I15" s="832"/>
      <c r="J15" s="762">
        <v>866112</v>
      </c>
      <c r="K15" s="764"/>
      <c r="L15" s="258">
        <f t="shared" si="1"/>
        <v>0.6</v>
      </c>
      <c r="M15" s="793">
        <v>-10.5</v>
      </c>
      <c r="N15" s="828"/>
      <c r="O15" s="129">
        <v>830394</v>
      </c>
      <c r="P15" s="762">
        <v>830394</v>
      </c>
      <c r="Q15" s="764"/>
      <c r="R15" s="262">
        <f t="shared" si="2"/>
        <v>1</v>
      </c>
    </row>
    <row r="16" spans="1:20" ht="23.25" customHeight="1" x14ac:dyDescent="0.2">
      <c r="B16" s="809" t="s">
        <v>119</v>
      </c>
      <c r="C16" s="850"/>
      <c r="D16" s="129">
        <v>21724139</v>
      </c>
      <c r="E16" s="260">
        <f t="shared" si="0"/>
        <v>15.4</v>
      </c>
      <c r="F16" s="264">
        <v>-31.3</v>
      </c>
      <c r="G16" s="848" t="s">
        <v>120</v>
      </c>
      <c r="H16" s="849"/>
      <c r="I16" s="832"/>
      <c r="J16" s="762">
        <v>10938679</v>
      </c>
      <c r="K16" s="764"/>
      <c r="L16" s="258">
        <f t="shared" si="1"/>
        <v>8</v>
      </c>
      <c r="M16" s="793">
        <v>14.8</v>
      </c>
      <c r="N16" s="828"/>
      <c r="O16" s="129">
        <v>7348541</v>
      </c>
      <c r="P16" s="762">
        <v>4826957</v>
      </c>
      <c r="Q16" s="764"/>
      <c r="R16" s="262">
        <f t="shared" si="2"/>
        <v>6</v>
      </c>
    </row>
    <row r="17" spans="1:21" ht="23.25" customHeight="1" x14ac:dyDescent="0.2">
      <c r="B17" s="851" t="s">
        <v>108</v>
      </c>
      <c r="C17" s="267" t="s">
        <v>121</v>
      </c>
      <c r="D17" s="129">
        <v>19940614</v>
      </c>
      <c r="E17" s="260">
        <f t="shared" si="0"/>
        <v>14.1</v>
      </c>
      <c r="F17" s="264">
        <v>-32.6</v>
      </c>
      <c r="G17" s="848" t="s">
        <v>38</v>
      </c>
      <c r="H17" s="849"/>
      <c r="I17" s="832"/>
      <c r="J17" s="762">
        <v>7371837</v>
      </c>
      <c r="K17" s="764"/>
      <c r="L17" s="258">
        <f t="shared" si="1"/>
        <v>5.4</v>
      </c>
      <c r="M17" s="793">
        <v>-72</v>
      </c>
      <c r="N17" s="828"/>
      <c r="O17" s="129">
        <v>6091070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29">
        <v>1783525</v>
      </c>
      <c r="E18" s="260">
        <f t="shared" si="0"/>
        <v>1.3</v>
      </c>
      <c r="F18" s="264">
        <v>-11.9</v>
      </c>
      <c r="G18" s="848" t="s">
        <v>123</v>
      </c>
      <c r="H18" s="849"/>
      <c r="I18" s="832"/>
      <c r="J18" s="762">
        <v>0</v>
      </c>
      <c r="K18" s="764"/>
      <c r="L18" s="258" t="str">
        <f t="shared" si="1"/>
        <v>－</v>
      </c>
      <c r="M18" s="793" t="s">
        <v>110</v>
      </c>
      <c r="N18" s="828"/>
      <c r="O18" s="12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29">
        <v>22123</v>
      </c>
      <c r="E19" s="260">
        <f t="shared" si="0"/>
        <v>0</v>
      </c>
      <c r="F19" s="264">
        <v>-3.4</v>
      </c>
      <c r="G19" s="848" t="s">
        <v>125</v>
      </c>
      <c r="H19" s="849"/>
      <c r="I19" s="832"/>
      <c r="J19" s="762">
        <v>1206300</v>
      </c>
      <c r="K19" s="764"/>
      <c r="L19" s="258">
        <f t="shared" si="1"/>
        <v>0.9</v>
      </c>
      <c r="M19" s="793">
        <v>0.2</v>
      </c>
      <c r="N19" s="828"/>
      <c r="O19" s="129">
        <v>3000</v>
      </c>
      <c r="P19" s="762">
        <v>3000</v>
      </c>
      <c r="Q19" s="764"/>
      <c r="R19" s="262">
        <f>IF(P19=0,"－",ROUND(P19/$P$25*100,1))</f>
        <v>0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74228406</v>
      </c>
      <c r="E20" s="260">
        <f t="shared" si="0"/>
        <v>52.5</v>
      </c>
      <c r="F20" s="264">
        <v>-8.3000000000000007</v>
      </c>
      <c r="G20" s="848" t="s">
        <v>128</v>
      </c>
      <c r="H20" s="849"/>
      <c r="I20" s="832"/>
      <c r="J20" s="762">
        <v>5074777</v>
      </c>
      <c r="K20" s="764"/>
      <c r="L20" s="258">
        <f t="shared" si="1"/>
        <v>3.7</v>
      </c>
      <c r="M20" s="793">
        <v>-4</v>
      </c>
      <c r="N20" s="828"/>
      <c r="O20" s="129">
        <v>4204237</v>
      </c>
      <c r="P20" s="762">
        <v>3230426</v>
      </c>
      <c r="Q20" s="764"/>
      <c r="R20" s="262">
        <f>IF(P20=0,"－",ROUND(P20/$P$25*100,1))</f>
        <v>4</v>
      </c>
    </row>
    <row r="21" spans="1:21" ht="23.25" customHeight="1" x14ac:dyDescent="0.2">
      <c r="B21" s="809" t="s">
        <v>129</v>
      </c>
      <c r="C21" s="810"/>
      <c r="D21" s="129">
        <v>843532</v>
      </c>
      <c r="E21" s="265">
        <f t="shared" si="0"/>
        <v>0.6</v>
      </c>
      <c r="F21" s="264">
        <v>-22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793" t="s">
        <v>110</v>
      </c>
      <c r="N21" s="828"/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29">
        <v>7793373</v>
      </c>
      <c r="E22" s="260">
        <f t="shared" si="0"/>
        <v>5.5</v>
      </c>
      <c r="F22" s="257">
        <v>-0.6</v>
      </c>
      <c r="G22" s="846" t="s">
        <v>132</v>
      </c>
      <c r="H22" s="847"/>
      <c r="I22" s="839"/>
      <c r="J22" s="763">
        <f>J24+J27+J28</f>
        <v>38482654</v>
      </c>
      <c r="K22" s="764"/>
      <c r="L22" s="258">
        <f t="shared" si="1"/>
        <v>28</v>
      </c>
      <c r="M22" s="793">
        <v>-28.7</v>
      </c>
      <c r="N22" s="828"/>
      <c r="O22" s="131">
        <f>O24+O27+O28</f>
        <v>16621222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29">
        <v>839351</v>
      </c>
      <c r="E23" s="260">
        <f t="shared" si="0"/>
        <v>0.6</v>
      </c>
      <c r="F23" s="257">
        <v>0.7</v>
      </c>
      <c r="G23" s="271"/>
      <c r="H23" s="838" t="s">
        <v>135</v>
      </c>
      <c r="I23" s="839"/>
      <c r="J23" s="762">
        <v>237374</v>
      </c>
      <c r="K23" s="764"/>
      <c r="L23" s="258">
        <f t="shared" si="1"/>
        <v>0.2</v>
      </c>
      <c r="M23" s="793">
        <v>9.3000000000000007</v>
      </c>
      <c r="N23" s="828"/>
      <c r="O23" s="129">
        <v>237374</v>
      </c>
      <c r="P23" s="829">
        <v>59175352</v>
      </c>
      <c r="Q23" s="830"/>
      <c r="R23" s="273" t="s">
        <v>14</v>
      </c>
    </row>
    <row r="24" spans="1:21" ht="23.25" customHeight="1" x14ac:dyDescent="0.2">
      <c r="B24" s="809" t="s">
        <v>136</v>
      </c>
      <c r="C24" s="810"/>
      <c r="D24" s="129">
        <v>26546773</v>
      </c>
      <c r="E24" s="260">
        <f t="shared" si="0"/>
        <v>18.8</v>
      </c>
      <c r="F24" s="264">
        <v>13</v>
      </c>
      <c r="G24" s="840" t="s">
        <v>137</v>
      </c>
      <c r="H24" s="838" t="s">
        <v>138</v>
      </c>
      <c r="I24" s="839"/>
      <c r="J24" s="762">
        <v>38482654</v>
      </c>
      <c r="K24" s="764"/>
      <c r="L24" s="258">
        <f t="shared" si="1"/>
        <v>28</v>
      </c>
      <c r="M24" s="793">
        <v>-28.7</v>
      </c>
      <c r="N24" s="828"/>
      <c r="O24" s="129">
        <v>16621222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29">
        <v>12649491</v>
      </c>
      <c r="E25" s="260">
        <f t="shared" si="0"/>
        <v>9</v>
      </c>
      <c r="F25" s="264">
        <v>1.9</v>
      </c>
      <c r="G25" s="840"/>
      <c r="H25" s="836" t="s">
        <v>108</v>
      </c>
      <c r="I25" s="255" t="s">
        <v>141</v>
      </c>
      <c r="J25" s="762">
        <v>26450319</v>
      </c>
      <c r="K25" s="764"/>
      <c r="L25" s="258">
        <f t="shared" si="1"/>
        <v>19.3</v>
      </c>
      <c r="M25" s="793">
        <v>3.7</v>
      </c>
      <c r="N25" s="828"/>
      <c r="O25" s="129">
        <v>6407935</v>
      </c>
      <c r="P25" s="829">
        <v>80709926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29">
        <v>4139200</v>
      </c>
      <c r="E26" s="260">
        <f t="shared" si="0"/>
        <v>2.9</v>
      </c>
      <c r="F26" s="264">
        <v>-75.3</v>
      </c>
      <c r="G26" s="840"/>
      <c r="H26" s="837"/>
      <c r="I26" s="255" t="s">
        <v>143</v>
      </c>
      <c r="J26" s="762">
        <v>12032335</v>
      </c>
      <c r="K26" s="764"/>
      <c r="L26" s="258">
        <f t="shared" si="1"/>
        <v>8.8000000000000007</v>
      </c>
      <c r="M26" s="793">
        <v>-57.8</v>
      </c>
      <c r="N26" s="828"/>
      <c r="O26" s="129">
        <v>10213287</v>
      </c>
      <c r="R26" s="275"/>
    </row>
    <row r="27" spans="1:21" ht="23.25" customHeight="1" x14ac:dyDescent="0.2">
      <c r="B27" s="809" t="s">
        <v>144</v>
      </c>
      <c r="C27" s="810"/>
      <c r="D27" s="129">
        <v>185513</v>
      </c>
      <c r="E27" s="260">
        <f t="shared" si="0"/>
        <v>0.1</v>
      </c>
      <c r="F27" s="264">
        <v>31.6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793" t="s">
        <v>110</v>
      </c>
      <c r="N27" s="828"/>
      <c r="O27" s="12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29">
        <v>4614854</v>
      </c>
      <c r="E28" s="228">
        <f t="shared" si="0"/>
        <v>3.3</v>
      </c>
      <c r="F28" s="264">
        <v>30.2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793" t="s">
        <v>110</v>
      </c>
      <c r="N28" s="828"/>
      <c r="O28" s="12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29">
        <v>5051844</v>
      </c>
      <c r="E29" s="260">
        <f t="shared" si="0"/>
        <v>3.6</v>
      </c>
      <c r="F29" s="264">
        <v>-8</v>
      </c>
      <c r="G29" s="811" t="s">
        <v>149</v>
      </c>
      <c r="H29" s="772"/>
      <c r="I29" s="733"/>
      <c r="J29" s="762">
        <f>SUM(J13:K22)</f>
        <v>137272635</v>
      </c>
      <c r="K29" s="764"/>
      <c r="L29" s="276">
        <f t="shared" si="1"/>
        <v>100</v>
      </c>
      <c r="M29" s="812">
        <v>-15.2</v>
      </c>
      <c r="N29" s="813"/>
      <c r="O29" s="132">
        <f>SUM(O13:O22)</f>
        <v>89646747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29">
        <v>4406332</v>
      </c>
      <c r="E30" s="260">
        <f t="shared" si="0"/>
        <v>3.1</v>
      </c>
      <c r="F30" s="257">
        <v>29.5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29">
        <v>0</v>
      </c>
      <c r="E31" s="260" t="str">
        <f t="shared" si="0"/>
        <v>－</v>
      </c>
      <c r="F31" s="257" t="s">
        <v>200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67070263</v>
      </c>
      <c r="E32" s="228">
        <f t="shared" si="0"/>
        <v>47.5</v>
      </c>
      <c r="F32" s="257">
        <v>-21.9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141298669</v>
      </c>
      <c r="E33" s="278">
        <f t="shared" si="0"/>
        <v>100</v>
      </c>
      <c r="F33" s="279">
        <v>-15.3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35227683</v>
      </c>
      <c r="O37" s="764"/>
      <c r="P37" s="152">
        <f t="shared" ref="P37:P43" si="3">IF(N37=0,"－",ROUND(N37/$N$43*100,1))</f>
        <v>92.9</v>
      </c>
      <c r="Q37" s="793">
        <v>2.6</v>
      </c>
      <c r="R37" s="794"/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623951</v>
      </c>
      <c r="E38" s="169">
        <f t="shared" ref="E38:E51" si="4">IF(D38=0,"－",ROUND(D38/$D$51*100,1))</f>
        <v>0.5</v>
      </c>
      <c r="F38" s="169">
        <v>5.6</v>
      </c>
      <c r="G38" s="798">
        <v>623897</v>
      </c>
      <c r="H38" s="799"/>
      <c r="I38" s="800"/>
      <c r="J38" s="281">
        <f t="shared" ref="J38:J51" si="5">IF(G38=0,"－",ROUND(G38/$G$51*100,1))</f>
        <v>0.7</v>
      </c>
      <c r="K38" s="782" t="s">
        <v>160</v>
      </c>
      <c r="L38" s="783"/>
      <c r="M38" s="768"/>
      <c r="N38" s="762">
        <v>56392</v>
      </c>
      <c r="O38" s="764"/>
      <c r="P38" s="152">
        <f t="shared" si="3"/>
        <v>0.1</v>
      </c>
      <c r="Q38" s="793">
        <v>-0.4</v>
      </c>
      <c r="R38" s="794"/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21823229</v>
      </c>
      <c r="E39" s="169">
        <f t="shared" si="4"/>
        <v>15.9</v>
      </c>
      <c r="F39" s="169">
        <v>-25.1</v>
      </c>
      <c r="G39" s="762">
        <v>19783548</v>
      </c>
      <c r="H39" s="763"/>
      <c r="I39" s="764"/>
      <c r="J39" s="282">
        <f t="shared" si="5"/>
        <v>22.1</v>
      </c>
      <c r="K39" s="782" t="s">
        <v>162</v>
      </c>
      <c r="L39" s="783"/>
      <c r="M39" s="768"/>
      <c r="N39" s="762">
        <v>2599507</v>
      </c>
      <c r="O39" s="764"/>
      <c r="P39" s="152">
        <f t="shared" si="3"/>
        <v>6.9</v>
      </c>
      <c r="Q39" s="793">
        <v>-0.8</v>
      </c>
      <c r="R39" s="794"/>
    </row>
    <row r="40" spans="1:20" ht="20.100000000000001" customHeight="1" x14ac:dyDescent="0.2">
      <c r="A40" s="275"/>
      <c r="B40" s="767" t="s">
        <v>163</v>
      </c>
      <c r="C40" s="768"/>
      <c r="D40" s="130">
        <v>42315866</v>
      </c>
      <c r="E40" s="169">
        <f t="shared" si="4"/>
        <v>30.8</v>
      </c>
      <c r="F40" s="169">
        <v>2.9</v>
      </c>
      <c r="G40" s="762">
        <v>25846312</v>
      </c>
      <c r="H40" s="763"/>
      <c r="I40" s="764"/>
      <c r="J40" s="282">
        <f t="shared" si="5"/>
        <v>28.8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">
        <v>110</v>
      </c>
      <c r="R40" s="828"/>
    </row>
    <row r="41" spans="1:20" ht="20.100000000000001" customHeight="1" x14ac:dyDescent="0.2">
      <c r="A41" s="275"/>
      <c r="B41" s="767" t="s">
        <v>165</v>
      </c>
      <c r="C41" s="768"/>
      <c r="D41" s="155">
        <v>9651131</v>
      </c>
      <c r="E41" s="169">
        <f t="shared" si="4"/>
        <v>7</v>
      </c>
      <c r="F41" s="169">
        <v>-11.8</v>
      </c>
      <c r="G41" s="762">
        <v>7789008</v>
      </c>
      <c r="H41" s="763"/>
      <c r="I41" s="764"/>
      <c r="J41" s="282">
        <f t="shared" si="5"/>
        <v>8.6999999999999993</v>
      </c>
      <c r="K41" s="782" t="s">
        <v>166</v>
      </c>
      <c r="L41" s="783"/>
      <c r="M41" s="768"/>
      <c r="N41" s="762">
        <v>20413</v>
      </c>
      <c r="O41" s="764"/>
      <c r="P41" s="152">
        <f t="shared" si="3"/>
        <v>0.1</v>
      </c>
      <c r="Q41" s="793">
        <v>7.9</v>
      </c>
      <c r="R41" s="794"/>
    </row>
    <row r="42" spans="1:20" ht="20.100000000000001" customHeight="1" x14ac:dyDescent="0.2">
      <c r="A42" s="275"/>
      <c r="B42" s="767" t="s">
        <v>167</v>
      </c>
      <c r="C42" s="768"/>
      <c r="D42" s="130">
        <v>177912</v>
      </c>
      <c r="E42" s="169">
        <f t="shared" si="4"/>
        <v>0.1</v>
      </c>
      <c r="F42" s="169">
        <v>1.2</v>
      </c>
      <c r="G42" s="762">
        <v>152197</v>
      </c>
      <c r="H42" s="763"/>
      <c r="I42" s="764"/>
      <c r="J42" s="282">
        <f t="shared" si="5"/>
        <v>0.2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">
        <v>110</v>
      </c>
      <c r="R42" s="828"/>
    </row>
    <row r="43" spans="1:20" ht="20.100000000000001" customHeight="1" x14ac:dyDescent="0.2">
      <c r="A43" s="275"/>
      <c r="B43" s="767" t="s">
        <v>169</v>
      </c>
      <c r="C43" s="768"/>
      <c r="D43" s="130">
        <v>80676</v>
      </c>
      <c r="E43" s="169">
        <f t="shared" si="4"/>
        <v>0.1</v>
      </c>
      <c r="F43" s="169">
        <v>32.1</v>
      </c>
      <c r="G43" s="762">
        <v>59319</v>
      </c>
      <c r="H43" s="763"/>
      <c r="I43" s="764"/>
      <c r="J43" s="282">
        <f t="shared" si="5"/>
        <v>0.1</v>
      </c>
      <c r="K43" s="782" t="s">
        <v>68</v>
      </c>
      <c r="L43" s="783"/>
      <c r="M43" s="768"/>
      <c r="N43" s="762">
        <f>SUM(N37:O42)</f>
        <v>37903995</v>
      </c>
      <c r="O43" s="764"/>
      <c r="P43" s="228">
        <f t="shared" si="3"/>
        <v>100</v>
      </c>
      <c r="Q43" s="793">
        <v>2.4</v>
      </c>
      <c r="R43" s="794"/>
    </row>
    <row r="44" spans="1:20" ht="20.100000000000001" customHeight="1" x14ac:dyDescent="0.2">
      <c r="A44" s="275"/>
      <c r="B44" s="767" t="s">
        <v>170</v>
      </c>
      <c r="C44" s="768"/>
      <c r="D44" s="155">
        <v>4084330</v>
      </c>
      <c r="E44" s="169">
        <f t="shared" si="4"/>
        <v>3</v>
      </c>
      <c r="F44" s="169">
        <v>6.5</v>
      </c>
      <c r="G44" s="762">
        <v>2740087</v>
      </c>
      <c r="H44" s="763"/>
      <c r="I44" s="764"/>
      <c r="J44" s="282">
        <f t="shared" si="5"/>
        <v>3.1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36514374</v>
      </c>
      <c r="E45" s="169">
        <f t="shared" si="4"/>
        <v>26.6</v>
      </c>
      <c r="F45" s="169">
        <v>-6.7</v>
      </c>
      <c r="G45" s="762">
        <v>12889108</v>
      </c>
      <c r="H45" s="763"/>
      <c r="I45" s="764"/>
      <c r="J45" s="282">
        <f t="shared" si="5"/>
        <v>14.4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1475850</v>
      </c>
      <c r="E46" s="169">
        <f t="shared" si="4"/>
        <v>1.1000000000000001</v>
      </c>
      <c r="F46" s="169">
        <v>201.5</v>
      </c>
      <c r="G46" s="762">
        <v>1448914</v>
      </c>
      <c r="H46" s="763"/>
      <c r="I46" s="764"/>
      <c r="J46" s="282">
        <f t="shared" si="5"/>
        <v>1.6</v>
      </c>
      <c r="K46" s="788">
        <v>98.8</v>
      </c>
      <c r="L46" s="789"/>
      <c r="M46" s="790"/>
      <c r="N46" s="791">
        <v>34</v>
      </c>
      <c r="O46" s="790"/>
      <c r="P46" s="791">
        <v>97.8</v>
      </c>
      <c r="Q46" s="789"/>
      <c r="R46" s="792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18744567</v>
      </c>
      <c r="E47" s="169">
        <f t="shared" si="4"/>
        <v>13.7</v>
      </c>
      <c r="F47" s="169">
        <v>-46.3</v>
      </c>
      <c r="G47" s="762">
        <v>16533608</v>
      </c>
      <c r="H47" s="763"/>
      <c r="I47" s="764"/>
      <c r="J47" s="282">
        <f t="shared" si="5"/>
        <v>18.399999999999999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169" t="s">
        <v>201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1780749</v>
      </c>
      <c r="E49" s="169">
        <f t="shared" si="4"/>
        <v>1.3</v>
      </c>
      <c r="F49" s="169">
        <v>26.2</v>
      </c>
      <c r="G49" s="762">
        <v>1780749</v>
      </c>
      <c r="H49" s="763"/>
      <c r="I49" s="764"/>
      <c r="J49" s="282">
        <f t="shared" si="5"/>
        <v>2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169" t="s">
        <v>110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734">
        <v>14103410</v>
      </c>
      <c r="O50" s="738"/>
      <c r="P50" s="170">
        <v>3.9</v>
      </c>
      <c r="Q50" s="734">
        <v>1502502</v>
      </c>
      <c r="R50" s="737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137272635</v>
      </c>
      <c r="E51" s="752">
        <f t="shared" si="4"/>
        <v>100</v>
      </c>
      <c r="F51" s="752">
        <v>-15.2</v>
      </c>
      <c r="G51" s="754">
        <f>SUM(G38:I50)</f>
        <v>89646747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742">
        <v>13815297</v>
      </c>
      <c r="O51" s="743"/>
      <c r="P51" s="169">
        <v>3.1</v>
      </c>
      <c r="Q51" s="742"/>
      <c r="R51" s="744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753"/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2651672</v>
      </c>
      <c r="O52" s="738"/>
      <c r="P52" s="170">
        <v>11.1</v>
      </c>
      <c r="Q52" s="734">
        <v>327668</v>
      </c>
      <c r="R52" s="737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2618758</v>
      </c>
      <c r="O53" s="730"/>
      <c r="P53" s="172">
        <v>10.4</v>
      </c>
      <c r="Q53" s="729">
        <v>14966</v>
      </c>
      <c r="R53" s="731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9778642</v>
      </c>
      <c r="O54" s="738"/>
      <c r="P54" s="170">
        <v>2.6</v>
      </c>
      <c r="Q54" s="734">
        <v>1640332</v>
      </c>
      <c r="R54" s="737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9515431</v>
      </c>
      <c r="O55" s="730"/>
      <c r="P55" s="169">
        <v>1.4</v>
      </c>
      <c r="Q55" s="729">
        <v>116797</v>
      </c>
      <c r="R55" s="731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734">
        <v>91817</v>
      </c>
      <c r="O56" s="738"/>
      <c r="P56" s="170">
        <v>7</v>
      </c>
      <c r="Q56" s="734">
        <v>34745</v>
      </c>
      <c r="R56" s="737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29">
        <v>91817</v>
      </c>
      <c r="O57" s="730"/>
      <c r="P57" s="172">
        <v>7</v>
      </c>
      <c r="Q57" s="729"/>
      <c r="R57" s="731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>
        <v>1053582</v>
      </c>
      <c r="O58" s="738"/>
      <c r="P58" s="170">
        <v>9.3000000000000007</v>
      </c>
      <c r="Q58" s="734">
        <v>460230</v>
      </c>
      <c r="R58" s="737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>
        <v>1053582</v>
      </c>
      <c r="O59" s="730"/>
      <c r="P59" s="169">
        <v>9.3000000000000007</v>
      </c>
      <c r="Q59" s="729"/>
      <c r="R59" s="731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>
        <v>473381</v>
      </c>
      <c r="O60" s="735"/>
      <c r="P60" s="206">
        <v>13.8</v>
      </c>
      <c r="Q60" s="736">
        <v>44124</v>
      </c>
      <c r="R60" s="737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723">
        <v>473381</v>
      </c>
      <c r="O61" s="724"/>
      <c r="P61" s="286">
        <v>13.8</v>
      </c>
      <c r="Q61" s="725"/>
      <c r="R61" s="72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46" priority="6" stopIfTrue="1">
      <formula>"IF(AND(D6=0,F6=0,【参考】24右!F6=0））"</formula>
    </cfRule>
  </conditionalFormatting>
  <conditionalFormatting sqref="M6:N29">
    <cfRule type="expression" dxfId="45" priority="3" stopIfTrue="1">
      <formula>"IF（F6=0,【参考】24右!F6＝0,'25年度右'!D6＝0）"</formula>
    </cfRule>
  </conditionalFormatting>
  <conditionalFormatting sqref="Q40:R40">
    <cfRule type="expression" dxfId="44" priority="2" stopIfTrue="1">
      <formula>"IF（F6=0,【参考】24右!F6＝0,'25年度右'!D6＝0）"</formula>
    </cfRule>
  </conditionalFormatting>
  <conditionalFormatting sqref="Q42:R42">
    <cfRule type="expression" dxfId="43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4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1FD3-1A2B-4AAC-BDA0-51F2D1B7140D}">
  <sheetPr codeName="Sheet34"/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W60" sqref="W60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259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99">
        <v>71724425</v>
      </c>
      <c r="E6" s="169">
        <f t="shared" ref="E6:E33" si="0">IF(D6=0,"－",ROUND(D6/$D$33*100,1))</f>
        <v>21.4</v>
      </c>
      <c r="F6" s="310">
        <v>-1.3</v>
      </c>
      <c r="G6" s="873" t="s">
        <v>97</v>
      </c>
      <c r="H6" s="874"/>
      <c r="I6" s="875"/>
      <c r="J6" s="1206">
        <v>45553397</v>
      </c>
      <c r="K6" s="1208"/>
      <c r="L6" s="258">
        <f t="shared" ref="L6:L29" si="1">IF(J6=0,"－",ROUND(J6/$J$29*100,1))</f>
        <v>14</v>
      </c>
      <c r="M6" s="1214">
        <v>11.9</v>
      </c>
      <c r="N6" s="1215"/>
      <c r="O6" s="199">
        <v>42390150</v>
      </c>
      <c r="P6" s="1206">
        <v>40904902</v>
      </c>
      <c r="Q6" s="1208"/>
      <c r="R6" s="259">
        <f t="shared" ref="R6:R16" si="2">IF(P6=0,"－",ROUND(P6/$P$25*100,1))</f>
        <v>19.7</v>
      </c>
    </row>
    <row r="7" spans="1:20" ht="23.25" customHeight="1" x14ac:dyDescent="0.2">
      <c r="B7" s="809" t="s">
        <v>98</v>
      </c>
      <c r="C7" s="810"/>
      <c r="D7" s="199">
        <v>1085383</v>
      </c>
      <c r="E7" s="260">
        <f t="shared" si="0"/>
        <v>0.3</v>
      </c>
      <c r="F7" s="310">
        <v>0.2</v>
      </c>
      <c r="G7" s="261" t="s">
        <v>99</v>
      </c>
      <c r="H7" s="866" t="s">
        <v>100</v>
      </c>
      <c r="I7" s="866"/>
      <c r="J7" s="1196">
        <v>28088061</v>
      </c>
      <c r="K7" s="1198"/>
      <c r="L7" s="258">
        <f t="shared" si="1"/>
        <v>8.6</v>
      </c>
      <c r="M7" s="1214">
        <v>2</v>
      </c>
      <c r="N7" s="1215"/>
      <c r="O7" s="199">
        <v>26238738</v>
      </c>
      <c r="P7" s="1196">
        <f>24562851+12488+1663399</f>
        <v>26238738</v>
      </c>
      <c r="Q7" s="1198"/>
      <c r="R7" s="262">
        <f t="shared" si="2"/>
        <v>12.7</v>
      </c>
    </row>
    <row r="8" spans="1:20" ht="23.25" customHeight="1" x14ac:dyDescent="0.2">
      <c r="B8" s="809" t="s">
        <v>101</v>
      </c>
      <c r="C8" s="810"/>
      <c r="D8" s="199">
        <v>388120</v>
      </c>
      <c r="E8" s="260">
        <f t="shared" si="0"/>
        <v>0.1</v>
      </c>
      <c r="F8" s="310">
        <v>38.1</v>
      </c>
      <c r="G8" s="263"/>
      <c r="H8" s="866" t="s">
        <v>102</v>
      </c>
      <c r="I8" s="866"/>
      <c r="J8" s="1196">
        <v>3998129</v>
      </c>
      <c r="K8" s="1198"/>
      <c r="L8" s="258">
        <f t="shared" si="1"/>
        <v>1.2</v>
      </c>
      <c r="M8" s="1214">
        <v>264.8</v>
      </c>
      <c r="N8" s="1215"/>
      <c r="O8" s="199">
        <v>3998129</v>
      </c>
      <c r="P8" s="1196">
        <v>2521192</v>
      </c>
      <c r="Q8" s="1198"/>
      <c r="R8" s="262">
        <f t="shared" si="2"/>
        <v>1.2</v>
      </c>
    </row>
    <row r="9" spans="1:20" ht="23.25" customHeight="1" x14ac:dyDescent="0.2">
      <c r="B9" s="809" t="s">
        <v>103</v>
      </c>
      <c r="C9" s="810"/>
      <c r="D9" s="199">
        <v>1999309</v>
      </c>
      <c r="E9" s="260">
        <f t="shared" si="0"/>
        <v>0.6</v>
      </c>
      <c r="F9" s="311">
        <v>33.700000000000003</v>
      </c>
      <c r="G9" s="848" t="s">
        <v>104</v>
      </c>
      <c r="H9" s="849"/>
      <c r="I9" s="832"/>
      <c r="J9" s="1196">
        <v>127262434</v>
      </c>
      <c r="K9" s="1198"/>
      <c r="L9" s="258">
        <f t="shared" si="1"/>
        <v>39</v>
      </c>
      <c r="M9" s="1214">
        <v>4.9000000000000004</v>
      </c>
      <c r="N9" s="1215"/>
      <c r="O9" s="199">
        <v>55212615</v>
      </c>
      <c r="P9" s="1196">
        <v>48126001</v>
      </c>
      <c r="Q9" s="1198"/>
      <c r="R9" s="262">
        <f t="shared" si="2"/>
        <v>23.2</v>
      </c>
    </row>
    <row r="10" spans="1:20" ht="23.25" customHeight="1" x14ac:dyDescent="0.2">
      <c r="B10" s="809" t="s">
        <v>105</v>
      </c>
      <c r="C10" s="810"/>
      <c r="D10" s="199">
        <v>2917901</v>
      </c>
      <c r="E10" s="260">
        <f t="shared" si="0"/>
        <v>0.9</v>
      </c>
      <c r="F10" s="311">
        <v>81.599999999999994</v>
      </c>
      <c r="G10" s="848" t="s">
        <v>106</v>
      </c>
      <c r="H10" s="849"/>
      <c r="I10" s="832"/>
      <c r="J10" s="1196">
        <v>4909443</v>
      </c>
      <c r="K10" s="1198"/>
      <c r="L10" s="258">
        <f t="shared" si="1"/>
        <v>1.5</v>
      </c>
      <c r="M10" s="1214">
        <v>0.8</v>
      </c>
      <c r="N10" s="1215"/>
      <c r="O10" s="199">
        <v>4909443</v>
      </c>
      <c r="P10" s="1196">
        <v>4909443</v>
      </c>
      <c r="Q10" s="1198"/>
      <c r="R10" s="262">
        <f t="shared" si="2"/>
        <v>2.4</v>
      </c>
    </row>
    <row r="11" spans="1:20" ht="23.25" customHeight="1" x14ac:dyDescent="0.2">
      <c r="B11" s="809" t="s">
        <v>107</v>
      </c>
      <c r="C11" s="810"/>
      <c r="D11" s="199">
        <v>17884763</v>
      </c>
      <c r="E11" s="260">
        <f t="shared" si="0"/>
        <v>5.3</v>
      </c>
      <c r="F11" s="311">
        <v>4.8</v>
      </c>
      <c r="G11" s="862" t="s">
        <v>108</v>
      </c>
      <c r="H11" s="864" t="s">
        <v>109</v>
      </c>
      <c r="I11" s="832"/>
      <c r="J11" s="1196">
        <v>4909443</v>
      </c>
      <c r="K11" s="1198"/>
      <c r="L11" s="258">
        <f t="shared" si="1"/>
        <v>1.5</v>
      </c>
      <c r="M11" s="1214">
        <v>0.8</v>
      </c>
      <c r="N11" s="1215"/>
      <c r="O11" s="199">
        <v>4909443</v>
      </c>
      <c r="P11" s="1196">
        <v>4909443</v>
      </c>
      <c r="Q11" s="1198"/>
      <c r="R11" s="262">
        <f t="shared" si="2"/>
        <v>2.4</v>
      </c>
    </row>
    <row r="12" spans="1:20" ht="23.25" customHeight="1" x14ac:dyDescent="0.2">
      <c r="B12" s="809" t="s">
        <v>111</v>
      </c>
      <c r="C12" s="810"/>
      <c r="D12" s="199">
        <v>0</v>
      </c>
      <c r="E12" s="265" t="str">
        <f t="shared" si="0"/>
        <v>－</v>
      </c>
      <c r="F12" s="311" t="s">
        <v>206</v>
      </c>
      <c r="G12" s="863"/>
      <c r="H12" s="864" t="s">
        <v>112</v>
      </c>
      <c r="I12" s="832"/>
      <c r="J12" s="1196">
        <v>0</v>
      </c>
      <c r="K12" s="1198"/>
      <c r="L12" s="258" t="str">
        <f t="shared" si="1"/>
        <v>－</v>
      </c>
      <c r="M12" s="1214" t="s">
        <v>110</v>
      </c>
      <c r="N12" s="1215"/>
      <c r="O12" s="199">
        <v>0</v>
      </c>
      <c r="P12" s="1196">
        <v>0</v>
      </c>
      <c r="Q12" s="1198"/>
      <c r="R12" s="262" t="str">
        <f t="shared" si="2"/>
        <v>－</v>
      </c>
    </row>
    <row r="13" spans="1:20" ht="23.25" customHeight="1" x14ac:dyDescent="0.2">
      <c r="B13" s="809" t="s">
        <v>113</v>
      </c>
      <c r="C13" s="810"/>
      <c r="D13" s="199">
        <v>3685</v>
      </c>
      <c r="E13" s="228">
        <f t="shared" si="0"/>
        <v>0</v>
      </c>
      <c r="F13" s="311">
        <v>-53.8</v>
      </c>
      <c r="G13" s="848" t="s">
        <v>114</v>
      </c>
      <c r="H13" s="849"/>
      <c r="I13" s="832"/>
      <c r="J13" s="1196">
        <f>J6+J9+J10</f>
        <v>177725274</v>
      </c>
      <c r="K13" s="1198"/>
      <c r="L13" s="258">
        <f t="shared" si="1"/>
        <v>54.5</v>
      </c>
      <c r="M13" s="1214">
        <v>6.5</v>
      </c>
      <c r="N13" s="1215"/>
      <c r="O13" s="200">
        <f>O6+O9+O10</f>
        <v>102512208</v>
      </c>
      <c r="P13" s="1196">
        <f>P6+P9+P10</f>
        <v>93940346</v>
      </c>
      <c r="Q13" s="1198"/>
      <c r="R13" s="262">
        <f t="shared" si="2"/>
        <v>45.3</v>
      </c>
    </row>
    <row r="14" spans="1:20" ht="23.25" customHeight="1" x14ac:dyDescent="0.2">
      <c r="B14" s="809" t="s">
        <v>115</v>
      </c>
      <c r="C14" s="810"/>
      <c r="D14" s="199">
        <v>398187</v>
      </c>
      <c r="E14" s="228">
        <f t="shared" si="0"/>
        <v>0.1</v>
      </c>
      <c r="F14" s="311">
        <v>33.299999999999997</v>
      </c>
      <c r="G14" s="848" t="s">
        <v>116</v>
      </c>
      <c r="H14" s="849"/>
      <c r="I14" s="832"/>
      <c r="J14" s="1196">
        <v>57659875</v>
      </c>
      <c r="K14" s="1198"/>
      <c r="L14" s="258">
        <f t="shared" si="1"/>
        <v>17.7</v>
      </c>
      <c r="M14" s="1204">
        <v>5.5</v>
      </c>
      <c r="N14" s="1211"/>
      <c r="O14" s="199">
        <v>48899829</v>
      </c>
      <c r="P14" s="1196">
        <v>43226361</v>
      </c>
      <c r="Q14" s="1198"/>
      <c r="R14" s="266">
        <f t="shared" si="2"/>
        <v>20.9</v>
      </c>
    </row>
    <row r="15" spans="1:20" ht="23.25" customHeight="1" x14ac:dyDescent="0.2">
      <c r="B15" s="859" t="s">
        <v>117</v>
      </c>
      <c r="C15" s="850"/>
      <c r="D15" s="199">
        <v>3990672</v>
      </c>
      <c r="E15" s="265">
        <f t="shared" si="0"/>
        <v>1.2</v>
      </c>
      <c r="F15" s="311">
        <v>616.70000000000005</v>
      </c>
      <c r="G15" s="848" t="s">
        <v>118</v>
      </c>
      <c r="H15" s="849"/>
      <c r="I15" s="832"/>
      <c r="J15" s="1196">
        <v>3118627</v>
      </c>
      <c r="K15" s="1198"/>
      <c r="L15" s="258">
        <f t="shared" si="1"/>
        <v>1</v>
      </c>
      <c r="M15" s="1204">
        <v>5</v>
      </c>
      <c r="N15" s="1211"/>
      <c r="O15" s="199">
        <v>2969616</v>
      </c>
      <c r="P15" s="1196">
        <v>2969616</v>
      </c>
      <c r="Q15" s="1198"/>
      <c r="R15" s="262">
        <f t="shared" si="2"/>
        <v>1.4</v>
      </c>
    </row>
    <row r="16" spans="1:20" ht="23.25" customHeight="1" x14ac:dyDescent="0.2">
      <c r="B16" s="809" t="s">
        <v>119</v>
      </c>
      <c r="C16" s="850"/>
      <c r="D16" s="199">
        <v>106710239</v>
      </c>
      <c r="E16" s="260">
        <f t="shared" si="0"/>
        <v>31.9</v>
      </c>
      <c r="F16" s="311">
        <v>5.8</v>
      </c>
      <c r="G16" s="848" t="s">
        <v>120</v>
      </c>
      <c r="H16" s="849"/>
      <c r="I16" s="832"/>
      <c r="J16" s="1196">
        <v>23969705</v>
      </c>
      <c r="K16" s="1198"/>
      <c r="L16" s="258">
        <f t="shared" si="1"/>
        <v>7.3</v>
      </c>
      <c r="M16" s="1204">
        <v>3</v>
      </c>
      <c r="N16" s="1211"/>
      <c r="O16" s="199">
        <v>15872519</v>
      </c>
      <c r="P16" s="1196">
        <v>8674732</v>
      </c>
      <c r="Q16" s="1198"/>
      <c r="R16" s="262">
        <f t="shared" si="2"/>
        <v>4.2</v>
      </c>
    </row>
    <row r="17" spans="1:21" ht="23.25" customHeight="1" x14ac:dyDescent="0.2">
      <c r="B17" s="851" t="s">
        <v>108</v>
      </c>
      <c r="C17" s="267" t="s">
        <v>121</v>
      </c>
      <c r="D17" s="199">
        <v>103931833</v>
      </c>
      <c r="E17" s="260">
        <f t="shared" si="0"/>
        <v>31.1</v>
      </c>
      <c r="F17" s="311">
        <v>6.1</v>
      </c>
      <c r="G17" s="848" t="s">
        <v>38</v>
      </c>
      <c r="H17" s="849"/>
      <c r="I17" s="832"/>
      <c r="J17" s="1196">
        <v>8826862</v>
      </c>
      <c r="K17" s="1198"/>
      <c r="L17" s="258">
        <f t="shared" si="1"/>
        <v>2.7</v>
      </c>
      <c r="M17" s="1204">
        <v>77.400000000000006</v>
      </c>
      <c r="N17" s="1211"/>
      <c r="O17" s="199">
        <v>8608300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99">
        <v>2778406</v>
      </c>
      <c r="E18" s="260">
        <f t="shared" si="0"/>
        <v>0.8</v>
      </c>
      <c r="F18" s="311">
        <v>-4.4000000000000004</v>
      </c>
      <c r="G18" s="848" t="s">
        <v>123</v>
      </c>
      <c r="H18" s="849"/>
      <c r="I18" s="832"/>
      <c r="J18" s="1196">
        <v>0</v>
      </c>
      <c r="K18" s="1198"/>
      <c r="L18" s="258" t="str">
        <f t="shared" si="1"/>
        <v>－</v>
      </c>
      <c r="M18" s="1214" t="s">
        <v>110</v>
      </c>
      <c r="N18" s="1215"/>
      <c r="O18" s="19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99">
        <v>54936</v>
      </c>
      <c r="E19" s="260">
        <f t="shared" si="0"/>
        <v>0</v>
      </c>
      <c r="F19" s="311">
        <v>-4</v>
      </c>
      <c r="G19" s="848" t="s">
        <v>125</v>
      </c>
      <c r="H19" s="849"/>
      <c r="I19" s="832"/>
      <c r="J19" s="1196">
        <v>2899546</v>
      </c>
      <c r="K19" s="1198"/>
      <c r="L19" s="258">
        <f t="shared" si="1"/>
        <v>0.9</v>
      </c>
      <c r="M19" s="1204">
        <v>-11.3</v>
      </c>
      <c r="N19" s="1211"/>
      <c r="O19" s="199">
        <v>0</v>
      </c>
      <c r="P19" s="1196">
        <v>0</v>
      </c>
      <c r="Q19" s="1198"/>
      <c r="R19" s="262" t="str">
        <f>IF(P19=0,"－",ROUND(P19/$P$25*100,1))</f>
        <v>－</v>
      </c>
    </row>
    <row r="20" spans="1:21" ht="23.25" customHeight="1" x14ac:dyDescent="0.2">
      <c r="A20" s="250" t="s">
        <v>126</v>
      </c>
      <c r="B20" s="809" t="s">
        <v>127</v>
      </c>
      <c r="C20" s="810"/>
      <c r="D20" s="200">
        <f>SUM(D6:D16)+D19</f>
        <v>207157620</v>
      </c>
      <c r="E20" s="260">
        <f t="shared" si="0"/>
        <v>61.9</v>
      </c>
      <c r="F20" s="311">
        <v>5.7</v>
      </c>
      <c r="G20" s="848" t="s">
        <v>128</v>
      </c>
      <c r="H20" s="849"/>
      <c r="I20" s="832"/>
      <c r="J20" s="1196">
        <v>24918580</v>
      </c>
      <c r="K20" s="1198"/>
      <c r="L20" s="258">
        <f t="shared" si="1"/>
        <v>7.6</v>
      </c>
      <c r="M20" s="1204">
        <v>-2.2000000000000002</v>
      </c>
      <c r="N20" s="1211"/>
      <c r="O20" s="199">
        <v>20971649</v>
      </c>
      <c r="P20" s="1196">
        <v>19608270</v>
      </c>
      <c r="Q20" s="1198"/>
      <c r="R20" s="262">
        <f>IF(P20=0,"－",ROUND(P20/$P$25*100,1))</f>
        <v>9.5</v>
      </c>
    </row>
    <row r="21" spans="1:21" ht="23.25" customHeight="1" x14ac:dyDescent="0.2">
      <c r="B21" s="809" t="s">
        <v>129</v>
      </c>
      <c r="C21" s="810"/>
      <c r="D21" s="199">
        <v>1272673</v>
      </c>
      <c r="E21" s="265">
        <f t="shared" si="0"/>
        <v>0.4</v>
      </c>
      <c r="F21" s="311">
        <v>-6.7</v>
      </c>
      <c r="G21" s="843" t="s">
        <v>130</v>
      </c>
      <c r="H21" s="844"/>
      <c r="I21" s="845"/>
      <c r="J21" s="1196">
        <v>0</v>
      </c>
      <c r="K21" s="1198"/>
      <c r="L21" s="258" t="str">
        <f t="shared" si="1"/>
        <v>－</v>
      </c>
      <c r="M21" s="1204" t="s">
        <v>110</v>
      </c>
      <c r="N21" s="1211"/>
      <c r="O21" s="199">
        <v>0</v>
      </c>
      <c r="P21" s="1196">
        <v>0</v>
      </c>
      <c r="Q21" s="1198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99">
        <v>4017587</v>
      </c>
      <c r="E22" s="260">
        <f t="shared" si="0"/>
        <v>1.2</v>
      </c>
      <c r="F22" s="310">
        <v>-2.1</v>
      </c>
      <c r="G22" s="846" t="s">
        <v>132</v>
      </c>
      <c r="H22" s="847"/>
      <c r="I22" s="839"/>
      <c r="J22" s="1197">
        <f>J24+J27+J28</f>
        <v>27191492</v>
      </c>
      <c r="K22" s="1198"/>
      <c r="L22" s="258">
        <f t="shared" si="1"/>
        <v>8.3000000000000007</v>
      </c>
      <c r="M22" s="1204">
        <v>-11.5</v>
      </c>
      <c r="N22" s="1211"/>
      <c r="O22" s="201">
        <f>O24+O27+O28</f>
        <v>18743353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99">
        <v>892696</v>
      </c>
      <c r="E23" s="260">
        <f t="shared" si="0"/>
        <v>0.3</v>
      </c>
      <c r="F23" s="310">
        <v>1.7</v>
      </c>
      <c r="G23" s="271"/>
      <c r="H23" s="838" t="s">
        <v>135</v>
      </c>
      <c r="I23" s="839"/>
      <c r="J23" s="1196">
        <v>1165835</v>
      </c>
      <c r="K23" s="1198"/>
      <c r="L23" s="258">
        <f t="shared" si="1"/>
        <v>0.4</v>
      </c>
      <c r="M23" s="1204">
        <v>4.8</v>
      </c>
      <c r="N23" s="1211"/>
      <c r="O23" s="199">
        <v>1165835</v>
      </c>
      <c r="P23" s="1212">
        <v>168419325</v>
      </c>
      <c r="Q23" s="1213"/>
      <c r="R23" s="273" t="s">
        <v>14</v>
      </c>
    </row>
    <row r="24" spans="1:21" ht="23.25" customHeight="1" x14ac:dyDescent="0.2">
      <c r="B24" s="809" t="s">
        <v>136</v>
      </c>
      <c r="C24" s="810"/>
      <c r="D24" s="199">
        <v>60868814</v>
      </c>
      <c r="E24" s="260">
        <f t="shared" si="0"/>
        <v>18.2</v>
      </c>
      <c r="F24" s="311">
        <v>2</v>
      </c>
      <c r="G24" s="840" t="s">
        <v>137</v>
      </c>
      <c r="H24" s="838" t="s">
        <v>138</v>
      </c>
      <c r="I24" s="839"/>
      <c r="J24" s="1196">
        <v>27191492</v>
      </c>
      <c r="K24" s="1198"/>
      <c r="L24" s="258">
        <f t="shared" si="1"/>
        <v>8.3000000000000007</v>
      </c>
      <c r="M24" s="1204">
        <v>-11.5</v>
      </c>
      <c r="N24" s="1211"/>
      <c r="O24" s="199">
        <v>18743353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99">
        <v>43423260</v>
      </c>
      <c r="E25" s="260">
        <f t="shared" si="0"/>
        <v>13</v>
      </c>
      <c r="F25" s="311">
        <v>9.3000000000000007</v>
      </c>
      <c r="G25" s="840"/>
      <c r="H25" s="836" t="s">
        <v>108</v>
      </c>
      <c r="I25" s="255" t="s">
        <v>141</v>
      </c>
      <c r="J25" s="1196">
        <f>J24-J26</f>
        <v>4481090</v>
      </c>
      <c r="K25" s="1198"/>
      <c r="L25" s="258">
        <f t="shared" si="1"/>
        <v>1.4</v>
      </c>
      <c r="M25" s="1204">
        <v>-10.7</v>
      </c>
      <c r="N25" s="1211"/>
      <c r="O25" s="199">
        <f>O24-O26</f>
        <v>984738</v>
      </c>
      <c r="P25" s="1212">
        <v>207155018</v>
      </c>
      <c r="Q25" s="1213"/>
      <c r="R25" s="273" t="s">
        <v>14</v>
      </c>
    </row>
    <row r="26" spans="1:21" ht="23.25" customHeight="1" x14ac:dyDescent="0.2">
      <c r="B26" s="809" t="s">
        <v>142</v>
      </c>
      <c r="C26" s="810"/>
      <c r="D26" s="199">
        <v>988593</v>
      </c>
      <c r="E26" s="260">
        <f t="shared" si="0"/>
        <v>0.3</v>
      </c>
      <c r="F26" s="311">
        <v>84</v>
      </c>
      <c r="G26" s="840"/>
      <c r="H26" s="837"/>
      <c r="I26" s="255" t="s">
        <v>143</v>
      </c>
      <c r="J26" s="1196">
        <v>22710402</v>
      </c>
      <c r="K26" s="1198"/>
      <c r="L26" s="258">
        <f t="shared" si="1"/>
        <v>7</v>
      </c>
      <c r="M26" s="1204">
        <v>-11.7</v>
      </c>
      <c r="N26" s="1211"/>
      <c r="O26" s="199">
        <v>17758615</v>
      </c>
      <c r="R26" s="275"/>
    </row>
    <row r="27" spans="1:21" ht="23.25" customHeight="1" x14ac:dyDescent="0.2">
      <c r="B27" s="809" t="s">
        <v>144</v>
      </c>
      <c r="C27" s="810"/>
      <c r="D27" s="199">
        <v>179770</v>
      </c>
      <c r="E27" s="260">
        <f t="shared" si="0"/>
        <v>0.1</v>
      </c>
      <c r="F27" s="311">
        <v>-17.7</v>
      </c>
      <c r="G27" s="841"/>
      <c r="H27" s="825" t="s">
        <v>145</v>
      </c>
      <c r="I27" s="826"/>
      <c r="J27" s="1196">
        <v>0</v>
      </c>
      <c r="K27" s="1198"/>
      <c r="L27" s="258" t="str">
        <f t="shared" si="1"/>
        <v>－</v>
      </c>
      <c r="M27" s="1204" t="s">
        <v>110</v>
      </c>
      <c r="N27" s="1211"/>
      <c r="O27" s="19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99">
        <v>526689</v>
      </c>
      <c r="E28" s="228">
        <f t="shared" si="0"/>
        <v>0.2</v>
      </c>
      <c r="F28" s="311">
        <v>-83.5</v>
      </c>
      <c r="G28" s="842"/>
      <c r="H28" s="831" t="s">
        <v>147</v>
      </c>
      <c r="I28" s="832"/>
      <c r="J28" s="1196">
        <v>0</v>
      </c>
      <c r="K28" s="1198"/>
      <c r="L28" s="258" t="str">
        <f t="shared" si="1"/>
        <v>－</v>
      </c>
      <c r="M28" s="1204" t="s">
        <v>110</v>
      </c>
      <c r="N28" s="1211"/>
      <c r="O28" s="19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99">
        <v>4818917</v>
      </c>
      <c r="E29" s="260">
        <f t="shared" si="0"/>
        <v>1.4</v>
      </c>
      <c r="F29" s="311">
        <v>-2.6</v>
      </c>
      <c r="G29" s="811" t="s">
        <v>149</v>
      </c>
      <c r="H29" s="772"/>
      <c r="I29" s="733"/>
      <c r="J29" s="1196">
        <f>SUM(J13:K22)</f>
        <v>326309961</v>
      </c>
      <c r="K29" s="1198"/>
      <c r="L29" s="276">
        <f t="shared" si="1"/>
        <v>100</v>
      </c>
      <c r="M29" s="1209">
        <v>4.5</v>
      </c>
      <c r="N29" s="1210"/>
      <c r="O29" s="202">
        <f>SUM(O13:O22)</f>
        <v>218577474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99">
        <v>7131021</v>
      </c>
      <c r="E30" s="260">
        <f t="shared" si="0"/>
        <v>2.1</v>
      </c>
      <c r="F30" s="310">
        <v>8.1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99">
        <v>3255000</v>
      </c>
      <c r="E31" s="260">
        <f t="shared" si="0"/>
        <v>1</v>
      </c>
      <c r="F31" s="310">
        <v>-4.2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99">
        <f>SUM(D21:D31)</f>
        <v>127375020</v>
      </c>
      <c r="E32" s="228">
        <f t="shared" si="0"/>
        <v>38.1</v>
      </c>
      <c r="F32" s="310">
        <v>2.2000000000000002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203">
        <f>D20+D32</f>
        <v>334532640</v>
      </c>
      <c r="E33" s="278">
        <f t="shared" si="0"/>
        <v>100</v>
      </c>
      <c r="F33" s="312">
        <v>4.3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1196">
        <v>67521514</v>
      </c>
      <c r="O37" s="1198"/>
      <c r="P37" s="204">
        <f t="shared" ref="P37:P43" si="3">IF(N37=0,"－",ROUND(N37/$N$43*100,1))</f>
        <v>94.1</v>
      </c>
      <c r="Q37" s="1204">
        <v>-1.2</v>
      </c>
      <c r="R37" s="1205"/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205">
        <v>1042494</v>
      </c>
      <c r="E38" s="169">
        <f t="shared" ref="E38:E51" si="4">IF(D38=0,"－",ROUND(D38/$D$51*100,1))</f>
        <v>0.3</v>
      </c>
      <c r="F38" s="156">
        <v>3.8</v>
      </c>
      <c r="G38" s="1206">
        <v>1042494</v>
      </c>
      <c r="H38" s="1207"/>
      <c r="I38" s="1208"/>
      <c r="J38" s="281">
        <f t="shared" ref="J38:J51" si="5">IF(G38=0,"－",ROUND(G38/$G$51*100,1))</f>
        <v>0.5</v>
      </c>
      <c r="K38" s="782" t="s">
        <v>160</v>
      </c>
      <c r="L38" s="783"/>
      <c r="M38" s="768"/>
      <c r="N38" s="1196">
        <v>445119</v>
      </c>
      <c r="O38" s="1198"/>
      <c r="P38" s="204">
        <f t="shared" si="3"/>
        <v>0.6</v>
      </c>
      <c r="Q38" s="1204">
        <v>2.7</v>
      </c>
      <c r="R38" s="1205"/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200">
        <v>27975889</v>
      </c>
      <c r="E39" s="169">
        <f t="shared" si="4"/>
        <v>8.6</v>
      </c>
      <c r="F39" s="156">
        <v>8.6</v>
      </c>
      <c r="G39" s="1196">
        <v>24589015</v>
      </c>
      <c r="H39" s="1197"/>
      <c r="I39" s="1198"/>
      <c r="J39" s="282">
        <f t="shared" si="5"/>
        <v>11.2</v>
      </c>
      <c r="K39" s="782" t="s">
        <v>162</v>
      </c>
      <c r="L39" s="783"/>
      <c r="M39" s="768"/>
      <c r="N39" s="1196">
        <v>3719169</v>
      </c>
      <c r="O39" s="1198"/>
      <c r="P39" s="204">
        <f t="shared" si="3"/>
        <v>5.2</v>
      </c>
      <c r="Q39" s="1204">
        <v>-2.6</v>
      </c>
      <c r="R39" s="1205"/>
    </row>
    <row r="40" spans="1:20" ht="20.100000000000001" customHeight="1" x14ac:dyDescent="0.2">
      <c r="A40" s="275"/>
      <c r="B40" s="767" t="s">
        <v>163</v>
      </c>
      <c r="C40" s="768"/>
      <c r="D40" s="200">
        <v>188531666</v>
      </c>
      <c r="E40" s="169">
        <f t="shared" si="4"/>
        <v>57.8</v>
      </c>
      <c r="F40" s="156">
        <v>3.7</v>
      </c>
      <c r="G40" s="1196">
        <v>105343100</v>
      </c>
      <c r="H40" s="1197"/>
      <c r="I40" s="1198"/>
      <c r="J40" s="282">
        <f t="shared" si="5"/>
        <v>48.2</v>
      </c>
      <c r="K40" s="782" t="s">
        <v>164</v>
      </c>
      <c r="L40" s="783"/>
      <c r="M40" s="768"/>
      <c r="N40" s="1196">
        <v>0</v>
      </c>
      <c r="O40" s="1198"/>
      <c r="P40" s="204" t="str">
        <f t="shared" si="3"/>
        <v>－</v>
      </c>
      <c r="Q40" s="1204" t="s">
        <v>110</v>
      </c>
      <c r="R40" s="1205"/>
    </row>
    <row r="41" spans="1:20" ht="20.100000000000001" customHeight="1" x14ac:dyDescent="0.2">
      <c r="A41" s="275"/>
      <c r="B41" s="767" t="s">
        <v>165</v>
      </c>
      <c r="C41" s="768"/>
      <c r="D41" s="205">
        <v>23814857</v>
      </c>
      <c r="E41" s="169">
        <f t="shared" si="4"/>
        <v>7.3</v>
      </c>
      <c r="F41" s="156">
        <v>-6.8</v>
      </c>
      <c r="G41" s="1196">
        <v>20811324</v>
      </c>
      <c r="H41" s="1197"/>
      <c r="I41" s="1198"/>
      <c r="J41" s="282">
        <f t="shared" si="5"/>
        <v>9.5</v>
      </c>
      <c r="K41" s="782" t="s">
        <v>166</v>
      </c>
      <c r="L41" s="783"/>
      <c r="M41" s="768"/>
      <c r="N41" s="1196">
        <v>38623</v>
      </c>
      <c r="O41" s="1198"/>
      <c r="P41" s="204">
        <f t="shared" si="3"/>
        <v>0.1</v>
      </c>
      <c r="Q41" s="1204">
        <v>-2.9</v>
      </c>
      <c r="R41" s="1205"/>
    </row>
    <row r="42" spans="1:20" ht="20.100000000000001" customHeight="1" x14ac:dyDescent="0.2">
      <c r="A42" s="275"/>
      <c r="B42" s="767" t="s">
        <v>167</v>
      </c>
      <c r="C42" s="768"/>
      <c r="D42" s="200">
        <v>805504</v>
      </c>
      <c r="E42" s="169">
        <f t="shared" si="4"/>
        <v>0.2</v>
      </c>
      <c r="F42" s="156">
        <v>-18.2</v>
      </c>
      <c r="G42" s="1196">
        <v>787647</v>
      </c>
      <c r="H42" s="1197"/>
      <c r="I42" s="1198"/>
      <c r="J42" s="282">
        <f t="shared" si="5"/>
        <v>0.4</v>
      </c>
      <c r="K42" s="782" t="s">
        <v>168</v>
      </c>
      <c r="L42" s="783"/>
      <c r="M42" s="768"/>
      <c r="N42" s="1196">
        <v>0</v>
      </c>
      <c r="O42" s="1198"/>
      <c r="P42" s="313" t="str">
        <f t="shared" si="3"/>
        <v>－</v>
      </c>
      <c r="Q42" s="1204" t="s">
        <v>110</v>
      </c>
      <c r="R42" s="1205"/>
    </row>
    <row r="43" spans="1:20" ht="20.100000000000001" customHeight="1" x14ac:dyDescent="0.2">
      <c r="A43" s="275"/>
      <c r="B43" s="767" t="s">
        <v>169</v>
      </c>
      <c r="C43" s="768"/>
      <c r="D43" s="200">
        <v>615442</v>
      </c>
      <c r="E43" s="169">
        <f t="shared" si="4"/>
        <v>0.2</v>
      </c>
      <c r="F43" s="156">
        <v>-66.2</v>
      </c>
      <c r="G43" s="1196">
        <v>498188</v>
      </c>
      <c r="H43" s="1197"/>
      <c r="I43" s="1198"/>
      <c r="J43" s="282">
        <f t="shared" si="5"/>
        <v>0.2</v>
      </c>
      <c r="K43" s="782" t="s">
        <v>68</v>
      </c>
      <c r="L43" s="783"/>
      <c r="M43" s="768"/>
      <c r="N43" s="1196">
        <f>SUM(N37:O42)</f>
        <v>71724425</v>
      </c>
      <c r="O43" s="1198"/>
      <c r="P43" s="313">
        <f t="shared" si="3"/>
        <v>100</v>
      </c>
      <c r="Q43" s="1204">
        <v>-1.3</v>
      </c>
      <c r="R43" s="1205"/>
    </row>
    <row r="44" spans="1:20" ht="20.100000000000001" customHeight="1" x14ac:dyDescent="0.2">
      <c r="A44" s="275"/>
      <c r="B44" s="767" t="s">
        <v>170</v>
      </c>
      <c r="C44" s="768"/>
      <c r="D44" s="205">
        <v>3735096</v>
      </c>
      <c r="E44" s="169">
        <f t="shared" si="4"/>
        <v>1.1000000000000001</v>
      </c>
      <c r="F44" s="156">
        <v>3.6</v>
      </c>
      <c r="G44" s="1196">
        <v>3146561</v>
      </c>
      <c r="H44" s="1197"/>
      <c r="I44" s="1198"/>
      <c r="J44" s="282">
        <f t="shared" si="5"/>
        <v>1.4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200">
        <v>26070461</v>
      </c>
      <c r="E45" s="169">
        <f t="shared" si="4"/>
        <v>8</v>
      </c>
      <c r="F45" s="156">
        <v>1.9</v>
      </c>
      <c r="G45" s="1196">
        <v>19004030</v>
      </c>
      <c r="H45" s="1197"/>
      <c r="I45" s="1198"/>
      <c r="J45" s="282">
        <f t="shared" si="5"/>
        <v>8.6999999999999993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200">
        <v>926405</v>
      </c>
      <c r="E46" s="169">
        <f t="shared" si="4"/>
        <v>0.3</v>
      </c>
      <c r="F46" s="156">
        <v>-11.1</v>
      </c>
      <c r="G46" s="1196">
        <v>806227</v>
      </c>
      <c r="H46" s="1197"/>
      <c r="I46" s="1198"/>
      <c r="J46" s="282">
        <f t="shared" si="5"/>
        <v>0.4</v>
      </c>
      <c r="K46" s="1199">
        <v>99.1</v>
      </c>
      <c r="L46" s="1200"/>
      <c r="M46" s="1201"/>
      <c r="N46" s="1202">
        <v>56.1</v>
      </c>
      <c r="O46" s="1201"/>
      <c r="P46" s="1202">
        <v>98.5</v>
      </c>
      <c r="Q46" s="1200"/>
      <c r="R46" s="1203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205">
        <v>47878957</v>
      </c>
      <c r="E47" s="169">
        <f t="shared" si="4"/>
        <v>14.7</v>
      </c>
      <c r="F47" s="156">
        <v>19.2</v>
      </c>
      <c r="G47" s="1196">
        <v>37635698</v>
      </c>
      <c r="H47" s="1197"/>
      <c r="I47" s="1198"/>
      <c r="J47" s="282">
        <f t="shared" si="5"/>
        <v>17.2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200">
        <v>0</v>
      </c>
      <c r="E48" s="169" t="str">
        <f t="shared" si="4"/>
        <v>－</v>
      </c>
      <c r="F48" s="156" t="s">
        <v>221</v>
      </c>
      <c r="G48" s="1196">
        <v>0</v>
      </c>
      <c r="H48" s="1197"/>
      <c r="I48" s="1198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200">
        <v>4913190</v>
      </c>
      <c r="E49" s="169">
        <f t="shared" si="4"/>
        <v>1.5</v>
      </c>
      <c r="F49" s="156">
        <v>0.8</v>
      </c>
      <c r="G49" s="1196">
        <v>4913190</v>
      </c>
      <c r="H49" s="1197"/>
      <c r="I49" s="1198"/>
      <c r="J49" s="282">
        <f t="shared" si="5"/>
        <v>2.2000000000000002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205">
        <v>0</v>
      </c>
      <c r="E50" s="169" t="str">
        <f t="shared" si="4"/>
        <v>－</v>
      </c>
      <c r="F50" s="156" t="s">
        <v>221</v>
      </c>
      <c r="G50" s="1196">
        <v>0</v>
      </c>
      <c r="H50" s="1197"/>
      <c r="I50" s="1198"/>
      <c r="J50" s="282" t="str">
        <f t="shared" si="5"/>
        <v>－</v>
      </c>
      <c r="K50" s="745" t="s">
        <v>184</v>
      </c>
      <c r="L50" s="733"/>
      <c r="M50" s="159" t="s">
        <v>185</v>
      </c>
      <c r="N50" s="1186">
        <v>65628581</v>
      </c>
      <c r="O50" s="1190"/>
      <c r="P50" s="165">
        <v>0.2</v>
      </c>
      <c r="Q50" s="1186">
        <v>5645786</v>
      </c>
      <c r="R50" s="1221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1222">
        <f>SUM(D38:D50)</f>
        <v>326309961</v>
      </c>
      <c r="E51" s="752">
        <f t="shared" si="4"/>
        <v>100</v>
      </c>
      <c r="F51" s="1194">
        <v>4.5</v>
      </c>
      <c r="G51" s="1224">
        <f>SUM(G38:I50)</f>
        <v>218577474</v>
      </c>
      <c r="H51" s="1225"/>
      <c r="I51" s="1226"/>
      <c r="J51" s="760">
        <f t="shared" si="5"/>
        <v>100</v>
      </c>
      <c r="K51" s="741" t="s">
        <v>186</v>
      </c>
      <c r="L51" s="740"/>
      <c r="M51" s="161" t="s">
        <v>187</v>
      </c>
      <c r="N51" s="1191">
        <v>65023475</v>
      </c>
      <c r="O51" s="1192"/>
      <c r="P51" s="167">
        <v>0.2</v>
      </c>
      <c r="Q51" s="1191">
        <v>0</v>
      </c>
      <c r="R51" s="1220"/>
      <c r="S51" s="239"/>
      <c r="T51" s="239"/>
    </row>
    <row r="52" spans="1:20" ht="20.100000000000001" customHeight="1" thickBot="1" x14ac:dyDescent="0.25">
      <c r="A52" s="275"/>
      <c r="B52" s="748"/>
      <c r="C52" s="749"/>
      <c r="D52" s="1223"/>
      <c r="E52" s="753"/>
      <c r="F52" s="1195"/>
      <c r="G52" s="1227"/>
      <c r="H52" s="1228"/>
      <c r="I52" s="1229"/>
      <c r="J52" s="761"/>
      <c r="K52" s="745" t="s">
        <v>188</v>
      </c>
      <c r="L52" s="733"/>
      <c r="M52" s="159" t="s">
        <v>185</v>
      </c>
      <c r="N52" s="1186">
        <v>12981452</v>
      </c>
      <c r="O52" s="1190"/>
      <c r="P52" s="165">
        <v>7.1</v>
      </c>
      <c r="Q52" s="1186">
        <v>2218462</v>
      </c>
      <c r="R52" s="1221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1183">
        <v>12954440</v>
      </c>
      <c r="O53" s="1184"/>
      <c r="P53" s="166">
        <v>7.1</v>
      </c>
      <c r="Q53" s="1191">
        <v>0</v>
      </c>
      <c r="R53" s="1220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1186">
        <v>65732180</v>
      </c>
      <c r="O54" s="1190"/>
      <c r="P54" s="165">
        <v>1.6</v>
      </c>
      <c r="Q54" s="1186">
        <v>9709273</v>
      </c>
      <c r="R54" s="1221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1183">
        <v>65283356</v>
      </c>
      <c r="O55" s="1184"/>
      <c r="P55" s="167">
        <v>1.9</v>
      </c>
      <c r="Q55" s="1191">
        <v>0</v>
      </c>
      <c r="R55" s="1220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1186" t="s">
        <v>110</v>
      </c>
      <c r="O56" s="1190"/>
      <c r="P56" s="165" t="s">
        <v>110</v>
      </c>
      <c r="Q56" s="1186" t="s">
        <v>110</v>
      </c>
      <c r="R56" s="1221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1183" t="s">
        <v>110</v>
      </c>
      <c r="O57" s="1184"/>
      <c r="P57" s="166" t="s">
        <v>110</v>
      </c>
      <c r="Q57" s="1191" t="s">
        <v>110</v>
      </c>
      <c r="R57" s="1220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1186">
        <v>298944</v>
      </c>
      <c r="O58" s="1190"/>
      <c r="P58" s="165">
        <v>34.799999999999997</v>
      </c>
      <c r="Q58" s="1186">
        <v>298869</v>
      </c>
      <c r="R58" s="1221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1183">
        <v>298944</v>
      </c>
      <c r="O59" s="1184"/>
      <c r="P59" s="167">
        <v>34.799999999999997</v>
      </c>
      <c r="Q59" s="1191">
        <v>0</v>
      </c>
      <c r="R59" s="1220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1186">
        <v>447081</v>
      </c>
      <c r="O60" s="1187"/>
      <c r="P60" s="284">
        <v>39</v>
      </c>
      <c r="Q60" s="1188">
        <v>156168</v>
      </c>
      <c r="R60" s="1189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1179">
        <v>447081</v>
      </c>
      <c r="O61" s="1180"/>
      <c r="P61" s="285">
        <v>39</v>
      </c>
      <c r="Q61" s="1218">
        <v>0</v>
      </c>
      <c r="R61" s="1219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7" priority="4" stopIfTrue="1">
      <formula>"IF(AND(D6=0,F6=0,【参考】24右!F6=0））"</formula>
    </cfRule>
  </conditionalFormatting>
  <conditionalFormatting sqref="M6:N29">
    <cfRule type="expression" dxfId="6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4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69316-460F-4BFD-937A-F6674E76A675}">
  <sheetPr codeName="Sheet20"/>
  <dimension ref="A1:AN58"/>
  <sheetViews>
    <sheetView view="pageBreakPreview" zoomScale="70" zoomScaleNormal="80" zoomScaleSheetLayoutView="70" workbookViewId="0">
      <selection activeCell="AO11" sqref="AO11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260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695043</v>
      </c>
      <c r="F5" s="508"/>
      <c r="G5" s="508"/>
      <c r="H5" s="508"/>
      <c r="I5" s="236" t="s">
        <v>7</v>
      </c>
      <c r="J5" s="714">
        <v>53.25</v>
      </c>
      <c r="K5" s="715"/>
      <c r="L5" s="715"/>
      <c r="M5" s="715"/>
      <c r="N5" s="237" t="s">
        <v>8</v>
      </c>
      <c r="O5" s="716">
        <v>13053</v>
      </c>
      <c r="P5" s="711"/>
      <c r="Q5" s="711"/>
      <c r="R5" s="711"/>
      <c r="S5" s="711"/>
      <c r="T5" s="711"/>
      <c r="U5" s="236" t="s">
        <v>7</v>
      </c>
      <c r="V5" s="716">
        <v>695043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700370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670122</v>
      </c>
      <c r="F6" s="483"/>
      <c r="G6" s="483"/>
      <c r="H6" s="483"/>
      <c r="I6" s="241" t="s">
        <v>7</v>
      </c>
      <c r="J6" s="705">
        <v>53.25</v>
      </c>
      <c r="K6" s="706"/>
      <c r="L6" s="706"/>
      <c r="M6" s="706"/>
      <c r="N6" s="242" t="s">
        <v>8</v>
      </c>
      <c r="O6" s="707">
        <v>12584</v>
      </c>
      <c r="P6" s="708"/>
      <c r="Q6" s="708"/>
      <c r="R6" s="708"/>
      <c r="S6" s="708"/>
      <c r="T6" s="708"/>
      <c r="U6" s="241" t="s">
        <v>7</v>
      </c>
      <c r="V6" s="707">
        <v>670122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694725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350114892</v>
      </c>
      <c r="H10" s="504"/>
      <c r="I10" s="504"/>
      <c r="J10" s="504"/>
      <c r="K10" s="504"/>
      <c r="L10" s="27"/>
      <c r="M10" s="28"/>
      <c r="N10" s="519">
        <v>331562511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5.6</v>
      </c>
      <c r="T10" s="659"/>
      <c r="U10" s="696" t="s">
        <v>19</v>
      </c>
      <c r="V10" s="544"/>
      <c r="W10" s="544"/>
      <c r="X10" s="544"/>
      <c r="Y10" s="523"/>
      <c r="Z10" s="519">
        <v>184493232</v>
      </c>
      <c r="AA10" s="504"/>
      <c r="AB10" s="504"/>
      <c r="AC10" s="504"/>
      <c r="AD10" s="30"/>
      <c r="AE10" s="31"/>
      <c r="AF10" s="519">
        <v>176679060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337389453</v>
      </c>
      <c r="H12" s="466"/>
      <c r="I12" s="466"/>
      <c r="J12" s="466"/>
      <c r="K12" s="466"/>
      <c r="L12" s="27"/>
      <c r="M12" s="28"/>
      <c r="N12" s="465">
        <v>317160375</v>
      </c>
      <c r="O12" s="466"/>
      <c r="P12" s="466"/>
      <c r="Q12" s="466"/>
      <c r="R12" s="29"/>
      <c r="S12" s="658">
        <f t="shared" si="0"/>
        <v>6.4</v>
      </c>
      <c r="T12" s="659"/>
      <c r="U12" s="689" t="s">
        <v>22</v>
      </c>
      <c r="V12" s="491"/>
      <c r="W12" s="491"/>
      <c r="X12" s="491"/>
      <c r="Y12" s="492"/>
      <c r="Z12" s="519">
        <v>69691070</v>
      </c>
      <c r="AA12" s="504"/>
      <c r="AB12" s="504"/>
      <c r="AC12" s="504"/>
      <c r="AD12" s="43"/>
      <c r="AE12" s="44" t="s">
        <v>15</v>
      </c>
      <c r="AF12" s="519">
        <v>66343037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12725439</v>
      </c>
      <c r="H14" s="466"/>
      <c r="I14" s="466"/>
      <c r="J14" s="466"/>
      <c r="K14" s="466"/>
      <c r="L14" s="27"/>
      <c r="M14" s="28"/>
      <c r="N14" s="465">
        <v>14402136</v>
      </c>
      <c r="O14" s="466"/>
      <c r="P14" s="466"/>
      <c r="Q14" s="466"/>
      <c r="R14" s="49"/>
      <c r="S14" s="658">
        <f t="shared" si="0"/>
        <v>-11.6</v>
      </c>
      <c r="T14" s="659"/>
      <c r="U14" s="689" t="s">
        <v>25</v>
      </c>
      <c r="V14" s="491"/>
      <c r="W14" s="491"/>
      <c r="X14" s="491"/>
      <c r="Y14" s="492"/>
      <c r="Z14" s="519">
        <v>193434386</v>
      </c>
      <c r="AA14" s="504"/>
      <c r="AB14" s="504"/>
      <c r="AC14" s="504"/>
      <c r="AD14" s="50"/>
      <c r="AE14" s="44" t="s">
        <v>15</v>
      </c>
      <c r="AF14" s="519">
        <v>184973867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235501</v>
      </c>
      <c r="H16" s="504"/>
      <c r="I16" s="504"/>
      <c r="J16" s="504"/>
      <c r="K16" s="504"/>
      <c r="L16" s="27"/>
      <c r="M16" s="28"/>
      <c r="N16" s="519">
        <v>1929917</v>
      </c>
      <c r="O16" s="504"/>
      <c r="P16" s="504"/>
      <c r="Q16" s="504"/>
      <c r="R16" s="29"/>
      <c r="S16" s="658">
        <f t="shared" si="0"/>
        <v>-87.8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12489938</v>
      </c>
      <c r="H18" s="466"/>
      <c r="I18" s="466"/>
      <c r="J18" s="466"/>
      <c r="K18" s="466"/>
      <c r="L18" s="27"/>
      <c r="M18" s="28"/>
      <c r="N18" s="465">
        <v>12472219</v>
      </c>
      <c r="O18" s="466"/>
      <c r="P18" s="466"/>
      <c r="Q18" s="466"/>
      <c r="R18" s="49"/>
      <c r="S18" s="658">
        <f t="shared" si="0"/>
        <v>0.1</v>
      </c>
      <c r="T18" s="659"/>
      <c r="U18" s="689" t="s">
        <v>34</v>
      </c>
      <c r="V18" s="491"/>
      <c r="W18" s="491"/>
      <c r="X18" s="491"/>
      <c r="Y18" s="492"/>
      <c r="Z18" s="674">
        <v>0.38</v>
      </c>
      <c r="AA18" s="675"/>
      <c r="AB18" s="675"/>
      <c r="AC18" s="675"/>
      <c r="AD18" s="54"/>
      <c r="AE18" s="55"/>
      <c r="AF18" s="42"/>
      <c r="AG18" s="675">
        <v>0.38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17719</v>
      </c>
      <c r="H20" s="504"/>
      <c r="I20" s="504"/>
      <c r="J20" s="504"/>
      <c r="K20" s="504"/>
      <c r="L20" s="27"/>
      <c r="M20" s="28"/>
      <c r="N20" s="519">
        <v>-556933</v>
      </c>
      <c r="O20" s="504"/>
      <c r="P20" s="504"/>
      <c r="Q20" s="504"/>
      <c r="R20" s="29"/>
      <c r="S20" s="1236"/>
      <c r="T20" s="1237"/>
      <c r="U20" s="662" t="s">
        <v>37</v>
      </c>
      <c r="V20" s="663"/>
      <c r="W20" s="663"/>
      <c r="X20" s="663"/>
      <c r="Y20" s="664"/>
      <c r="Z20" s="668">
        <v>6.5</v>
      </c>
      <c r="AA20" s="669"/>
      <c r="AB20" s="669"/>
      <c r="AC20" s="669"/>
      <c r="AD20" s="26"/>
      <c r="AE20" s="60" t="s">
        <v>16</v>
      </c>
      <c r="AF20" s="16"/>
      <c r="AG20" s="672">
        <v>6.7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1238"/>
      <c r="T21" s="1239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43778</v>
      </c>
      <c r="H22" s="504"/>
      <c r="I22" s="504"/>
      <c r="J22" s="504"/>
      <c r="K22" s="504"/>
      <c r="L22" s="27"/>
      <c r="M22" s="28"/>
      <c r="N22" s="519">
        <v>21150</v>
      </c>
      <c r="O22" s="504"/>
      <c r="P22" s="504"/>
      <c r="Q22" s="504"/>
      <c r="R22" s="29"/>
      <c r="S22" s="658">
        <f>IF(N22=0,IF(G22&gt;0,"皆増","－"),IF(G22=0,"皆減",ROUND((G22-N22)/N22*100,1)))</f>
        <v>107</v>
      </c>
      <c r="T22" s="659"/>
      <c r="U22" s="662" t="s">
        <v>40</v>
      </c>
      <c r="V22" s="663"/>
      <c r="W22" s="663"/>
      <c r="X22" s="663"/>
      <c r="Y22" s="664"/>
      <c r="Z22" s="668">
        <v>79.7</v>
      </c>
      <c r="AA22" s="669"/>
      <c r="AB22" s="669"/>
      <c r="AC22" s="669"/>
      <c r="AD22" s="26"/>
      <c r="AE22" s="60" t="s">
        <v>16</v>
      </c>
      <c r="AF22" s="16"/>
      <c r="AG22" s="672">
        <v>78.599999999999994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16140200</v>
      </c>
      <c r="AA24" s="641"/>
      <c r="AB24" s="641"/>
      <c r="AC24" s="641"/>
      <c r="AD24" s="50"/>
      <c r="AE24" s="44" t="s">
        <v>15</v>
      </c>
      <c r="AF24" s="640">
        <v>18907244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5602100</v>
      </c>
      <c r="H26" s="504"/>
      <c r="I26" s="504"/>
      <c r="J26" s="504"/>
      <c r="K26" s="504"/>
      <c r="L26" s="27"/>
      <c r="M26" s="28"/>
      <c r="N26" s="519">
        <v>5020647</v>
      </c>
      <c r="O26" s="504"/>
      <c r="P26" s="504"/>
      <c r="Q26" s="504"/>
      <c r="R26" s="29"/>
      <c r="S26" s="658">
        <f>IF(N26=0,IF(G26&gt;0,"皆増","－"),IF(G26=0,"皆減",ROUND((G26-N26)/N26*100,1)))</f>
        <v>11.6</v>
      </c>
      <c r="T26" s="659"/>
      <c r="U26" s="662" t="s">
        <v>46</v>
      </c>
      <c r="V26" s="663"/>
      <c r="W26" s="663"/>
      <c r="X26" s="663"/>
      <c r="Y26" s="664"/>
      <c r="Z26" s="640">
        <v>72920630</v>
      </c>
      <c r="AA26" s="641"/>
      <c r="AB26" s="641"/>
      <c r="AC26" s="641"/>
      <c r="AD26" s="50"/>
      <c r="AE26" s="44" t="s">
        <v>15</v>
      </c>
      <c r="AF26" s="640">
        <v>82524099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-5540603</v>
      </c>
      <c r="H28" s="466"/>
      <c r="I28" s="466"/>
      <c r="J28" s="466"/>
      <c r="K28" s="466"/>
      <c r="L28" s="27"/>
      <c r="M28" s="28"/>
      <c r="N28" s="465">
        <v>-5556430</v>
      </c>
      <c r="O28" s="466"/>
      <c r="P28" s="466"/>
      <c r="Q28" s="466"/>
      <c r="R28" s="49"/>
      <c r="S28" s="1232"/>
      <c r="T28" s="1233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1234"/>
      <c r="T29" s="1235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199</v>
      </c>
      <c r="I34" s="604"/>
      <c r="J34" s="604"/>
      <c r="K34" s="604"/>
      <c r="L34" s="76" t="s">
        <v>54</v>
      </c>
      <c r="M34" s="28"/>
      <c r="N34" s="252"/>
      <c r="O34" s="604" t="s">
        <v>199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-2.7</v>
      </c>
      <c r="AB34" s="596"/>
      <c r="AC34" s="596"/>
      <c r="AD34" s="612" t="s">
        <v>56</v>
      </c>
      <c r="AE34" s="613"/>
      <c r="AF34" s="26"/>
      <c r="AG34" s="79"/>
      <c r="AH34" s="596">
        <v>-3.4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199</v>
      </c>
      <c r="I36" s="604"/>
      <c r="J36" s="604"/>
      <c r="K36" s="604"/>
      <c r="L36" s="76" t="s">
        <v>54</v>
      </c>
      <c r="M36" s="28"/>
      <c r="N36" s="252"/>
      <c r="O36" s="604" t="s">
        <v>199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1231" t="s">
        <v>199</v>
      </c>
      <c r="AB36" s="1231"/>
      <c r="AC36" s="1231"/>
      <c r="AD36" s="612" t="s">
        <v>56</v>
      </c>
      <c r="AE36" s="613"/>
      <c r="AF36" s="42"/>
      <c r="AG36" s="79"/>
      <c r="AH36" s="596" t="s">
        <v>199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697" t="s">
        <v>63</v>
      </c>
      <c r="C39" s="698"/>
      <c r="D39" s="698"/>
      <c r="E39" s="698"/>
      <c r="F39" s="698"/>
      <c r="G39" s="698"/>
      <c r="H39" s="698"/>
      <c r="I39" s="698"/>
      <c r="J39" s="698"/>
      <c r="K39" s="698"/>
      <c r="L39" s="698"/>
      <c r="M39" s="698"/>
      <c r="N39" s="698"/>
      <c r="O39" s="698"/>
      <c r="P39" s="698"/>
      <c r="Q39" s="698"/>
      <c r="R39" s="698"/>
      <c r="S39" s="1230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48570746</v>
      </c>
      <c r="Y43" s="504"/>
      <c r="Z43" s="520"/>
      <c r="AA43" s="519">
        <v>4501510</v>
      </c>
      <c r="AB43" s="504"/>
      <c r="AC43" s="520"/>
      <c r="AD43" s="528">
        <v>132725820</v>
      </c>
      <c r="AE43" s="529"/>
      <c r="AF43" s="529"/>
      <c r="AG43" s="530"/>
      <c r="AH43" s="519">
        <v>185798076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3551</v>
      </c>
      <c r="F44" s="487"/>
      <c r="G44" s="488"/>
      <c r="H44" s="486">
        <v>304734</v>
      </c>
      <c r="I44" s="487"/>
      <c r="J44" s="487"/>
      <c r="K44" s="488"/>
      <c r="L44" s="486">
        <v>248</v>
      </c>
      <c r="M44" s="487"/>
      <c r="N44" s="488"/>
      <c r="O44" s="486">
        <v>3467</v>
      </c>
      <c r="P44" s="487"/>
      <c r="Q44" s="486">
        <v>298849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139</v>
      </c>
      <c r="F45" s="508"/>
      <c r="G45" s="509"/>
      <c r="H45" s="507">
        <v>292783</v>
      </c>
      <c r="I45" s="508"/>
      <c r="J45" s="508"/>
      <c r="K45" s="509"/>
      <c r="L45" s="507">
        <v>8</v>
      </c>
      <c r="M45" s="508"/>
      <c r="N45" s="509"/>
      <c r="O45" s="507">
        <v>134</v>
      </c>
      <c r="P45" s="508"/>
      <c r="Q45" s="507">
        <v>300823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6343778</v>
      </c>
      <c r="Y45" s="504"/>
      <c r="Z45" s="520"/>
      <c r="AA45" s="465">
        <v>8898</v>
      </c>
      <c r="AB45" s="466"/>
      <c r="AC45" s="467"/>
      <c r="AD45" s="519">
        <v>15354590</v>
      </c>
      <c r="AE45" s="504"/>
      <c r="AF45" s="504"/>
      <c r="AG45" s="520"/>
      <c r="AH45" s="519">
        <v>21707266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12</v>
      </c>
      <c r="F46" s="466"/>
      <c r="G46" s="467"/>
      <c r="H46" s="465">
        <v>431213</v>
      </c>
      <c r="I46" s="466"/>
      <c r="J46" s="466"/>
      <c r="K46" s="467"/>
      <c r="L46" s="465">
        <v>2</v>
      </c>
      <c r="M46" s="466"/>
      <c r="N46" s="467"/>
      <c r="O46" s="465">
        <v>14</v>
      </c>
      <c r="P46" s="466"/>
      <c r="Q46" s="465">
        <v>423452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5602100</v>
      </c>
      <c r="Y47" s="466"/>
      <c r="Z47" s="467"/>
      <c r="AA47" s="465">
        <v>500000</v>
      </c>
      <c r="AB47" s="466"/>
      <c r="AC47" s="467"/>
      <c r="AD47" s="465">
        <v>19655437</v>
      </c>
      <c r="AE47" s="466"/>
      <c r="AF47" s="466"/>
      <c r="AG47" s="467"/>
      <c r="AH47" s="465">
        <v>25757537</v>
      </c>
      <c r="AI47" s="466"/>
      <c r="AJ47" s="466"/>
      <c r="AK47" s="477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 t="s">
        <v>199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199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3563</v>
      </c>
      <c r="F49" s="508"/>
      <c r="G49" s="509"/>
      <c r="H49" s="507">
        <v>305160</v>
      </c>
      <c r="I49" s="508"/>
      <c r="J49" s="508"/>
      <c r="K49" s="509"/>
      <c r="L49" s="507">
        <f>L44+L46+L48</f>
        <v>250</v>
      </c>
      <c r="M49" s="508"/>
      <c r="N49" s="509"/>
      <c r="O49" s="507">
        <v>3481</v>
      </c>
      <c r="P49" s="508"/>
      <c r="Q49" s="507">
        <v>299350</v>
      </c>
      <c r="R49" s="508"/>
      <c r="S49" s="510"/>
      <c r="T49" s="561"/>
      <c r="U49" s="526"/>
      <c r="V49" s="511" t="s">
        <v>83</v>
      </c>
      <c r="W49" s="512"/>
      <c r="X49" s="465">
        <v>0</v>
      </c>
      <c r="Y49" s="466"/>
      <c r="Z49" s="467"/>
      <c r="AA49" s="465">
        <v>0</v>
      </c>
      <c r="AB49" s="466"/>
      <c r="AC49" s="467"/>
      <c r="AD49" s="465">
        <v>0</v>
      </c>
      <c r="AE49" s="466"/>
      <c r="AF49" s="466"/>
      <c r="AG49" s="467"/>
      <c r="AH49" s="465">
        <v>0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98</v>
      </c>
      <c r="F50" s="466"/>
      <c r="G50" s="467"/>
      <c r="H50" s="465">
        <v>308482</v>
      </c>
      <c r="I50" s="466"/>
      <c r="J50" s="466"/>
      <c r="K50" s="467"/>
      <c r="L50" s="465">
        <v>5</v>
      </c>
      <c r="M50" s="466"/>
      <c r="N50" s="467"/>
      <c r="O50" s="465">
        <v>96</v>
      </c>
      <c r="P50" s="466"/>
      <c r="Q50" s="465">
        <v>300459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49312424</v>
      </c>
      <c r="Y51" s="466"/>
      <c r="Z51" s="467"/>
      <c r="AA51" s="465">
        <f>AA43+AA45-AA47+AA49</f>
        <v>4010408</v>
      </c>
      <c r="AB51" s="466"/>
      <c r="AC51" s="467"/>
      <c r="AD51" s="471">
        <f>AD43+AD45-AD47+AD49</f>
        <v>128424973</v>
      </c>
      <c r="AE51" s="472"/>
      <c r="AF51" s="472"/>
      <c r="AG51" s="473"/>
      <c r="AH51" s="465">
        <f>AH43+AH45-AH47+AH49</f>
        <v>181747805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3661</v>
      </c>
      <c r="F52" s="483"/>
      <c r="G52" s="484"/>
      <c r="H52" s="482">
        <v>305249</v>
      </c>
      <c r="I52" s="483"/>
      <c r="J52" s="483"/>
      <c r="K52" s="484"/>
      <c r="L52" s="482">
        <f>L49+L50</f>
        <v>255</v>
      </c>
      <c r="M52" s="483"/>
      <c r="N52" s="484"/>
      <c r="O52" s="482">
        <v>3577</v>
      </c>
      <c r="P52" s="483"/>
      <c r="Q52" s="482">
        <v>299380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4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9BC25-1003-4D6C-8883-B20DDAC4072A}">
  <dimension ref="A1:U68"/>
  <sheetViews>
    <sheetView view="pageBreakPreview" zoomScale="70" zoomScaleNormal="10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O12" sqref="O12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261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73">
        <v>53777841</v>
      </c>
      <c r="E6" s="191">
        <f t="shared" ref="E6:E33" si="0">IF(D6=0,"－",ROUND(D6/$D$33*100,1))</f>
        <v>15.4</v>
      </c>
      <c r="F6" s="287">
        <v>-1.9109473966215234</v>
      </c>
      <c r="G6" s="873" t="s">
        <v>97</v>
      </c>
      <c r="H6" s="874"/>
      <c r="I6" s="875"/>
      <c r="J6" s="1319">
        <v>41041067</v>
      </c>
      <c r="K6" s="1321"/>
      <c r="L6" s="288">
        <f t="shared" ref="L6:L29" si="1">IF(J6=0,"－",ROUND(J6/$J$29*100,1))</f>
        <v>12.2</v>
      </c>
      <c r="M6" s="1346">
        <v>10.725011439128721</v>
      </c>
      <c r="N6" s="1347"/>
      <c r="O6" s="173">
        <v>37638324</v>
      </c>
      <c r="P6" s="1319">
        <v>36859943</v>
      </c>
      <c r="Q6" s="1321"/>
      <c r="R6" s="289">
        <f t="shared" ref="R6:R16" si="2">IF(P6=0,"－",ROUND(P6/$P$25*100,1))</f>
        <v>18.600000000000001</v>
      </c>
    </row>
    <row r="7" spans="1:20" ht="23.25" customHeight="1" x14ac:dyDescent="0.2">
      <c r="B7" s="809" t="s">
        <v>98</v>
      </c>
      <c r="C7" s="810"/>
      <c r="D7" s="173">
        <v>1098002</v>
      </c>
      <c r="E7" s="290">
        <f t="shared" si="0"/>
        <v>0.3</v>
      </c>
      <c r="F7" s="287">
        <v>0.58961162220150243</v>
      </c>
      <c r="G7" s="261" t="s">
        <v>99</v>
      </c>
      <c r="H7" s="866" t="s">
        <v>100</v>
      </c>
      <c r="I7" s="866"/>
      <c r="J7" s="1281">
        <v>23795614</v>
      </c>
      <c r="K7" s="1283"/>
      <c r="L7" s="288">
        <f t="shared" si="1"/>
        <v>7.1</v>
      </c>
      <c r="M7" s="1346">
        <v>3.4398390596750374</v>
      </c>
      <c r="N7" s="1347"/>
      <c r="O7" s="173">
        <v>22485083</v>
      </c>
      <c r="P7" s="1281">
        <v>22446560</v>
      </c>
      <c r="Q7" s="1283"/>
      <c r="R7" s="291">
        <f t="shared" si="2"/>
        <v>11.4</v>
      </c>
    </row>
    <row r="8" spans="1:20" ht="23.25" customHeight="1" x14ac:dyDescent="0.2">
      <c r="B8" s="809" t="s">
        <v>101</v>
      </c>
      <c r="C8" s="810"/>
      <c r="D8" s="173">
        <v>272326</v>
      </c>
      <c r="E8" s="290">
        <f t="shared" si="0"/>
        <v>0.1</v>
      </c>
      <c r="F8" s="287">
        <v>38.357347531855225</v>
      </c>
      <c r="G8" s="263"/>
      <c r="H8" s="866" t="s">
        <v>102</v>
      </c>
      <c r="I8" s="866"/>
      <c r="J8" s="1281">
        <v>2584230</v>
      </c>
      <c r="K8" s="1283"/>
      <c r="L8" s="288">
        <f t="shared" si="1"/>
        <v>0.8</v>
      </c>
      <c r="M8" s="1346">
        <v>132.63830124338787</v>
      </c>
      <c r="N8" s="1347"/>
      <c r="O8" s="173">
        <v>2584230</v>
      </c>
      <c r="P8" s="1281">
        <v>1981274</v>
      </c>
      <c r="Q8" s="1283"/>
      <c r="R8" s="291">
        <f t="shared" si="2"/>
        <v>1</v>
      </c>
    </row>
    <row r="9" spans="1:20" ht="23.25" customHeight="1" x14ac:dyDescent="0.2">
      <c r="B9" s="809" t="s">
        <v>103</v>
      </c>
      <c r="C9" s="810"/>
      <c r="D9" s="173">
        <v>1404011</v>
      </c>
      <c r="E9" s="290">
        <f t="shared" si="0"/>
        <v>0.4</v>
      </c>
      <c r="F9" s="292">
        <v>34.094373428892339</v>
      </c>
      <c r="G9" s="848" t="s">
        <v>104</v>
      </c>
      <c r="H9" s="849"/>
      <c r="I9" s="832"/>
      <c r="J9" s="1281">
        <v>129898363</v>
      </c>
      <c r="K9" s="1283"/>
      <c r="L9" s="288">
        <f t="shared" si="1"/>
        <v>38.5</v>
      </c>
      <c r="M9" s="1346">
        <v>1.9140388106574306</v>
      </c>
      <c r="N9" s="1347"/>
      <c r="O9" s="173">
        <v>51537019</v>
      </c>
      <c r="P9" s="1281">
        <v>43411314</v>
      </c>
      <c r="Q9" s="1283"/>
      <c r="R9" s="291">
        <f t="shared" si="2"/>
        <v>22</v>
      </c>
    </row>
    <row r="10" spans="1:20" ht="23.25" customHeight="1" x14ac:dyDescent="0.2">
      <c r="B10" s="809" t="s">
        <v>105</v>
      </c>
      <c r="C10" s="810"/>
      <c r="D10" s="173">
        <v>2050773</v>
      </c>
      <c r="E10" s="290">
        <f t="shared" si="0"/>
        <v>0.6</v>
      </c>
      <c r="F10" s="292">
        <v>82.396966770015638</v>
      </c>
      <c r="G10" s="848" t="s">
        <v>106</v>
      </c>
      <c r="H10" s="849"/>
      <c r="I10" s="832"/>
      <c r="J10" s="1281">
        <v>2956046</v>
      </c>
      <c r="K10" s="1283"/>
      <c r="L10" s="288">
        <f t="shared" si="1"/>
        <v>0.9</v>
      </c>
      <c r="M10" s="1346">
        <v>-15.756172061066138</v>
      </c>
      <c r="N10" s="1347"/>
      <c r="O10" s="173">
        <v>2956046</v>
      </c>
      <c r="P10" s="1281">
        <v>2956046</v>
      </c>
      <c r="Q10" s="1283"/>
      <c r="R10" s="291">
        <f t="shared" si="2"/>
        <v>1.5</v>
      </c>
    </row>
    <row r="11" spans="1:20" ht="23.25" customHeight="1" x14ac:dyDescent="0.2">
      <c r="B11" s="809" t="s">
        <v>107</v>
      </c>
      <c r="C11" s="810"/>
      <c r="D11" s="173">
        <v>16980949</v>
      </c>
      <c r="E11" s="290">
        <f t="shared" si="0"/>
        <v>4.9000000000000004</v>
      </c>
      <c r="F11" s="292">
        <v>4.7152982227390652</v>
      </c>
      <c r="G11" s="862" t="s">
        <v>108</v>
      </c>
      <c r="H11" s="864" t="s">
        <v>109</v>
      </c>
      <c r="I11" s="832"/>
      <c r="J11" s="1281">
        <v>2956046</v>
      </c>
      <c r="K11" s="1283"/>
      <c r="L11" s="288">
        <f t="shared" si="1"/>
        <v>0.9</v>
      </c>
      <c r="M11" s="1346">
        <v>-15.756172061066138</v>
      </c>
      <c r="N11" s="1347"/>
      <c r="O11" s="173">
        <v>2956046</v>
      </c>
      <c r="P11" s="1281">
        <v>2956046</v>
      </c>
      <c r="Q11" s="1283"/>
      <c r="R11" s="291">
        <f t="shared" si="2"/>
        <v>1.5</v>
      </c>
    </row>
    <row r="12" spans="1:20" ht="23.25" customHeight="1" x14ac:dyDescent="0.2">
      <c r="B12" s="809" t="s">
        <v>111</v>
      </c>
      <c r="C12" s="810"/>
      <c r="D12" s="173">
        <v>2755</v>
      </c>
      <c r="E12" s="293">
        <f t="shared" si="0"/>
        <v>0</v>
      </c>
      <c r="F12" s="292">
        <v>7.9122600861731343</v>
      </c>
      <c r="G12" s="863"/>
      <c r="H12" s="864" t="s">
        <v>112</v>
      </c>
      <c r="I12" s="832"/>
      <c r="J12" s="1281">
        <v>0</v>
      </c>
      <c r="K12" s="1283"/>
      <c r="L12" s="288" t="str">
        <f t="shared" si="1"/>
        <v>－</v>
      </c>
      <c r="M12" s="1346" t="s">
        <v>199</v>
      </c>
      <c r="N12" s="1347"/>
      <c r="O12" s="173">
        <v>0</v>
      </c>
      <c r="P12" s="1281">
        <v>0</v>
      </c>
      <c r="Q12" s="1283"/>
      <c r="R12" s="291" t="str">
        <f t="shared" si="2"/>
        <v>－</v>
      </c>
    </row>
    <row r="13" spans="1:20" ht="23.25" customHeight="1" x14ac:dyDescent="0.2">
      <c r="B13" s="809" t="s">
        <v>113</v>
      </c>
      <c r="C13" s="810"/>
      <c r="D13" s="173">
        <v>3774</v>
      </c>
      <c r="E13" s="294">
        <f t="shared" si="0"/>
        <v>0</v>
      </c>
      <c r="F13" s="292">
        <v>-53.590752582390557</v>
      </c>
      <c r="G13" s="848" t="s">
        <v>114</v>
      </c>
      <c r="H13" s="849"/>
      <c r="I13" s="832"/>
      <c r="J13" s="1281">
        <f>J6+J9+J10</f>
        <v>173895476</v>
      </c>
      <c r="K13" s="1283"/>
      <c r="L13" s="288">
        <f t="shared" si="1"/>
        <v>51.5</v>
      </c>
      <c r="M13" s="1346">
        <v>3.4886189016078504</v>
      </c>
      <c r="N13" s="1347"/>
      <c r="O13" s="174">
        <f>O6+O9+O10</f>
        <v>92131389</v>
      </c>
      <c r="P13" s="1281">
        <f>P6+P9+P10</f>
        <v>83227303</v>
      </c>
      <c r="Q13" s="1283"/>
      <c r="R13" s="291">
        <f t="shared" si="2"/>
        <v>42.1</v>
      </c>
    </row>
    <row r="14" spans="1:20" ht="23.25" customHeight="1" x14ac:dyDescent="0.2">
      <c r="B14" s="809" t="s">
        <v>115</v>
      </c>
      <c r="C14" s="810"/>
      <c r="D14" s="173">
        <v>407697</v>
      </c>
      <c r="E14" s="294">
        <f t="shared" si="0"/>
        <v>0.1</v>
      </c>
      <c r="F14" s="292">
        <v>33.984803770137319</v>
      </c>
      <c r="G14" s="848" t="s">
        <v>116</v>
      </c>
      <c r="H14" s="849"/>
      <c r="I14" s="832"/>
      <c r="J14" s="1281">
        <v>52776123</v>
      </c>
      <c r="K14" s="1283"/>
      <c r="L14" s="288">
        <f t="shared" si="1"/>
        <v>15.6</v>
      </c>
      <c r="M14" s="1333">
        <v>7.700199390610436</v>
      </c>
      <c r="N14" s="1334"/>
      <c r="O14" s="173">
        <v>41544511</v>
      </c>
      <c r="P14" s="1281">
        <v>39715652</v>
      </c>
      <c r="Q14" s="1283"/>
      <c r="R14" s="296">
        <f t="shared" si="2"/>
        <v>20.100000000000001</v>
      </c>
    </row>
    <row r="15" spans="1:20" ht="23.25" customHeight="1" x14ac:dyDescent="0.2">
      <c r="B15" s="859" t="s">
        <v>117</v>
      </c>
      <c r="C15" s="850"/>
      <c r="D15" s="173">
        <v>3694832</v>
      </c>
      <c r="E15" s="293">
        <f t="shared" si="0"/>
        <v>1.1000000000000001</v>
      </c>
      <c r="F15" s="292">
        <v>460.4616168725579</v>
      </c>
      <c r="G15" s="848" t="s">
        <v>118</v>
      </c>
      <c r="H15" s="849"/>
      <c r="I15" s="832"/>
      <c r="J15" s="1281">
        <v>1729463</v>
      </c>
      <c r="K15" s="1283"/>
      <c r="L15" s="288">
        <f t="shared" si="1"/>
        <v>0.5</v>
      </c>
      <c r="M15" s="1333">
        <v>-5.2899656692739256</v>
      </c>
      <c r="N15" s="1334"/>
      <c r="O15" s="173">
        <v>1545531</v>
      </c>
      <c r="P15" s="1281">
        <v>1545531</v>
      </c>
      <c r="Q15" s="1283"/>
      <c r="R15" s="291">
        <f t="shared" si="2"/>
        <v>0.8</v>
      </c>
    </row>
    <row r="16" spans="1:20" ht="23.25" customHeight="1" x14ac:dyDescent="0.2">
      <c r="B16" s="809" t="s">
        <v>119</v>
      </c>
      <c r="C16" s="850"/>
      <c r="D16" s="173">
        <v>116281714</v>
      </c>
      <c r="E16" s="290">
        <f t="shared" si="0"/>
        <v>33.200000000000003</v>
      </c>
      <c r="F16" s="292">
        <v>3.1408132169580085</v>
      </c>
      <c r="G16" s="848" t="s">
        <v>120</v>
      </c>
      <c r="H16" s="849"/>
      <c r="I16" s="832"/>
      <c r="J16" s="1281">
        <v>25227151</v>
      </c>
      <c r="K16" s="1283"/>
      <c r="L16" s="288">
        <f t="shared" si="1"/>
        <v>7.5</v>
      </c>
      <c r="M16" s="1333">
        <v>4.2042079627119051</v>
      </c>
      <c r="N16" s="1334"/>
      <c r="O16" s="173">
        <v>18795104</v>
      </c>
      <c r="P16" s="1281">
        <v>12127965</v>
      </c>
      <c r="Q16" s="1283"/>
      <c r="R16" s="291">
        <f t="shared" si="2"/>
        <v>6.1</v>
      </c>
    </row>
    <row r="17" spans="1:21" ht="23.25" customHeight="1" x14ac:dyDescent="0.2">
      <c r="B17" s="851" t="s">
        <v>108</v>
      </c>
      <c r="C17" s="267" t="s">
        <v>121</v>
      </c>
      <c r="D17" s="173">
        <v>114802162</v>
      </c>
      <c r="E17" s="290">
        <f t="shared" si="0"/>
        <v>32.799999999999997</v>
      </c>
      <c r="F17" s="292">
        <v>4.0477614459603899</v>
      </c>
      <c r="G17" s="848" t="s">
        <v>38</v>
      </c>
      <c r="H17" s="849"/>
      <c r="I17" s="832"/>
      <c r="J17" s="1281">
        <v>15407266</v>
      </c>
      <c r="K17" s="1283"/>
      <c r="L17" s="288">
        <f t="shared" si="1"/>
        <v>4.5999999999999996</v>
      </c>
      <c r="M17" s="1333">
        <v>19.7248652448299</v>
      </c>
      <c r="N17" s="1334"/>
      <c r="O17" s="173">
        <v>14787058</v>
      </c>
      <c r="P17" s="1340"/>
      <c r="Q17" s="1341"/>
      <c r="R17" s="1342"/>
    </row>
    <row r="18" spans="1:21" ht="23.25" customHeight="1" x14ac:dyDescent="0.2">
      <c r="B18" s="852"/>
      <c r="C18" s="267" t="s">
        <v>122</v>
      </c>
      <c r="D18" s="173">
        <v>1479552</v>
      </c>
      <c r="E18" s="290">
        <f t="shared" si="0"/>
        <v>0.4</v>
      </c>
      <c r="F18" s="292">
        <v>-38.472875164000719</v>
      </c>
      <c r="G18" s="848" t="s">
        <v>123</v>
      </c>
      <c r="H18" s="849"/>
      <c r="I18" s="832"/>
      <c r="J18" s="1281">
        <v>0</v>
      </c>
      <c r="K18" s="1283"/>
      <c r="L18" s="288" t="str">
        <f t="shared" si="1"/>
        <v>－</v>
      </c>
      <c r="M18" s="1333" t="s">
        <v>199</v>
      </c>
      <c r="N18" s="1334"/>
      <c r="O18" s="175" t="s">
        <v>199</v>
      </c>
      <c r="P18" s="1343"/>
      <c r="Q18" s="1344"/>
      <c r="R18" s="1345"/>
    </row>
    <row r="19" spans="1:21" ht="23.25" customHeight="1" x14ac:dyDescent="0.2">
      <c r="B19" s="809" t="s">
        <v>124</v>
      </c>
      <c r="C19" s="810"/>
      <c r="D19" s="173">
        <v>71677</v>
      </c>
      <c r="E19" s="290">
        <f t="shared" si="0"/>
        <v>0</v>
      </c>
      <c r="F19" s="292">
        <v>-1.4505307155034899</v>
      </c>
      <c r="G19" s="848" t="s">
        <v>125</v>
      </c>
      <c r="H19" s="849"/>
      <c r="I19" s="832"/>
      <c r="J19" s="1281">
        <v>28163</v>
      </c>
      <c r="K19" s="1283"/>
      <c r="L19" s="288">
        <f t="shared" si="1"/>
        <v>0</v>
      </c>
      <c r="M19" s="1333">
        <v>-38.534232523625569</v>
      </c>
      <c r="N19" s="1334"/>
      <c r="O19" s="173">
        <v>977</v>
      </c>
      <c r="P19" s="1281">
        <v>0</v>
      </c>
      <c r="Q19" s="1283"/>
      <c r="R19" s="291" t="str">
        <f>IF(P19=0,"－",ROUND(P19/$P$25*100,1))</f>
        <v>－</v>
      </c>
    </row>
    <row r="20" spans="1:21" ht="23.25" customHeight="1" x14ac:dyDescent="0.2">
      <c r="A20" s="250" t="s">
        <v>126</v>
      </c>
      <c r="B20" s="809" t="s">
        <v>127</v>
      </c>
      <c r="C20" s="810"/>
      <c r="D20" s="174">
        <f>SUM(D6:D16)+D19</f>
        <v>196046351</v>
      </c>
      <c r="E20" s="290">
        <f t="shared" si="0"/>
        <v>56</v>
      </c>
      <c r="F20" s="292">
        <v>4.1197563381339677</v>
      </c>
      <c r="G20" s="848" t="s">
        <v>128</v>
      </c>
      <c r="H20" s="849"/>
      <c r="I20" s="832"/>
      <c r="J20" s="1281">
        <v>29132446</v>
      </c>
      <c r="K20" s="1283"/>
      <c r="L20" s="288">
        <f t="shared" si="1"/>
        <v>8.6</v>
      </c>
      <c r="M20" s="1333">
        <v>-1.0809958083323181</v>
      </c>
      <c r="N20" s="1334"/>
      <c r="O20" s="173">
        <v>23446020</v>
      </c>
      <c r="P20" s="1281">
        <v>20933679</v>
      </c>
      <c r="Q20" s="1283"/>
      <c r="R20" s="291">
        <f>IF(P20=0,"－",ROUND(P20/$P$25*100,1))</f>
        <v>10.6</v>
      </c>
    </row>
    <row r="21" spans="1:21" ht="23.25" customHeight="1" x14ac:dyDescent="0.2">
      <c r="B21" s="809" t="s">
        <v>129</v>
      </c>
      <c r="C21" s="810"/>
      <c r="D21" s="173">
        <v>1738369</v>
      </c>
      <c r="E21" s="293">
        <f t="shared" si="0"/>
        <v>0.5</v>
      </c>
      <c r="F21" s="292">
        <v>-9.2494254901735644</v>
      </c>
      <c r="G21" s="843" t="s">
        <v>130</v>
      </c>
      <c r="H21" s="844"/>
      <c r="I21" s="845"/>
      <c r="J21" s="1281">
        <v>0</v>
      </c>
      <c r="K21" s="1283"/>
      <c r="L21" s="288" t="str">
        <f t="shared" si="1"/>
        <v>－</v>
      </c>
      <c r="M21" s="1333" t="s">
        <v>199</v>
      </c>
      <c r="N21" s="1334"/>
      <c r="O21" s="175" t="s">
        <v>199</v>
      </c>
      <c r="P21" s="1281">
        <v>0</v>
      </c>
      <c r="Q21" s="1283"/>
      <c r="R21" s="291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73">
        <v>4365022</v>
      </c>
      <c r="E22" s="290">
        <f t="shared" si="0"/>
        <v>1.2</v>
      </c>
      <c r="F22" s="287">
        <v>1.5975050664663257</v>
      </c>
      <c r="G22" s="846" t="s">
        <v>132</v>
      </c>
      <c r="H22" s="847"/>
      <c r="I22" s="839"/>
      <c r="J22" s="1282">
        <f>J24+J27+J28</f>
        <v>39193365</v>
      </c>
      <c r="K22" s="1283"/>
      <c r="L22" s="288">
        <f t="shared" si="1"/>
        <v>11.6</v>
      </c>
      <c r="M22" s="1333">
        <v>23.54790091571428</v>
      </c>
      <c r="N22" s="1334"/>
      <c r="O22" s="176">
        <f>O24+O27+O28</f>
        <v>17332835</v>
      </c>
      <c r="P22" s="297" t="s">
        <v>133</v>
      </c>
      <c r="Q22" s="298"/>
      <c r="R22" s="299"/>
    </row>
    <row r="23" spans="1:21" ht="23.25" customHeight="1" x14ac:dyDescent="0.2">
      <c r="B23" s="809" t="s">
        <v>134</v>
      </c>
      <c r="C23" s="810"/>
      <c r="D23" s="173">
        <v>735207</v>
      </c>
      <c r="E23" s="290">
        <f t="shared" si="0"/>
        <v>0.2</v>
      </c>
      <c r="F23" s="287">
        <v>-0.82594795839909807</v>
      </c>
      <c r="G23" s="271"/>
      <c r="H23" s="838" t="s">
        <v>135</v>
      </c>
      <c r="I23" s="839"/>
      <c r="J23" s="1281">
        <v>2102809</v>
      </c>
      <c r="K23" s="1283"/>
      <c r="L23" s="288">
        <f t="shared" si="1"/>
        <v>0.6</v>
      </c>
      <c r="M23" s="1333">
        <v>49.15231515632982</v>
      </c>
      <c r="N23" s="1334"/>
      <c r="O23" s="173">
        <v>1954364</v>
      </c>
      <c r="P23" s="1335">
        <v>157550130</v>
      </c>
      <c r="Q23" s="1336"/>
      <c r="R23" s="301" t="s">
        <v>14</v>
      </c>
    </row>
    <row r="24" spans="1:21" ht="23.25" customHeight="1" x14ac:dyDescent="0.2">
      <c r="B24" s="809" t="s">
        <v>136</v>
      </c>
      <c r="C24" s="810"/>
      <c r="D24" s="173">
        <v>68794801</v>
      </c>
      <c r="E24" s="290">
        <f t="shared" si="0"/>
        <v>19.600000000000001</v>
      </c>
      <c r="F24" s="292">
        <v>-3.8497486794693714</v>
      </c>
      <c r="G24" s="840" t="s">
        <v>137</v>
      </c>
      <c r="H24" s="838" t="s">
        <v>138</v>
      </c>
      <c r="I24" s="839"/>
      <c r="J24" s="1281">
        <v>39193365</v>
      </c>
      <c r="K24" s="1283"/>
      <c r="L24" s="288">
        <f t="shared" si="1"/>
        <v>11.6</v>
      </c>
      <c r="M24" s="1333">
        <v>23.54790091571428</v>
      </c>
      <c r="N24" s="1334"/>
      <c r="O24" s="173">
        <v>17332835</v>
      </c>
      <c r="P24" s="302" t="s">
        <v>139</v>
      </c>
      <c r="Q24" s="300"/>
      <c r="R24" s="301"/>
      <c r="T24" s="230"/>
    </row>
    <row r="25" spans="1:21" ht="23.25" customHeight="1" x14ac:dyDescent="0.2">
      <c r="B25" s="809" t="s">
        <v>140</v>
      </c>
      <c r="C25" s="810"/>
      <c r="D25" s="173">
        <v>38597403</v>
      </c>
      <c r="E25" s="290">
        <f t="shared" si="0"/>
        <v>11</v>
      </c>
      <c r="F25" s="292">
        <v>4.0496307000490646</v>
      </c>
      <c r="G25" s="840"/>
      <c r="H25" s="836" t="s">
        <v>108</v>
      </c>
      <c r="I25" s="255" t="s">
        <v>141</v>
      </c>
      <c r="J25" s="1281">
        <v>3342724</v>
      </c>
      <c r="K25" s="1283"/>
      <c r="L25" s="288">
        <f t="shared" si="1"/>
        <v>1</v>
      </c>
      <c r="M25" s="1333">
        <v>-40.514563924006822</v>
      </c>
      <c r="N25" s="1334"/>
      <c r="O25" s="173">
        <v>321332</v>
      </c>
      <c r="P25" s="1335">
        <v>197721051</v>
      </c>
      <c r="Q25" s="1336"/>
      <c r="R25" s="301" t="s">
        <v>14</v>
      </c>
      <c r="T25" s="230"/>
    </row>
    <row r="26" spans="1:21" ht="23.25" customHeight="1" x14ac:dyDescent="0.2">
      <c r="B26" s="809" t="s">
        <v>142</v>
      </c>
      <c r="C26" s="810"/>
      <c r="D26" s="173">
        <v>696835</v>
      </c>
      <c r="E26" s="290">
        <f t="shared" si="0"/>
        <v>0.2</v>
      </c>
      <c r="F26" s="292">
        <v>-30.534205799025855</v>
      </c>
      <c r="G26" s="840"/>
      <c r="H26" s="837"/>
      <c r="I26" s="255" t="s">
        <v>143</v>
      </c>
      <c r="J26" s="1281">
        <v>35850641</v>
      </c>
      <c r="K26" s="1283"/>
      <c r="L26" s="288">
        <f t="shared" si="1"/>
        <v>10.6</v>
      </c>
      <c r="M26" s="1333">
        <v>37.338703174229522</v>
      </c>
      <c r="N26" s="1334"/>
      <c r="O26" s="173">
        <v>17011503</v>
      </c>
      <c r="R26" s="275"/>
    </row>
    <row r="27" spans="1:21" ht="23.25" customHeight="1" x14ac:dyDescent="0.2">
      <c r="B27" s="809" t="s">
        <v>144</v>
      </c>
      <c r="C27" s="810"/>
      <c r="D27" s="173">
        <v>209485</v>
      </c>
      <c r="E27" s="290">
        <f t="shared" si="0"/>
        <v>0.1</v>
      </c>
      <c r="F27" s="292">
        <v>-17.608306621305374</v>
      </c>
      <c r="G27" s="841"/>
      <c r="H27" s="825" t="s">
        <v>145</v>
      </c>
      <c r="I27" s="826"/>
      <c r="J27" s="1281">
        <v>0</v>
      </c>
      <c r="K27" s="1283"/>
      <c r="L27" s="288" t="str">
        <f t="shared" si="1"/>
        <v>－</v>
      </c>
      <c r="M27" s="1333" t="s">
        <v>199</v>
      </c>
      <c r="N27" s="1334"/>
      <c r="O27" s="173">
        <v>0</v>
      </c>
      <c r="P27" s="1335"/>
      <c r="Q27" s="1336"/>
      <c r="R27" s="301"/>
      <c r="U27" s="230"/>
    </row>
    <row r="28" spans="1:21" ht="23.25" customHeight="1" x14ac:dyDescent="0.2">
      <c r="B28" s="809" t="s">
        <v>146</v>
      </c>
      <c r="C28" s="810"/>
      <c r="D28" s="173">
        <v>26370194</v>
      </c>
      <c r="E28" s="294">
        <f t="shared" si="0"/>
        <v>7.5</v>
      </c>
      <c r="F28" s="292">
        <v>63.702438955952374</v>
      </c>
      <c r="G28" s="842"/>
      <c r="H28" s="831" t="s">
        <v>147</v>
      </c>
      <c r="I28" s="832"/>
      <c r="J28" s="1281">
        <v>0</v>
      </c>
      <c r="K28" s="1283"/>
      <c r="L28" s="288" t="str">
        <f t="shared" si="1"/>
        <v>－</v>
      </c>
      <c r="M28" s="1333" t="s">
        <v>199</v>
      </c>
      <c r="N28" s="1334"/>
      <c r="O28" s="173">
        <v>0</v>
      </c>
      <c r="P28" s="1337"/>
      <c r="Q28" s="1338"/>
      <c r="R28" s="1339"/>
      <c r="U28" s="248"/>
    </row>
    <row r="29" spans="1:21" ht="23.25" customHeight="1" x14ac:dyDescent="0.2">
      <c r="B29" s="809" t="s">
        <v>148</v>
      </c>
      <c r="C29" s="810"/>
      <c r="D29" s="173">
        <v>8102136</v>
      </c>
      <c r="E29" s="290">
        <f t="shared" si="0"/>
        <v>2.2999999999999998</v>
      </c>
      <c r="F29" s="292">
        <v>9.5436438644758823</v>
      </c>
      <c r="G29" s="1330" t="s">
        <v>149</v>
      </c>
      <c r="H29" s="1291"/>
      <c r="I29" s="1252"/>
      <c r="J29" s="1281">
        <f>SUM(J13:K22)</f>
        <v>337389453</v>
      </c>
      <c r="K29" s="1283"/>
      <c r="L29" s="303">
        <f t="shared" si="1"/>
        <v>100</v>
      </c>
      <c r="M29" s="1331">
        <v>6.3781857995343785</v>
      </c>
      <c r="N29" s="1332"/>
      <c r="O29" s="177">
        <f>SUM(O13:O22)</f>
        <v>209583425</v>
      </c>
      <c r="P29" s="1337"/>
      <c r="Q29" s="1338"/>
      <c r="R29" s="1339"/>
      <c r="U29" s="230"/>
    </row>
    <row r="30" spans="1:21" ht="23.25" customHeight="1" x14ac:dyDescent="0.2">
      <c r="B30" s="809" t="s">
        <v>150</v>
      </c>
      <c r="C30" s="810"/>
      <c r="D30" s="173">
        <v>4459089</v>
      </c>
      <c r="E30" s="290">
        <f t="shared" si="0"/>
        <v>1.3</v>
      </c>
      <c r="F30" s="287">
        <v>53.06298352554785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73">
        <v>0</v>
      </c>
      <c r="E31" s="290" t="str">
        <f t="shared" si="0"/>
        <v>－</v>
      </c>
      <c r="F31" s="287" t="s">
        <v>199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73">
        <f>SUM(D21:D31)</f>
        <v>154068541</v>
      </c>
      <c r="E32" s="294">
        <f t="shared" si="0"/>
        <v>44</v>
      </c>
      <c r="F32" s="287">
        <v>7.5347793537410439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78">
        <f>D20+D32</f>
        <v>350114892</v>
      </c>
      <c r="E33" s="304">
        <f t="shared" si="0"/>
        <v>100</v>
      </c>
      <c r="F33" s="305">
        <v>5.5954398897648474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79"/>
      <c r="H34" s="179"/>
      <c r="I34" s="179"/>
      <c r="J34" s="179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1322" t="s">
        <v>153</v>
      </c>
      <c r="C35" s="1323"/>
      <c r="D35" s="1323"/>
      <c r="E35" s="1323"/>
      <c r="F35" s="1323"/>
      <c r="G35" s="1323"/>
      <c r="H35" s="1323"/>
      <c r="I35" s="1323"/>
      <c r="J35" s="1324"/>
      <c r="K35" s="1325" t="s">
        <v>154</v>
      </c>
      <c r="L35" s="1326"/>
      <c r="M35" s="1326"/>
      <c r="N35" s="1326"/>
      <c r="O35" s="1326"/>
      <c r="P35" s="1326"/>
      <c r="Q35" s="1326"/>
      <c r="R35" s="1327"/>
    </row>
    <row r="36" spans="1:20" s="140" customFormat="1" ht="20.100000000000001" customHeight="1" x14ac:dyDescent="0.2">
      <c r="B36" s="1286" t="s">
        <v>10</v>
      </c>
      <c r="C36" s="1287"/>
      <c r="D36" s="180" t="s">
        <v>90</v>
      </c>
      <c r="E36" s="180" t="s">
        <v>91</v>
      </c>
      <c r="F36" s="180" t="s">
        <v>92</v>
      </c>
      <c r="G36" s="1303" t="s">
        <v>93</v>
      </c>
      <c r="H36" s="1302"/>
      <c r="I36" s="1287"/>
      <c r="J36" s="181" t="s">
        <v>91</v>
      </c>
      <c r="K36" s="1301" t="s">
        <v>10</v>
      </c>
      <c r="L36" s="1302"/>
      <c r="M36" s="1287"/>
      <c r="N36" s="1303" t="s">
        <v>155</v>
      </c>
      <c r="O36" s="1287"/>
      <c r="P36" s="182" t="s">
        <v>156</v>
      </c>
      <c r="Q36" s="1328" t="s">
        <v>157</v>
      </c>
      <c r="R36" s="1329"/>
    </row>
    <row r="37" spans="1:20" s="154" customFormat="1" ht="20.100000000000001" customHeight="1" x14ac:dyDescent="0.2">
      <c r="A37" s="144"/>
      <c r="B37" s="183"/>
      <c r="C37" s="184"/>
      <c r="D37" s="185" t="s">
        <v>14</v>
      </c>
      <c r="E37" s="186" t="s">
        <v>16</v>
      </c>
      <c r="F37" s="186" t="s">
        <v>16</v>
      </c>
      <c r="G37" s="187"/>
      <c r="H37" s="187"/>
      <c r="I37" s="188" t="s">
        <v>14</v>
      </c>
      <c r="J37" s="189" t="s">
        <v>16</v>
      </c>
      <c r="K37" s="1301" t="s">
        <v>158</v>
      </c>
      <c r="L37" s="1302"/>
      <c r="M37" s="1287"/>
      <c r="N37" s="1317">
        <v>47705054</v>
      </c>
      <c r="O37" s="1318"/>
      <c r="P37" s="295">
        <f t="shared" ref="P37:P43" si="3">IF(N37=0,"－",ROUND(N37/$N$43*100,1))</f>
        <v>88.7</v>
      </c>
      <c r="Q37" s="1312">
        <v>-1.9078465306250081</v>
      </c>
      <c r="R37" s="1313"/>
      <c r="S37" s="153"/>
      <c r="T37" s="153"/>
    </row>
    <row r="38" spans="1:20" ht="20.100000000000001" customHeight="1" x14ac:dyDescent="0.2">
      <c r="A38" s="275"/>
      <c r="B38" s="1258" t="s">
        <v>159</v>
      </c>
      <c r="C38" s="1259"/>
      <c r="D38" s="190">
        <v>934999</v>
      </c>
      <c r="E38" s="191">
        <f t="shared" ref="E38:E51" si="4">IF(D38=0,"－",ROUND(D38/$D$51*100,1))</f>
        <v>0.3</v>
      </c>
      <c r="F38" s="191">
        <v>-2.13164825134713</v>
      </c>
      <c r="G38" s="1319">
        <v>934461</v>
      </c>
      <c r="H38" s="1320"/>
      <c r="I38" s="1321"/>
      <c r="J38" s="306">
        <f t="shared" ref="J38:J51" si="5">IF(G38=0,"－",ROUND(G38/$G$51*100,1))</f>
        <v>0.4</v>
      </c>
      <c r="K38" s="1301" t="s">
        <v>160</v>
      </c>
      <c r="L38" s="1302"/>
      <c r="M38" s="1287"/>
      <c r="N38" s="1317">
        <v>605334</v>
      </c>
      <c r="O38" s="1318"/>
      <c r="P38" s="295">
        <f t="shared" si="3"/>
        <v>1.1000000000000001</v>
      </c>
      <c r="Q38" s="1312">
        <v>3.8543889868718111</v>
      </c>
      <c r="R38" s="1313"/>
      <c r="S38" s="251"/>
      <c r="T38" s="251"/>
    </row>
    <row r="39" spans="1:20" ht="20.100000000000001" customHeight="1" x14ac:dyDescent="0.2">
      <c r="A39" s="275"/>
      <c r="B39" s="1286" t="s">
        <v>161</v>
      </c>
      <c r="C39" s="1287"/>
      <c r="D39" s="174">
        <v>28316268</v>
      </c>
      <c r="E39" s="191">
        <f t="shared" si="4"/>
        <v>8.4</v>
      </c>
      <c r="F39" s="191">
        <v>52.928521606836028</v>
      </c>
      <c r="G39" s="1281">
        <v>24075671</v>
      </c>
      <c r="H39" s="1282"/>
      <c r="I39" s="1283"/>
      <c r="J39" s="307">
        <f t="shared" si="5"/>
        <v>11.5</v>
      </c>
      <c r="K39" s="1301" t="s">
        <v>162</v>
      </c>
      <c r="L39" s="1302"/>
      <c r="M39" s="1287"/>
      <c r="N39" s="1317">
        <v>5467453</v>
      </c>
      <c r="O39" s="1318"/>
      <c r="P39" s="295">
        <f t="shared" si="3"/>
        <v>10.199999999999999</v>
      </c>
      <c r="Q39" s="1312">
        <v>-2.5368620610667278</v>
      </c>
      <c r="R39" s="1313"/>
    </row>
    <row r="40" spans="1:20" ht="20.100000000000001" customHeight="1" x14ac:dyDescent="0.2">
      <c r="A40" s="275"/>
      <c r="B40" s="1286" t="s">
        <v>163</v>
      </c>
      <c r="C40" s="1287"/>
      <c r="D40" s="174">
        <v>193047185</v>
      </c>
      <c r="E40" s="191">
        <f t="shared" si="4"/>
        <v>57.2</v>
      </c>
      <c r="F40" s="191">
        <v>-0.19075708986851225</v>
      </c>
      <c r="G40" s="1281">
        <v>101638293</v>
      </c>
      <c r="H40" s="1282"/>
      <c r="I40" s="1283"/>
      <c r="J40" s="307">
        <f t="shared" si="5"/>
        <v>48.5</v>
      </c>
      <c r="K40" s="1301" t="s">
        <v>164</v>
      </c>
      <c r="L40" s="1302"/>
      <c r="M40" s="1287"/>
      <c r="N40" s="1317">
        <v>0</v>
      </c>
      <c r="O40" s="1318"/>
      <c r="P40" s="295" t="str">
        <f t="shared" si="3"/>
        <v>－</v>
      </c>
      <c r="Q40" s="1312" t="s">
        <v>199</v>
      </c>
      <c r="R40" s="1313"/>
    </row>
    <row r="41" spans="1:20" ht="20.100000000000001" customHeight="1" x14ac:dyDescent="0.2">
      <c r="A41" s="275"/>
      <c r="B41" s="1286" t="s">
        <v>165</v>
      </c>
      <c r="C41" s="1287"/>
      <c r="D41" s="190">
        <v>24877656</v>
      </c>
      <c r="E41" s="191">
        <f t="shared" si="4"/>
        <v>7.4</v>
      </c>
      <c r="F41" s="191">
        <v>18.919124078128618</v>
      </c>
      <c r="G41" s="1281">
        <v>17179631</v>
      </c>
      <c r="H41" s="1282"/>
      <c r="I41" s="1283"/>
      <c r="J41" s="307">
        <f t="shared" si="5"/>
        <v>8.1999999999999993</v>
      </c>
      <c r="K41" s="1301" t="s">
        <v>166</v>
      </c>
      <c r="L41" s="1302"/>
      <c r="M41" s="1287"/>
      <c r="N41" s="1317">
        <v>0</v>
      </c>
      <c r="O41" s="1318"/>
      <c r="P41" s="295" t="str">
        <f t="shared" si="3"/>
        <v>－</v>
      </c>
      <c r="Q41" s="1312" t="s">
        <v>199</v>
      </c>
      <c r="R41" s="1313"/>
    </row>
    <row r="42" spans="1:20" ht="20.100000000000001" customHeight="1" x14ac:dyDescent="0.2">
      <c r="A42" s="275"/>
      <c r="B42" s="1286" t="s">
        <v>167</v>
      </c>
      <c r="C42" s="1287"/>
      <c r="D42" s="174">
        <v>346137</v>
      </c>
      <c r="E42" s="191">
        <f t="shared" si="4"/>
        <v>0.1</v>
      </c>
      <c r="F42" s="191">
        <v>23.104636647188741</v>
      </c>
      <c r="G42" s="1281">
        <v>296953</v>
      </c>
      <c r="H42" s="1282"/>
      <c r="I42" s="1283"/>
      <c r="J42" s="307">
        <f t="shared" si="5"/>
        <v>0.1</v>
      </c>
      <c r="K42" s="1301" t="s">
        <v>168</v>
      </c>
      <c r="L42" s="1302"/>
      <c r="M42" s="1287"/>
      <c r="N42" s="1317">
        <v>0</v>
      </c>
      <c r="O42" s="1318"/>
      <c r="P42" s="294" t="str">
        <f t="shared" si="3"/>
        <v>－</v>
      </c>
      <c r="Q42" s="1312" t="s">
        <v>199</v>
      </c>
      <c r="R42" s="1313"/>
    </row>
    <row r="43" spans="1:20" ht="20.100000000000001" customHeight="1" x14ac:dyDescent="0.2">
      <c r="A43" s="275"/>
      <c r="B43" s="1286" t="s">
        <v>169</v>
      </c>
      <c r="C43" s="1287"/>
      <c r="D43" s="174">
        <v>129037</v>
      </c>
      <c r="E43" s="191">
        <f t="shared" si="4"/>
        <v>0</v>
      </c>
      <c r="F43" s="191">
        <v>37.279245925358509</v>
      </c>
      <c r="G43" s="1281">
        <v>113987</v>
      </c>
      <c r="H43" s="1282"/>
      <c r="I43" s="1283"/>
      <c r="J43" s="307">
        <f t="shared" si="5"/>
        <v>0.1</v>
      </c>
      <c r="K43" s="1301" t="s">
        <v>68</v>
      </c>
      <c r="L43" s="1302"/>
      <c r="M43" s="1287"/>
      <c r="N43" s="1281">
        <f>SUM(N37:O42)</f>
        <v>53777841</v>
      </c>
      <c r="O43" s="1283"/>
      <c r="P43" s="294">
        <f t="shared" si="3"/>
        <v>100</v>
      </c>
      <c r="Q43" s="1312">
        <v>-1.9109473966215234</v>
      </c>
      <c r="R43" s="1313"/>
    </row>
    <row r="44" spans="1:20" ht="20.100000000000001" customHeight="1" x14ac:dyDescent="0.2">
      <c r="A44" s="275"/>
      <c r="B44" s="1286" t="s">
        <v>170</v>
      </c>
      <c r="C44" s="1287"/>
      <c r="D44" s="190">
        <v>5179877</v>
      </c>
      <c r="E44" s="191">
        <f t="shared" si="4"/>
        <v>1.5</v>
      </c>
      <c r="F44" s="191">
        <v>-1.3604018497458554</v>
      </c>
      <c r="G44" s="1281">
        <v>4984939</v>
      </c>
      <c r="H44" s="1282"/>
      <c r="I44" s="1283"/>
      <c r="J44" s="307">
        <f t="shared" si="5"/>
        <v>2.4</v>
      </c>
      <c r="K44" s="1314" t="s">
        <v>171</v>
      </c>
      <c r="L44" s="1315"/>
      <c r="M44" s="1315"/>
      <c r="N44" s="1315"/>
      <c r="O44" s="1315"/>
      <c r="P44" s="1315"/>
      <c r="Q44" s="1315"/>
      <c r="R44" s="1316"/>
    </row>
    <row r="45" spans="1:20" ht="20.100000000000001" customHeight="1" x14ac:dyDescent="0.2">
      <c r="A45" s="275"/>
      <c r="B45" s="1286" t="s">
        <v>172</v>
      </c>
      <c r="C45" s="1287"/>
      <c r="D45" s="174">
        <v>22382618</v>
      </c>
      <c r="E45" s="191">
        <f t="shared" si="4"/>
        <v>6.6</v>
      </c>
      <c r="F45" s="191">
        <v>-2.664049079413104</v>
      </c>
      <c r="G45" s="1281">
        <v>18053965</v>
      </c>
      <c r="H45" s="1282"/>
      <c r="I45" s="1283"/>
      <c r="J45" s="307">
        <f t="shared" si="5"/>
        <v>8.6</v>
      </c>
      <c r="K45" s="1301" t="s">
        <v>173</v>
      </c>
      <c r="L45" s="1302"/>
      <c r="M45" s="1287"/>
      <c r="N45" s="1303" t="s">
        <v>174</v>
      </c>
      <c r="O45" s="1287"/>
      <c r="P45" s="1304" t="s">
        <v>175</v>
      </c>
      <c r="Q45" s="1305"/>
      <c r="R45" s="1306"/>
      <c r="S45" s="157"/>
      <c r="T45" s="157"/>
    </row>
    <row r="46" spans="1:20" ht="20.100000000000001" customHeight="1" thickBot="1" x14ac:dyDescent="0.25">
      <c r="A46" s="275"/>
      <c r="B46" s="1286" t="s">
        <v>176</v>
      </c>
      <c r="C46" s="1287"/>
      <c r="D46" s="174">
        <v>1518803</v>
      </c>
      <c r="E46" s="191">
        <f t="shared" si="4"/>
        <v>0.5</v>
      </c>
      <c r="F46" s="191">
        <v>40.973203263502796</v>
      </c>
      <c r="G46" s="1281">
        <v>1475421</v>
      </c>
      <c r="H46" s="1282"/>
      <c r="I46" s="1283"/>
      <c r="J46" s="307">
        <f t="shared" si="5"/>
        <v>0.7</v>
      </c>
      <c r="K46" s="1307">
        <v>98.517797437913018</v>
      </c>
      <c r="L46" s="1308"/>
      <c r="M46" s="1309"/>
      <c r="N46" s="1310">
        <v>40.056412673045536</v>
      </c>
      <c r="O46" s="1309"/>
      <c r="P46" s="1310">
        <v>96.952100127861598</v>
      </c>
      <c r="Q46" s="1308"/>
      <c r="R46" s="1311"/>
      <c r="S46" s="283"/>
      <c r="T46" s="283"/>
    </row>
    <row r="47" spans="1:20" ht="20.100000000000001" customHeight="1" thickTop="1" x14ac:dyDescent="0.2">
      <c r="A47" s="275"/>
      <c r="B47" s="1286" t="s">
        <v>177</v>
      </c>
      <c r="C47" s="1287"/>
      <c r="D47" s="190">
        <v>57700827</v>
      </c>
      <c r="E47" s="191">
        <f t="shared" si="4"/>
        <v>17.100000000000001</v>
      </c>
      <c r="F47" s="191">
        <v>15.067865136811136</v>
      </c>
      <c r="G47" s="1281">
        <v>37874058</v>
      </c>
      <c r="H47" s="1282"/>
      <c r="I47" s="1283"/>
      <c r="J47" s="307">
        <f t="shared" si="5"/>
        <v>18.100000000000001</v>
      </c>
      <c r="K47" s="1288" t="s">
        <v>178</v>
      </c>
      <c r="L47" s="1289"/>
      <c r="M47" s="1289"/>
      <c r="N47" s="1289"/>
      <c r="O47" s="1289"/>
      <c r="P47" s="1289"/>
      <c r="Q47" s="1289"/>
      <c r="R47" s="1290"/>
    </row>
    <row r="48" spans="1:20" ht="20.100000000000001" customHeight="1" x14ac:dyDescent="0.2">
      <c r="A48" s="275"/>
      <c r="B48" s="1286" t="s">
        <v>179</v>
      </c>
      <c r="C48" s="1287"/>
      <c r="D48" s="174">
        <v>0</v>
      </c>
      <c r="E48" s="191" t="str">
        <f t="shared" si="4"/>
        <v>－</v>
      </c>
      <c r="F48" s="191" t="s">
        <v>199</v>
      </c>
      <c r="G48" s="1281">
        <v>0</v>
      </c>
      <c r="H48" s="1282"/>
      <c r="I48" s="1283"/>
      <c r="J48" s="307" t="str">
        <f t="shared" si="5"/>
        <v>－</v>
      </c>
      <c r="K48" s="1264" t="s">
        <v>10</v>
      </c>
      <c r="L48" s="1291"/>
      <c r="M48" s="1252"/>
      <c r="N48" s="1293" t="s">
        <v>180</v>
      </c>
      <c r="O48" s="1294"/>
      <c r="P48" s="1297" t="s">
        <v>157</v>
      </c>
      <c r="Q48" s="1299" t="s">
        <v>181</v>
      </c>
      <c r="R48" s="1300"/>
      <c r="S48" s="158"/>
      <c r="T48" s="158"/>
    </row>
    <row r="49" spans="1:20" ht="20.100000000000001" customHeight="1" x14ac:dyDescent="0.2">
      <c r="A49" s="275"/>
      <c r="B49" s="1286" t="s">
        <v>106</v>
      </c>
      <c r="C49" s="1287"/>
      <c r="D49" s="174">
        <v>2956046</v>
      </c>
      <c r="E49" s="191">
        <f t="shared" si="4"/>
        <v>0.9</v>
      </c>
      <c r="F49" s="191">
        <v>-15.756436153719875</v>
      </c>
      <c r="G49" s="1281">
        <v>2956046</v>
      </c>
      <c r="H49" s="1282"/>
      <c r="I49" s="1283"/>
      <c r="J49" s="307">
        <f t="shared" si="5"/>
        <v>1.4</v>
      </c>
      <c r="K49" s="1260"/>
      <c r="L49" s="1292"/>
      <c r="M49" s="1259"/>
      <c r="N49" s="1295"/>
      <c r="O49" s="1296"/>
      <c r="P49" s="1298"/>
      <c r="Q49" s="1284" t="s">
        <v>182</v>
      </c>
      <c r="R49" s="1285"/>
      <c r="S49" s="251"/>
      <c r="T49" s="251"/>
    </row>
    <row r="50" spans="1:20" ht="20.100000000000001" customHeight="1" x14ac:dyDescent="0.2">
      <c r="A50" s="275"/>
      <c r="B50" s="1286" t="s">
        <v>183</v>
      </c>
      <c r="C50" s="1287"/>
      <c r="D50" s="190">
        <v>0</v>
      </c>
      <c r="E50" s="191" t="str">
        <f t="shared" si="4"/>
        <v>－</v>
      </c>
      <c r="F50" s="191" t="s">
        <v>199</v>
      </c>
      <c r="G50" s="1281">
        <v>0</v>
      </c>
      <c r="H50" s="1282"/>
      <c r="I50" s="1283"/>
      <c r="J50" s="307" t="str">
        <f t="shared" si="5"/>
        <v>－</v>
      </c>
      <c r="K50" s="1264" t="s">
        <v>184</v>
      </c>
      <c r="L50" s="1252"/>
      <c r="M50" s="192" t="s">
        <v>185</v>
      </c>
      <c r="N50" s="1253">
        <v>68891153</v>
      </c>
      <c r="O50" s="1257"/>
      <c r="P50" s="193">
        <v>-1.9585002357923429</v>
      </c>
      <c r="Q50" s="1253">
        <v>8065111</v>
      </c>
      <c r="R50" s="1256"/>
      <c r="S50" s="239"/>
      <c r="T50" s="239"/>
    </row>
    <row r="51" spans="1:20" ht="20.100000000000001" customHeight="1" x14ac:dyDescent="0.2">
      <c r="A51" s="275"/>
      <c r="B51" s="1265" t="s">
        <v>68</v>
      </c>
      <c r="C51" s="1266"/>
      <c r="D51" s="1269">
        <f>SUM(D38:D50)</f>
        <v>337389453</v>
      </c>
      <c r="E51" s="1271">
        <f t="shared" si="4"/>
        <v>100</v>
      </c>
      <c r="F51" s="1271">
        <v>6.4</v>
      </c>
      <c r="G51" s="1273">
        <f>SUM(G38:I50)</f>
        <v>209583425</v>
      </c>
      <c r="H51" s="1274"/>
      <c r="I51" s="1275"/>
      <c r="J51" s="1279">
        <f t="shared" si="5"/>
        <v>100</v>
      </c>
      <c r="K51" s="1260" t="s">
        <v>186</v>
      </c>
      <c r="L51" s="1259"/>
      <c r="M51" s="194" t="s">
        <v>187</v>
      </c>
      <c r="N51" s="1261">
        <v>68268828</v>
      </c>
      <c r="O51" s="1262"/>
      <c r="P51" s="191">
        <v>-2.2667810509972952</v>
      </c>
      <c r="Q51" s="1261">
        <v>0</v>
      </c>
      <c r="R51" s="1263"/>
      <c r="S51" s="239"/>
      <c r="T51" s="239"/>
    </row>
    <row r="52" spans="1:20" ht="20.100000000000001" customHeight="1" thickBot="1" x14ac:dyDescent="0.25">
      <c r="A52" s="275"/>
      <c r="B52" s="1267"/>
      <c r="C52" s="1268"/>
      <c r="D52" s="1270"/>
      <c r="E52" s="1272"/>
      <c r="F52" s="1272"/>
      <c r="G52" s="1276"/>
      <c r="H52" s="1277"/>
      <c r="I52" s="1278"/>
      <c r="J52" s="1280"/>
      <c r="K52" s="1264" t="s">
        <v>188</v>
      </c>
      <c r="L52" s="1252"/>
      <c r="M52" s="192" t="s">
        <v>185</v>
      </c>
      <c r="N52" s="1253">
        <v>11260507</v>
      </c>
      <c r="O52" s="1257"/>
      <c r="P52" s="193">
        <v>8.7895170272081344</v>
      </c>
      <c r="Q52" s="1253">
        <v>2663735</v>
      </c>
      <c r="R52" s="1256"/>
      <c r="S52" s="239"/>
      <c r="T52" s="239"/>
    </row>
    <row r="53" spans="1:20" ht="20.100000000000001" customHeight="1" x14ac:dyDescent="0.2">
      <c r="B53" s="195" t="s">
        <v>189</v>
      </c>
      <c r="C53" s="187"/>
      <c r="D53" s="187"/>
      <c r="E53" s="187"/>
      <c r="F53" s="187"/>
      <c r="G53" s="187"/>
      <c r="H53" s="187"/>
      <c r="I53" s="187"/>
      <c r="J53" s="196"/>
      <c r="K53" s="1258" t="s">
        <v>186</v>
      </c>
      <c r="L53" s="1259"/>
      <c r="M53" s="194" t="s">
        <v>187</v>
      </c>
      <c r="N53" s="1248">
        <v>11055032</v>
      </c>
      <c r="O53" s="1249"/>
      <c r="P53" s="197">
        <v>8.6975592331156122</v>
      </c>
      <c r="Q53" s="1248">
        <v>194620</v>
      </c>
      <c r="R53" s="1250"/>
      <c r="S53" s="239"/>
      <c r="T53" s="239"/>
    </row>
    <row r="54" spans="1:20" ht="20.100000000000001" customHeight="1" x14ac:dyDescent="0.2">
      <c r="B54" s="187" t="s">
        <v>190</v>
      </c>
      <c r="C54" s="187"/>
      <c r="D54" s="187"/>
      <c r="E54" s="187"/>
      <c r="F54" s="187"/>
      <c r="G54" s="187"/>
      <c r="H54" s="187"/>
      <c r="I54" s="187"/>
      <c r="J54" s="187"/>
      <c r="K54" s="1251" t="s">
        <v>191</v>
      </c>
      <c r="L54" s="1252"/>
      <c r="M54" s="192" t="s">
        <v>185</v>
      </c>
      <c r="N54" s="1253">
        <v>69183084</v>
      </c>
      <c r="O54" s="1257"/>
      <c r="P54" s="193">
        <v>1.413812341299689</v>
      </c>
      <c r="Q54" s="1253">
        <v>10797740</v>
      </c>
      <c r="R54" s="1256"/>
      <c r="S54" s="239"/>
      <c r="T54" s="239"/>
    </row>
    <row r="55" spans="1:20" ht="20.100000000000001" customHeight="1" x14ac:dyDescent="0.2">
      <c r="B55" s="187"/>
      <c r="C55" s="187"/>
      <c r="D55" s="187"/>
      <c r="E55" s="187"/>
      <c r="F55" s="187"/>
      <c r="G55" s="187"/>
      <c r="H55" s="187"/>
      <c r="I55" s="187"/>
      <c r="J55" s="187"/>
      <c r="K55" s="1258" t="s">
        <v>192</v>
      </c>
      <c r="L55" s="1259"/>
      <c r="M55" s="194" t="s">
        <v>187</v>
      </c>
      <c r="N55" s="1248">
        <v>68186629</v>
      </c>
      <c r="O55" s="1249"/>
      <c r="P55" s="191">
        <v>2.8194210653194745</v>
      </c>
      <c r="Q55" s="1248">
        <v>403668</v>
      </c>
      <c r="R55" s="1250"/>
      <c r="S55" s="239"/>
      <c r="T55" s="239"/>
    </row>
    <row r="56" spans="1:20" ht="20.100000000000001" customHeight="1" x14ac:dyDescent="0.2">
      <c r="B56" s="187"/>
      <c r="C56" s="187"/>
      <c r="D56" s="187"/>
      <c r="E56" s="187"/>
      <c r="F56" s="187"/>
      <c r="G56" s="187"/>
      <c r="H56" s="187"/>
      <c r="I56" s="187"/>
      <c r="J56" s="187"/>
      <c r="K56" s="1251" t="s">
        <v>191</v>
      </c>
      <c r="L56" s="1252"/>
      <c r="M56" s="192" t="s">
        <v>185</v>
      </c>
      <c r="N56" s="1253" t="s">
        <v>199</v>
      </c>
      <c r="O56" s="1257"/>
      <c r="P56" s="193" t="s">
        <v>199</v>
      </c>
      <c r="Q56" s="1253" t="s">
        <v>221</v>
      </c>
      <c r="R56" s="1256"/>
    </row>
    <row r="57" spans="1:20" ht="20.100000000000001" customHeight="1" x14ac:dyDescent="0.2">
      <c r="B57" s="187"/>
      <c r="C57" s="187"/>
      <c r="D57" s="187"/>
      <c r="E57" s="187"/>
      <c r="F57" s="187"/>
      <c r="G57" s="187"/>
      <c r="H57" s="187"/>
      <c r="I57" s="187"/>
      <c r="J57" s="187"/>
      <c r="K57" s="1246" t="s">
        <v>193</v>
      </c>
      <c r="L57" s="1247"/>
      <c r="M57" s="194" t="s">
        <v>187</v>
      </c>
      <c r="N57" s="1248" t="s">
        <v>199</v>
      </c>
      <c r="O57" s="1249"/>
      <c r="P57" s="197" t="s">
        <v>199</v>
      </c>
      <c r="Q57" s="1248" t="s">
        <v>199</v>
      </c>
      <c r="R57" s="1250"/>
    </row>
    <row r="58" spans="1:20" ht="20.100000000000001" customHeight="1" x14ac:dyDescent="0.2">
      <c r="B58" s="187"/>
      <c r="C58" s="187"/>
      <c r="D58" s="187"/>
      <c r="E58" s="187"/>
      <c r="F58" s="187"/>
      <c r="G58" s="187"/>
      <c r="H58" s="187"/>
      <c r="I58" s="187"/>
      <c r="J58" s="187"/>
      <c r="K58" s="1251" t="s">
        <v>194</v>
      </c>
      <c r="L58" s="1252"/>
      <c r="M58" s="192" t="s">
        <v>185</v>
      </c>
      <c r="N58" s="1253" t="s">
        <v>199</v>
      </c>
      <c r="O58" s="1257"/>
      <c r="P58" s="193" t="s">
        <v>199</v>
      </c>
      <c r="Q58" s="1253" t="s">
        <v>199</v>
      </c>
      <c r="R58" s="1256"/>
    </row>
    <row r="59" spans="1:20" ht="20.100000000000001" customHeight="1" x14ac:dyDescent="0.2">
      <c r="B59" s="187"/>
      <c r="C59" s="187"/>
      <c r="D59" s="187"/>
      <c r="E59" s="187"/>
      <c r="F59" s="187"/>
      <c r="G59" s="187"/>
      <c r="H59" s="187"/>
      <c r="I59" s="187"/>
      <c r="J59" s="187"/>
      <c r="K59" s="1246" t="s">
        <v>193</v>
      </c>
      <c r="L59" s="1247"/>
      <c r="M59" s="194" t="s">
        <v>187</v>
      </c>
      <c r="N59" s="1248" t="s">
        <v>199</v>
      </c>
      <c r="O59" s="1249"/>
      <c r="P59" s="191" t="s">
        <v>199</v>
      </c>
      <c r="Q59" s="1248" t="s">
        <v>199</v>
      </c>
      <c r="R59" s="1250"/>
    </row>
    <row r="60" spans="1:20" ht="20.100000000000001" customHeight="1" x14ac:dyDescent="0.2">
      <c r="B60" s="187"/>
      <c r="C60" s="187"/>
      <c r="D60" s="187"/>
      <c r="E60" s="187"/>
      <c r="F60" s="187"/>
      <c r="G60" s="187"/>
      <c r="H60" s="187"/>
      <c r="I60" s="187"/>
      <c r="J60" s="187"/>
      <c r="K60" s="1251" t="s">
        <v>194</v>
      </c>
      <c r="L60" s="1252"/>
      <c r="M60" s="192" t="s">
        <v>185</v>
      </c>
      <c r="N60" s="1253">
        <v>14369</v>
      </c>
      <c r="O60" s="1254"/>
      <c r="P60" s="308">
        <v>19.057088408318833</v>
      </c>
      <c r="Q60" s="1255">
        <v>0</v>
      </c>
      <c r="R60" s="1256"/>
    </row>
    <row r="61" spans="1:20" ht="20.100000000000001" customHeight="1" thickBot="1" x14ac:dyDescent="0.25">
      <c r="B61" s="187"/>
      <c r="C61" s="187"/>
      <c r="D61" s="187"/>
      <c r="E61" s="187"/>
      <c r="F61" s="187"/>
      <c r="G61" s="187"/>
      <c r="H61" s="187"/>
      <c r="I61" s="187"/>
      <c r="J61" s="187"/>
      <c r="K61" s="1240" t="s">
        <v>195</v>
      </c>
      <c r="L61" s="1241"/>
      <c r="M61" s="198" t="s">
        <v>187</v>
      </c>
      <c r="N61" s="1242">
        <v>14369</v>
      </c>
      <c r="O61" s="1243"/>
      <c r="P61" s="309">
        <v>19.057088408318833</v>
      </c>
      <c r="Q61" s="1244">
        <v>14370</v>
      </c>
      <c r="R61" s="1245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5" priority="2" stopIfTrue="1">
      <formula>"IF(AND(D6=0,F6=0,【参考】24右!F6=0））"</formula>
    </cfRule>
  </conditionalFormatting>
  <conditionalFormatting sqref="M6:N29">
    <cfRule type="expression" dxfId="4" priority="1" stopIfTrue="1">
      <formula>"IF（F6=0,【参考】24右!F6＝0,'25年度右'!D6＝0）"</formula>
    </cfRule>
  </conditionalFormatting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4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ACDD8-BE9A-4659-8043-AA49F9AA0352}">
  <sheetPr codeName="Sheet17"/>
  <dimension ref="A1:AN58"/>
  <sheetViews>
    <sheetView view="pageBreakPreview" zoomScale="70" zoomScaleNormal="75" zoomScaleSheetLayoutView="70" workbookViewId="0">
      <selection activeCell="AT12" sqref="AT12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262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453093</v>
      </c>
      <c r="F5" s="508"/>
      <c r="G5" s="508"/>
      <c r="H5" s="508"/>
      <c r="I5" s="236" t="s">
        <v>7</v>
      </c>
      <c r="J5" s="714">
        <v>34.799999999999997</v>
      </c>
      <c r="K5" s="715"/>
      <c r="L5" s="715"/>
      <c r="M5" s="715"/>
      <c r="N5" s="237" t="s">
        <v>8</v>
      </c>
      <c r="O5" s="716">
        <v>13020</v>
      </c>
      <c r="P5" s="711"/>
      <c r="Q5" s="711"/>
      <c r="R5" s="711"/>
      <c r="S5" s="711"/>
      <c r="T5" s="711"/>
      <c r="U5" s="236" t="s">
        <v>7</v>
      </c>
      <c r="V5" s="716">
        <v>453093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470812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442913</v>
      </c>
      <c r="F6" s="483"/>
      <c r="G6" s="483"/>
      <c r="H6" s="483"/>
      <c r="I6" s="241" t="s">
        <v>7</v>
      </c>
      <c r="J6" s="705">
        <v>34.799999999999997</v>
      </c>
      <c r="K6" s="706"/>
      <c r="L6" s="706"/>
      <c r="M6" s="706"/>
      <c r="N6" s="242" t="s">
        <v>8</v>
      </c>
      <c r="O6" s="707">
        <v>12727</v>
      </c>
      <c r="P6" s="708"/>
      <c r="Q6" s="708"/>
      <c r="R6" s="708"/>
      <c r="S6" s="708"/>
      <c r="T6" s="708"/>
      <c r="U6" s="241" t="s">
        <v>7</v>
      </c>
      <c r="V6" s="707">
        <v>442913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467922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265261084</v>
      </c>
      <c r="H10" s="504"/>
      <c r="I10" s="504"/>
      <c r="J10" s="504"/>
      <c r="K10" s="504"/>
      <c r="L10" s="27"/>
      <c r="M10" s="28"/>
      <c r="N10" s="519">
        <v>286051597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-7.3</v>
      </c>
      <c r="T10" s="659"/>
      <c r="U10" s="696" t="s">
        <v>19</v>
      </c>
      <c r="V10" s="544"/>
      <c r="W10" s="544"/>
      <c r="X10" s="544"/>
      <c r="Y10" s="523"/>
      <c r="Z10" s="519">
        <v>134830775</v>
      </c>
      <c r="AA10" s="504"/>
      <c r="AB10" s="504"/>
      <c r="AC10" s="504"/>
      <c r="AD10" s="30"/>
      <c r="AE10" s="31"/>
      <c r="AF10" s="519">
        <v>128901835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253052860</v>
      </c>
      <c r="H12" s="466"/>
      <c r="I12" s="466"/>
      <c r="J12" s="466"/>
      <c r="K12" s="466"/>
      <c r="L12" s="27"/>
      <c r="M12" s="28"/>
      <c r="N12" s="465">
        <v>273038078</v>
      </c>
      <c r="O12" s="466"/>
      <c r="P12" s="466"/>
      <c r="Q12" s="466"/>
      <c r="R12" s="29"/>
      <c r="S12" s="658">
        <f t="shared" si="0"/>
        <v>-7.3</v>
      </c>
      <c r="T12" s="659"/>
      <c r="U12" s="689" t="s">
        <v>22</v>
      </c>
      <c r="V12" s="491"/>
      <c r="W12" s="491"/>
      <c r="X12" s="491"/>
      <c r="Y12" s="492"/>
      <c r="Z12" s="519">
        <v>46812691</v>
      </c>
      <c r="AA12" s="504"/>
      <c r="AB12" s="504"/>
      <c r="AC12" s="504"/>
      <c r="AD12" s="43"/>
      <c r="AE12" s="44" t="s">
        <v>15</v>
      </c>
      <c r="AF12" s="519">
        <v>44702522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12208224</v>
      </c>
      <c r="H14" s="466"/>
      <c r="I14" s="466"/>
      <c r="J14" s="466"/>
      <c r="K14" s="466"/>
      <c r="L14" s="27"/>
      <c r="M14" s="28"/>
      <c r="N14" s="465">
        <v>13013519</v>
      </c>
      <c r="O14" s="466"/>
      <c r="P14" s="466"/>
      <c r="Q14" s="466"/>
      <c r="R14" s="49"/>
      <c r="S14" s="658">
        <f t="shared" si="0"/>
        <v>-6.2</v>
      </c>
      <c r="T14" s="659"/>
      <c r="U14" s="689" t="s">
        <v>25</v>
      </c>
      <c r="V14" s="491"/>
      <c r="W14" s="491"/>
      <c r="X14" s="491"/>
      <c r="Y14" s="492"/>
      <c r="Z14" s="519">
        <v>140876894</v>
      </c>
      <c r="AA14" s="504"/>
      <c r="AB14" s="504"/>
      <c r="AC14" s="504"/>
      <c r="AD14" s="50"/>
      <c r="AE14" s="44" t="s">
        <v>15</v>
      </c>
      <c r="AF14" s="519">
        <v>134525131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2209415</v>
      </c>
      <c r="H16" s="504"/>
      <c r="I16" s="504"/>
      <c r="J16" s="504"/>
      <c r="K16" s="504"/>
      <c r="L16" s="27"/>
      <c r="M16" s="28"/>
      <c r="N16" s="519">
        <v>1604388</v>
      </c>
      <c r="O16" s="504"/>
      <c r="P16" s="504"/>
      <c r="Q16" s="504"/>
      <c r="R16" s="29"/>
      <c r="S16" s="658">
        <f t="shared" si="0"/>
        <v>37.700000000000003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9998809</v>
      </c>
      <c r="H18" s="466"/>
      <c r="I18" s="466"/>
      <c r="J18" s="466"/>
      <c r="K18" s="466"/>
      <c r="L18" s="27"/>
      <c r="M18" s="28"/>
      <c r="N18" s="465">
        <v>11409131</v>
      </c>
      <c r="O18" s="466"/>
      <c r="P18" s="466"/>
      <c r="Q18" s="466"/>
      <c r="R18" s="49"/>
      <c r="S18" s="658">
        <f t="shared" si="0"/>
        <v>-12.4</v>
      </c>
      <c r="T18" s="659"/>
      <c r="U18" s="689" t="s">
        <v>34</v>
      </c>
      <c r="V18" s="491"/>
      <c r="W18" s="491"/>
      <c r="X18" s="491"/>
      <c r="Y18" s="492"/>
      <c r="Z18" s="674">
        <v>0.35</v>
      </c>
      <c r="AA18" s="675"/>
      <c r="AB18" s="675"/>
      <c r="AC18" s="675"/>
      <c r="AD18" s="54"/>
      <c r="AE18" s="55"/>
      <c r="AF18" s="42"/>
      <c r="AG18" s="675">
        <v>0.35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-1410322</v>
      </c>
      <c r="H20" s="504"/>
      <c r="I20" s="504"/>
      <c r="J20" s="504"/>
      <c r="K20" s="504"/>
      <c r="L20" s="27"/>
      <c r="M20" s="28"/>
      <c r="N20" s="519">
        <v>80054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7.1</v>
      </c>
      <c r="AA20" s="669"/>
      <c r="AB20" s="669"/>
      <c r="AC20" s="669"/>
      <c r="AD20" s="26"/>
      <c r="AE20" s="60" t="s">
        <v>16</v>
      </c>
      <c r="AF20" s="16"/>
      <c r="AG20" s="672">
        <v>8.5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2024939</v>
      </c>
      <c r="H22" s="504"/>
      <c r="I22" s="504"/>
      <c r="J22" s="504"/>
      <c r="K22" s="504"/>
      <c r="L22" s="27"/>
      <c r="M22" s="28"/>
      <c r="N22" s="519">
        <v>1519973</v>
      </c>
      <c r="O22" s="504"/>
      <c r="P22" s="504"/>
      <c r="Q22" s="504"/>
      <c r="R22" s="29"/>
      <c r="S22" s="658">
        <f>IF(N22=0,IF(G22&gt;0,"皆増","－"),IF(G22=0,"皆減",ROUND((G22-N22)/N22*100,1)))</f>
        <v>33.200000000000003</v>
      </c>
      <c r="T22" s="659"/>
      <c r="U22" s="662" t="s">
        <v>40</v>
      </c>
      <c r="V22" s="663"/>
      <c r="W22" s="663"/>
      <c r="X22" s="663"/>
      <c r="Y22" s="664"/>
      <c r="Z22" s="668">
        <v>80.5</v>
      </c>
      <c r="AA22" s="669"/>
      <c r="AB22" s="669"/>
      <c r="AC22" s="669"/>
      <c r="AD22" s="26"/>
      <c r="AE22" s="60" t="s">
        <v>16</v>
      </c>
      <c r="AF22" s="16"/>
      <c r="AG22" s="672">
        <v>77.5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40854125</v>
      </c>
      <c r="AA24" s="641"/>
      <c r="AB24" s="641"/>
      <c r="AC24" s="641"/>
      <c r="AD24" s="50"/>
      <c r="AE24" s="44" t="s">
        <v>15</v>
      </c>
      <c r="AF24" s="640">
        <v>43516752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2176169</v>
      </c>
      <c r="H26" s="504"/>
      <c r="I26" s="504"/>
      <c r="J26" s="504"/>
      <c r="K26" s="504"/>
      <c r="L26" s="27"/>
      <c r="M26" s="28"/>
      <c r="N26" s="519">
        <v>3759659</v>
      </c>
      <c r="O26" s="504"/>
      <c r="P26" s="504"/>
      <c r="Q26" s="504"/>
      <c r="R26" s="29"/>
      <c r="S26" s="658">
        <f>IF(N26=0,IF(G26&gt;0,"皆増","－"),IF(G26=0,"皆減",ROUND((G26-N26)/N26*100,1)))</f>
        <v>-42.1</v>
      </c>
      <c r="T26" s="659"/>
      <c r="U26" s="662" t="s">
        <v>46</v>
      </c>
      <c r="V26" s="663"/>
      <c r="W26" s="663"/>
      <c r="X26" s="663"/>
      <c r="Y26" s="664"/>
      <c r="Z26" s="640">
        <v>28654402</v>
      </c>
      <c r="AA26" s="641"/>
      <c r="AB26" s="641"/>
      <c r="AC26" s="641"/>
      <c r="AD26" s="50"/>
      <c r="AE26" s="44" t="s">
        <v>15</v>
      </c>
      <c r="AF26" s="640">
        <v>33961971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-1561552</v>
      </c>
      <c r="H28" s="466"/>
      <c r="I28" s="466"/>
      <c r="J28" s="466"/>
      <c r="K28" s="466"/>
      <c r="L28" s="27"/>
      <c r="M28" s="28"/>
      <c r="N28" s="465">
        <v>-2159632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199</v>
      </c>
      <c r="I34" s="604"/>
      <c r="J34" s="604"/>
      <c r="K34" s="604"/>
      <c r="L34" s="76" t="s">
        <v>54</v>
      </c>
      <c r="M34" s="28"/>
      <c r="N34" s="252"/>
      <c r="O34" s="604" t="s">
        <v>53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-0.7</v>
      </c>
      <c r="AB34" s="596"/>
      <c r="AC34" s="596"/>
      <c r="AD34" s="612" t="s">
        <v>56</v>
      </c>
      <c r="AE34" s="613"/>
      <c r="AF34" s="26"/>
      <c r="AG34" s="79"/>
      <c r="AH34" s="596">
        <v>-1.5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4">
        <v>11.25</v>
      </c>
      <c r="P35" s="614"/>
      <c r="Q35" s="614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199</v>
      </c>
      <c r="I36" s="604"/>
      <c r="J36" s="604"/>
      <c r="K36" s="604"/>
      <c r="L36" s="76" t="s">
        <v>54</v>
      </c>
      <c r="M36" s="28"/>
      <c r="N36" s="252"/>
      <c r="O36" s="604" t="s">
        <v>53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04" t="s">
        <v>53</v>
      </c>
      <c r="AB36" s="604"/>
      <c r="AC36" s="604"/>
      <c r="AD36" s="612" t="s">
        <v>56</v>
      </c>
      <c r="AE36" s="613"/>
      <c r="AF36" s="42"/>
      <c r="AG36" s="79"/>
      <c r="AH36" s="596" t="s">
        <v>53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21164685</v>
      </c>
      <c r="Y43" s="504"/>
      <c r="Z43" s="520"/>
      <c r="AA43" s="519">
        <v>258356</v>
      </c>
      <c r="AB43" s="504"/>
      <c r="AC43" s="520"/>
      <c r="AD43" s="1348">
        <v>117907426</v>
      </c>
      <c r="AE43" s="1349"/>
      <c r="AF43" s="1349"/>
      <c r="AG43" s="1350"/>
      <c r="AH43" s="519">
        <f>+X43+AA43+AD43</f>
        <v>139330467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3106</v>
      </c>
      <c r="F44" s="487"/>
      <c r="G44" s="488"/>
      <c r="H44" s="486">
        <v>294305</v>
      </c>
      <c r="I44" s="487"/>
      <c r="J44" s="487"/>
      <c r="K44" s="488"/>
      <c r="L44" s="486">
        <v>238</v>
      </c>
      <c r="M44" s="487"/>
      <c r="N44" s="488"/>
      <c r="O44" s="486">
        <v>3047</v>
      </c>
      <c r="P44" s="487"/>
      <c r="Q44" s="486">
        <v>287995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1351"/>
      <c r="AE44" s="1352"/>
      <c r="AF44" s="1352"/>
      <c r="AG44" s="135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298</v>
      </c>
      <c r="F45" s="508"/>
      <c r="G45" s="509"/>
      <c r="H45" s="507">
        <v>287833</v>
      </c>
      <c r="I45" s="508"/>
      <c r="J45" s="508"/>
      <c r="K45" s="509"/>
      <c r="L45" s="507">
        <v>4</v>
      </c>
      <c r="M45" s="508"/>
      <c r="N45" s="509"/>
      <c r="O45" s="507">
        <v>325</v>
      </c>
      <c r="P45" s="508"/>
      <c r="Q45" s="507">
        <v>289926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2024939</v>
      </c>
      <c r="Y45" s="504"/>
      <c r="Z45" s="520"/>
      <c r="AA45" s="465">
        <v>3963</v>
      </c>
      <c r="AB45" s="466"/>
      <c r="AC45" s="467"/>
      <c r="AD45" s="519">
        <v>11113704</v>
      </c>
      <c r="AE45" s="504"/>
      <c r="AF45" s="504"/>
      <c r="AG45" s="520"/>
      <c r="AH45" s="519">
        <f>+X45+AA45+AD45</f>
        <v>13142606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16</v>
      </c>
      <c r="F46" s="466"/>
      <c r="G46" s="467"/>
      <c r="H46" s="465">
        <v>387009</v>
      </c>
      <c r="I46" s="466"/>
      <c r="J46" s="466"/>
      <c r="K46" s="467"/>
      <c r="L46" s="465">
        <v>0</v>
      </c>
      <c r="M46" s="466"/>
      <c r="N46" s="467"/>
      <c r="O46" s="465">
        <v>20</v>
      </c>
      <c r="P46" s="466"/>
      <c r="Q46" s="465">
        <v>364963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2176169</v>
      </c>
      <c r="Y47" s="466"/>
      <c r="Z47" s="467"/>
      <c r="AA47" s="465">
        <v>12000</v>
      </c>
      <c r="AB47" s="466"/>
      <c r="AC47" s="467"/>
      <c r="AD47" s="465">
        <v>16146347</v>
      </c>
      <c r="AE47" s="466"/>
      <c r="AF47" s="466"/>
      <c r="AG47" s="467"/>
      <c r="AH47" s="465">
        <f>+X47+AA47+AD47</f>
        <v>18334516</v>
      </c>
      <c r="AI47" s="466"/>
      <c r="AJ47" s="466"/>
      <c r="AK47" s="477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 t="s">
        <v>53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53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3122</v>
      </c>
      <c r="F49" s="508"/>
      <c r="G49" s="509"/>
      <c r="H49" s="507">
        <v>294780</v>
      </c>
      <c r="I49" s="508"/>
      <c r="J49" s="508"/>
      <c r="K49" s="509"/>
      <c r="L49" s="507">
        <f>L44+L46+L48</f>
        <v>238</v>
      </c>
      <c r="M49" s="508"/>
      <c r="N49" s="509"/>
      <c r="O49" s="507">
        <f>O44+O46+O48</f>
        <v>3067</v>
      </c>
      <c r="P49" s="508"/>
      <c r="Q49" s="507">
        <v>288497</v>
      </c>
      <c r="R49" s="508"/>
      <c r="S49" s="510"/>
      <c r="T49" s="561"/>
      <c r="U49" s="526"/>
      <c r="V49" s="511" t="s">
        <v>83</v>
      </c>
      <c r="W49" s="512"/>
      <c r="X49" s="465">
        <v>0</v>
      </c>
      <c r="Y49" s="466"/>
      <c r="Z49" s="467"/>
      <c r="AA49" s="465">
        <v>0</v>
      </c>
      <c r="AB49" s="466"/>
      <c r="AC49" s="467"/>
      <c r="AD49" s="465">
        <v>1</v>
      </c>
      <c r="AE49" s="466"/>
      <c r="AF49" s="466"/>
      <c r="AG49" s="467"/>
      <c r="AH49" s="465">
        <f>+X49+AA49+AD49</f>
        <v>1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107</v>
      </c>
      <c r="F50" s="466"/>
      <c r="G50" s="467"/>
      <c r="H50" s="465">
        <v>274144</v>
      </c>
      <c r="I50" s="466"/>
      <c r="J50" s="466"/>
      <c r="K50" s="467"/>
      <c r="L50" s="465">
        <v>13</v>
      </c>
      <c r="M50" s="466"/>
      <c r="N50" s="467"/>
      <c r="O50" s="465">
        <v>103</v>
      </c>
      <c r="P50" s="466"/>
      <c r="Q50" s="465">
        <v>258687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21013455</v>
      </c>
      <c r="Y51" s="466"/>
      <c r="Z51" s="467"/>
      <c r="AA51" s="465">
        <f>AA43+AA45-AA47+AA49</f>
        <v>250319</v>
      </c>
      <c r="AB51" s="466"/>
      <c r="AC51" s="467"/>
      <c r="AD51" s="471">
        <f>AD43+AD45-AD47+AD49</f>
        <v>112874784</v>
      </c>
      <c r="AE51" s="472"/>
      <c r="AF51" s="472"/>
      <c r="AG51" s="473"/>
      <c r="AH51" s="465">
        <f>AH43+AH45-AH47+AH49</f>
        <v>134138558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3229</v>
      </c>
      <c r="F52" s="483"/>
      <c r="G52" s="484"/>
      <c r="H52" s="482">
        <v>294096</v>
      </c>
      <c r="I52" s="483"/>
      <c r="J52" s="483"/>
      <c r="K52" s="484"/>
      <c r="L52" s="482">
        <f>L49+L50</f>
        <v>251</v>
      </c>
      <c r="M52" s="483"/>
      <c r="N52" s="484"/>
      <c r="O52" s="482">
        <f>O49+O50</f>
        <v>3170</v>
      </c>
      <c r="P52" s="483"/>
      <c r="Q52" s="482">
        <v>287529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4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C049F-6AF1-4F4D-985C-A01E3F2FCD70}">
  <sheetPr codeName="Sheet7"/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Y17" sqref="Y17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263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36454171</v>
      </c>
      <c r="E6" s="169">
        <f t="shared" ref="E6:E33" si="0">IF(D6=0,"－",ROUND(D6/$D$33*100,1))</f>
        <v>13.7</v>
      </c>
      <c r="F6" s="257">
        <v>-2</v>
      </c>
      <c r="G6" s="873" t="s">
        <v>97</v>
      </c>
      <c r="H6" s="874"/>
      <c r="I6" s="875"/>
      <c r="J6" s="798">
        <v>32583873</v>
      </c>
      <c r="K6" s="800"/>
      <c r="L6" s="258">
        <f t="shared" ref="L6:L29" si="1">IF(J6=0,"－",ROUND(J6/$J$29*100,1))</f>
        <v>12.9</v>
      </c>
      <c r="M6" s="860">
        <v>12</v>
      </c>
      <c r="N6" s="861">
        <v>12.2</v>
      </c>
      <c r="O6" s="129">
        <v>30085030</v>
      </c>
      <c r="P6" s="798">
        <v>29164223</v>
      </c>
      <c r="Q6" s="800"/>
      <c r="R6" s="259">
        <f t="shared" ref="R6:R16" si="2">IF(P6=0,"－",ROUND(P6/$P$25*100,1))</f>
        <v>20.3</v>
      </c>
    </row>
    <row r="7" spans="1:20" ht="23.25" customHeight="1" x14ac:dyDescent="0.2">
      <c r="B7" s="809" t="s">
        <v>98</v>
      </c>
      <c r="C7" s="810"/>
      <c r="D7" s="129">
        <v>724291</v>
      </c>
      <c r="E7" s="260">
        <f t="shared" si="0"/>
        <v>0.3</v>
      </c>
      <c r="F7" s="257">
        <v>0.1</v>
      </c>
      <c r="G7" s="261" t="s">
        <v>99</v>
      </c>
      <c r="H7" s="866" t="s">
        <v>100</v>
      </c>
      <c r="I7" s="866"/>
      <c r="J7" s="762">
        <v>18745800</v>
      </c>
      <c r="K7" s="764"/>
      <c r="L7" s="258">
        <f t="shared" si="1"/>
        <v>7.4</v>
      </c>
      <c r="M7" s="793">
        <v>4.1000000000000005</v>
      </c>
      <c r="N7" s="828">
        <v>4.2</v>
      </c>
      <c r="O7" s="129">
        <v>17271711</v>
      </c>
      <c r="P7" s="762">
        <v>17216458</v>
      </c>
      <c r="Q7" s="764"/>
      <c r="R7" s="262">
        <f t="shared" si="2"/>
        <v>12</v>
      </c>
    </row>
    <row r="8" spans="1:20" ht="23.25" customHeight="1" x14ac:dyDescent="0.2">
      <c r="B8" s="809" t="s">
        <v>101</v>
      </c>
      <c r="C8" s="810"/>
      <c r="D8" s="129">
        <v>189236</v>
      </c>
      <c r="E8" s="260">
        <f t="shared" si="0"/>
        <v>0.1</v>
      </c>
      <c r="F8" s="257">
        <v>37.700000000000003</v>
      </c>
      <c r="G8" s="263"/>
      <c r="H8" s="866" t="s">
        <v>102</v>
      </c>
      <c r="I8" s="866"/>
      <c r="J8" s="762">
        <v>2306804</v>
      </c>
      <c r="K8" s="764"/>
      <c r="L8" s="258">
        <f t="shared" si="1"/>
        <v>0.9</v>
      </c>
      <c r="M8" s="793">
        <v>118.8</v>
      </c>
      <c r="N8" s="828">
        <v>125</v>
      </c>
      <c r="O8" s="129">
        <v>2306804</v>
      </c>
      <c r="P8" s="762">
        <v>1497955</v>
      </c>
      <c r="Q8" s="764"/>
      <c r="R8" s="262">
        <f>IF(P8=0,"－",ROUND(P8/$P$25*100,1))</f>
        <v>1</v>
      </c>
    </row>
    <row r="9" spans="1:20" ht="23.25" customHeight="1" x14ac:dyDescent="0.2">
      <c r="B9" s="809" t="s">
        <v>103</v>
      </c>
      <c r="C9" s="810"/>
      <c r="D9" s="129">
        <v>974489</v>
      </c>
      <c r="E9" s="260">
        <f t="shared" si="0"/>
        <v>0.4</v>
      </c>
      <c r="F9" s="264">
        <v>33.4</v>
      </c>
      <c r="G9" s="848" t="s">
        <v>104</v>
      </c>
      <c r="H9" s="849"/>
      <c r="I9" s="832"/>
      <c r="J9" s="762">
        <v>89021348</v>
      </c>
      <c r="K9" s="764"/>
      <c r="L9" s="258">
        <f t="shared" si="1"/>
        <v>35.200000000000003</v>
      </c>
      <c r="M9" s="793">
        <v>3.8</v>
      </c>
      <c r="N9" s="828">
        <v>3.8</v>
      </c>
      <c r="O9" s="129">
        <v>34715676</v>
      </c>
      <c r="P9" s="762">
        <v>29000331</v>
      </c>
      <c r="Q9" s="764"/>
      <c r="R9" s="262">
        <f t="shared" si="2"/>
        <v>20.2</v>
      </c>
    </row>
    <row r="10" spans="1:20" ht="23.25" customHeight="1" x14ac:dyDescent="0.2">
      <c r="B10" s="809" t="s">
        <v>105</v>
      </c>
      <c r="C10" s="810"/>
      <c r="D10" s="129">
        <v>1421775</v>
      </c>
      <c r="E10" s="260">
        <f t="shared" si="0"/>
        <v>0.5</v>
      </c>
      <c r="F10" s="264">
        <v>81.3</v>
      </c>
      <c r="G10" s="848" t="s">
        <v>106</v>
      </c>
      <c r="H10" s="849"/>
      <c r="I10" s="832"/>
      <c r="J10" s="762">
        <v>3049545</v>
      </c>
      <c r="K10" s="764"/>
      <c r="L10" s="258">
        <f t="shared" si="1"/>
        <v>1.2</v>
      </c>
      <c r="M10" s="793">
        <v>89.5</v>
      </c>
      <c r="N10" s="828">
        <v>100</v>
      </c>
      <c r="O10" s="129">
        <v>3049545</v>
      </c>
      <c r="P10" s="762">
        <v>3049545</v>
      </c>
      <c r="Q10" s="764"/>
      <c r="R10" s="262">
        <f t="shared" si="2"/>
        <v>2.1</v>
      </c>
    </row>
    <row r="11" spans="1:20" ht="23.25" customHeight="1" x14ac:dyDescent="0.2">
      <c r="B11" s="809" t="s">
        <v>107</v>
      </c>
      <c r="C11" s="810"/>
      <c r="D11" s="129">
        <v>10964095</v>
      </c>
      <c r="E11" s="260">
        <f t="shared" si="0"/>
        <v>4.0999999999999996</v>
      </c>
      <c r="F11" s="264">
        <v>4.7</v>
      </c>
      <c r="G11" s="862" t="s">
        <v>108</v>
      </c>
      <c r="H11" s="864" t="s">
        <v>109</v>
      </c>
      <c r="I11" s="832"/>
      <c r="J11" s="762">
        <v>3049545</v>
      </c>
      <c r="K11" s="764"/>
      <c r="L11" s="258">
        <f t="shared" si="1"/>
        <v>1.2</v>
      </c>
      <c r="M11" s="793">
        <v>89.5</v>
      </c>
      <c r="N11" s="828">
        <v>100</v>
      </c>
      <c r="O11" s="129">
        <v>3049545</v>
      </c>
      <c r="P11" s="762">
        <v>3049545</v>
      </c>
      <c r="Q11" s="764"/>
      <c r="R11" s="262">
        <f t="shared" si="2"/>
        <v>2.1</v>
      </c>
    </row>
    <row r="12" spans="1:20" ht="23.25" customHeight="1" x14ac:dyDescent="0.2">
      <c r="B12" s="809" t="s">
        <v>111</v>
      </c>
      <c r="C12" s="810"/>
      <c r="D12" s="129">
        <v>0</v>
      </c>
      <c r="E12" s="265" t="str">
        <f t="shared" si="0"/>
        <v>－</v>
      </c>
      <c r="F12" s="264" t="s">
        <v>110</v>
      </c>
      <c r="G12" s="863"/>
      <c r="H12" s="864" t="s">
        <v>112</v>
      </c>
      <c r="I12" s="832"/>
      <c r="J12" s="762">
        <v>0</v>
      </c>
      <c r="K12" s="764"/>
      <c r="L12" s="258" t="str">
        <f t="shared" si="1"/>
        <v>－</v>
      </c>
      <c r="M12" s="793" t="s">
        <v>110</v>
      </c>
      <c r="N12" s="828" t="e">
        <v>#VALUE!</v>
      </c>
      <c r="O12" s="129">
        <v>0</v>
      </c>
      <c r="P12" s="762">
        <v>0</v>
      </c>
      <c r="Q12" s="764"/>
      <c r="R12" s="262" t="str">
        <f t="shared" si="2"/>
        <v>－</v>
      </c>
    </row>
    <row r="13" spans="1:20" ht="23.25" customHeight="1" x14ac:dyDescent="0.2">
      <c r="B13" s="809" t="s">
        <v>113</v>
      </c>
      <c r="C13" s="810"/>
      <c r="D13" s="129">
        <v>2486</v>
      </c>
      <c r="E13" s="228">
        <f t="shared" si="0"/>
        <v>0</v>
      </c>
      <c r="F13" s="264">
        <v>-53.900000000000006</v>
      </c>
      <c r="G13" s="848" t="s">
        <v>114</v>
      </c>
      <c r="H13" s="849"/>
      <c r="I13" s="832"/>
      <c r="J13" s="762">
        <f>J6+J9+J10</f>
        <v>124654766</v>
      </c>
      <c r="K13" s="764"/>
      <c r="L13" s="258">
        <f t="shared" si="1"/>
        <v>49.3</v>
      </c>
      <c r="M13" s="860">
        <v>7.0000000000000009</v>
      </c>
      <c r="N13" s="861">
        <v>7.1999999999999993</v>
      </c>
      <c r="O13" s="130">
        <f>O6+O9+O10</f>
        <v>67850251</v>
      </c>
      <c r="P13" s="762">
        <f>P6+P9+P10</f>
        <v>61214099</v>
      </c>
      <c r="Q13" s="764"/>
      <c r="R13" s="262">
        <f t="shared" si="2"/>
        <v>42.7</v>
      </c>
    </row>
    <row r="14" spans="1:20" ht="23.25" customHeight="1" x14ac:dyDescent="0.2">
      <c r="B14" s="809" t="s">
        <v>115</v>
      </c>
      <c r="C14" s="810"/>
      <c r="D14" s="129">
        <v>268598</v>
      </c>
      <c r="E14" s="228">
        <f t="shared" si="0"/>
        <v>0.1</v>
      </c>
      <c r="F14" s="264">
        <v>33.200000000000003</v>
      </c>
      <c r="G14" s="848" t="s">
        <v>116</v>
      </c>
      <c r="H14" s="849"/>
      <c r="I14" s="832"/>
      <c r="J14" s="762">
        <v>41471266</v>
      </c>
      <c r="K14" s="764"/>
      <c r="L14" s="258">
        <f t="shared" si="1"/>
        <v>16.399999999999999</v>
      </c>
      <c r="M14" s="793">
        <v>9.4</v>
      </c>
      <c r="N14" s="828">
        <v>9.3000000000000007</v>
      </c>
      <c r="O14" s="129">
        <v>35404850</v>
      </c>
      <c r="P14" s="762">
        <v>31127395</v>
      </c>
      <c r="Q14" s="764"/>
      <c r="R14" s="266">
        <f t="shared" si="2"/>
        <v>21.7</v>
      </c>
    </row>
    <row r="15" spans="1:20" ht="23.25" customHeight="1" x14ac:dyDescent="0.2">
      <c r="B15" s="859" t="s">
        <v>117</v>
      </c>
      <c r="C15" s="850"/>
      <c r="D15" s="129">
        <v>2540807</v>
      </c>
      <c r="E15" s="265">
        <f t="shared" si="0"/>
        <v>1</v>
      </c>
      <c r="F15" s="264">
        <v>446.8</v>
      </c>
      <c r="G15" s="848" t="s">
        <v>118</v>
      </c>
      <c r="H15" s="849"/>
      <c r="I15" s="832"/>
      <c r="J15" s="762">
        <v>2652513</v>
      </c>
      <c r="K15" s="764"/>
      <c r="L15" s="258">
        <f t="shared" si="1"/>
        <v>1</v>
      </c>
      <c r="M15" s="793">
        <v>30.5</v>
      </c>
      <c r="N15" s="828">
        <v>25</v>
      </c>
      <c r="O15" s="129">
        <v>2557795</v>
      </c>
      <c r="P15" s="762">
        <v>2557795</v>
      </c>
      <c r="Q15" s="764"/>
      <c r="R15" s="262">
        <f t="shared" si="2"/>
        <v>1.8</v>
      </c>
    </row>
    <row r="16" spans="1:20" ht="23.25" customHeight="1" x14ac:dyDescent="0.2">
      <c r="B16" s="809" t="s">
        <v>119</v>
      </c>
      <c r="C16" s="850"/>
      <c r="D16" s="129">
        <v>90462591</v>
      </c>
      <c r="E16" s="260">
        <f t="shared" si="0"/>
        <v>34.1</v>
      </c>
      <c r="F16" s="264">
        <v>2.9000000000000004</v>
      </c>
      <c r="G16" s="848" t="s">
        <v>120</v>
      </c>
      <c r="H16" s="849"/>
      <c r="I16" s="832"/>
      <c r="J16" s="762">
        <v>17484208</v>
      </c>
      <c r="K16" s="764"/>
      <c r="L16" s="258">
        <f t="shared" si="1"/>
        <v>6.9</v>
      </c>
      <c r="M16" s="793">
        <v>5.8000000000000007</v>
      </c>
      <c r="N16" s="828">
        <v>6.2</v>
      </c>
      <c r="O16" s="129">
        <v>14948149</v>
      </c>
      <c r="P16" s="762">
        <v>8058841</v>
      </c>
      <c r="Q16" s="764"/>
      <c r="R16" s="262">
        <f t="shared" si="2"/>
        <v>5.6</v>
      </c>
    </row>
    <row r="17" spans="1:21" ht="23.25" customHeight="1" x14ac:dyDescent="0.2">
      <c r="B17" s="851" t="s">
        <v>108</v>
      </c>
      <c r="C17" s="267" t="s">
        <v>121</v>
      </c>
      <c r="D17" s="129">
        <v>88018084</v>
      </c>
      <c r="E17" s="260">
        <f t="shared" si="0"/>
        <v>33.200000000000003</v>
      </c>
      <c r="F17" s="264">
        <v>4.5</v>
      </c>
      <c r="G17" s="848" t="s">
        <v>38</v>
      </c>
      <c r="H17" s="849"/>
      <c r="I17" s="832"/>
      <c r="J17" s="762">
        <v>13142606</v>
      </c>
      <c r="K17" s="764"/>
      <c r="L17" s="258">
        <f t="shared" si="1"/>
        <v>5.2</v>
      </c>
      <c r="M17" s="793">
        <v>-8.1</v>
      </c>
      <c r="N17" s="828">
        <v>-8.7999999999999989</v>
      </c>
      <c r="O17" s="129">
        <v>12772921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29">
        <v>2444507</v>
      </c>
      <c r="E18" s="260">
        <f t="shared" si="0"/>
        <v>0.9</v>
      </c>
      <c r="F18" s="264">
        <v>-34</v>
      </c>
      <c r="G18" s="848" t="s">
        <v>123</v>
      </c>
      <c r="H18" s="849"/>
      <c r="I18" s="832"/>
      <c r="J18" s="762">
        <v>0</v>
      </c>
      <c r="K18" s="764"/>
      <c r="L18" s="258" t="str">
        <f t="shared" si="1"/>
        <v>－</v>
      </c>
      <c r="M18" s="793" t="s">
        <v>110</v>
      </c>
      <c r="N18" s="828" t="e">
        <v>#VALUE!</v>
      </c>
      <c r="O18" s="12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29">
        <v>38624</v>
      </c>
      <c r="E19" s="260">
        <f t="shared" si="0"/>
        <v>0</v>
      </c>
      <c r="F19" s="264">
        <v>2.4</v>
      </c>
      <c r="G19" s="848" t="s">
        <v>125</v>
      </c>
      <c r="H19" s="849"/>
      <c r="I19" s="832"/>
      <c r="J19" s="762">
        <v>2372608</v>
      </c>
      <c r="K19" s="764"/>
      <c r="L19" s="258">
        <f t="shared" si="1"/>
        <v>0.9</v>
      </c>
      <c r="M19" s="793">
        <v>3.1</v>
      </c>
      <c r="N19" s="828">
        <v>0</v>
      </c>
      <c r="O19" s="129">
        <v>315022</v>
      </c>
      <c r="P19" s="762">
        <v>0</v>
      </c>
      <c r="Q19" s="764"/>
      <c r="R19" s="262" t="str">
        <f>IF(P19=0,"－",ROUND(P19/$P$25*100,1))</f>
        <v>－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144041163</v>
      </c>
      <c r="E20" s="260">
        <f t="shared" si="0"/>
        <v>54.3</v>
      </c>
      <c r="F20" s="264">
        <v>3.9</v>
      </c>
      <c r="G20" s="848" t="s">
        <v>128</v>
      </c>
      <c r="H20" s="849"/>
      <c r="I20" s="832"/>
      <c r="J20" s="762">
        <v>18052716</v>
      </c>
      <c r="K20" s="764"/>
      <c r="L20" s="258">
        <f t="shared" si="1"/>
        <v>7.1</v>
      </c>
      <c r="M20" s="793">
        <v>-6.2</v>
      </c>
      <c r="N20" s="828">
        <v>-6.6000000000000005</v>
      </c>
      <c r="O20" s="129">
        <v>14676716</v>
      </c>
      <c r="P20" s="762">
        <v>12600973</v>
      </c>
      <c r="Q20" s="764"/>
      <c r="R20" s="262">
        <f>IF(P20=0,"－",ROUND(P20/$P$25*100,1))</f>
        <v>8.8000000000000007</v>
      </c>
    </row>
    <row r="21" spans="1:21" ht="23.25" customHeight="1" x14ac:dyDescent="0.2">
      <c r="B21" s="809" t="s">
        <v>129</v>
      </c>
      <c r="C21" s="810"/>
      <c r="D21" s="129">
        <v>1392883</v>
      </c>
      <c r="E21" s="265">
        <f t="shared" si="0"/>
        <v>0.5</v>
      </c>
      <c r="F21" s="264">
        <v>-3.4000000000000004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793" t="s">
        <v>110</v>
      </c>
      <c r="N21" s="828" t="e">
        <v>#VALUE!</v>
      </c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29">
        <v>3066184</v>
      </c>
      <c r="E22" s="260">
        <f t="shared" si="0"/>
        <v>1.2</v>
      </c>
      <c r="F22" s="257">
        <v>23.799999999999997</v>
      </c>
      <c r="G22" s="846" t="s">
        <v>132</v>
      </c>
      <c r="H22" s="847"/>
      <c r="I22" s="839"/>
      <c r="J22" s="763">
        <f>J24+J27+J28</f>
        <v>33222177</v>
      </c>
      <c r="K22" s="764"/>
      <c r="L22" s="258">
        <f t="shared" si="1"/>
        <v>13.1</v>
      </c>
      <c r="M22" s="793">
        <v>-48.3</v>
      </c>
      <c r="N22" s="828">
        <v>-48.4</v>
      </c>
      <c r="O22" s="131">
        <f>O24+O27+O28</f>
        <v>9785016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29">
        <v>485502</v>
      </c>
      <c r="E23" s="260">
        <f t="shared" si="0"/>
        <v>0.2</v>
      </c>
      <c r="F23" s="257">
        <v>-2.2999999999999998</v>
      </c>
      <c r="G23" s="271"/>
      <c r="H23" s="838" t="s">
        <v>135</v>
      </c>
      <c r="I23" s="839"/>
      <c r="J23" s="762">
        <v>1166568</v>
      </c>
      <c r="K23" s="764"/>
      <c r="L23" s="258">
        <f t="shared" si="1"/>
        <v>0.5</v>
      </c>
      <c r="M23" s="793">
        <v>4.7</v>
      </c>
      <c r="N23" s="828">
        <v>25</v>
      </c>
      <c r="O23" s="129">
        <v>979563</v>
      </c>
      <c r="P23" s="829">
        <v>115559103</v>
      </c>
      <c r="Q23" s="830"/>
      <c r="R23" s="273" t="s">
        <v>14</v>
      </c>
    </row>
    <row r="24" spans="1:21" ht="23.25" customHeight="1" x14ac:dyDescent="0.2">
      <c r="B24" s="809" t="s">
        <v>136</v>
      </c>
      <c r="C24" s="810"/>
      <c r="D24" s="129">
        <v>50814730</v>
      </c>
      <c r="E24" s="260">
        <f t="shared" si="0"/>
        <v>19.2</v>
      </c>
      <c r="F24" s="264">
        <v>2.7</v>
      </c>
      <c r="G24" s="840" t="s">
        <v>137</v>
      </c>
      <c r="H24" s="838" t="s">
        <v>138</v>
      </c>
      <c r="I24" s="839"/>
      <c r="J24" s="762">
        <v>33222177</v>
      </c>
      <c r="K24" s="764"/>
      <c r="L24" s="258">
        <f t="shared" si="1"/>
        <v>13.1</v>
      </c>
      <c r="M24" s="793">
        <v>-48.3</v>
      </c>
      <c r="N24" s="828">
        <v>-48.4</v>
      </c>
      <c r="O24" s="129">
        <v>9785016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29">
        <v>27415354</v>
      </c>
      <c r="E25" s="260">
        <f t="shared" si="0"/>
        <v>10.3</v>
      </c>
      <c r="F25" s="264">
        <v>4.9000000000000004</v>
      </c>
      <c r="G25" s="840"/>
      <c r="H25" s="836" t="s">
        <v>108</v>
      </c>
      <c r="I25" s="255" t="s">
        <v>141</v>
      </c>
      <c r="J25" s="762">
        <v>13581004</v>
      </c>
      <c r="K25" s="764"/>
      <c r="L25" s="258">
        <f t="shared" si="1"/>
        <v>5.4</v>
      </c>
      <c r="M25" s="793">
        <v>16.2</v>
      </c>
      <c r="N25" s="828">
        <v>17.399999999999999</v>
      </c>
      <c r="O25" s="129">
        <v>2290314</v>
      </c>
      <c r="P25" s="829">
        <v>143512896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29">
        <v>497274</v>
      </c>
      <c r="E26" s="260">
        <f t="shared" si="0"/>
        <v>0.2</v>
      </c>
      <c r="F26" s="264">
        <v>-21.6</v>
      </c>
      <c r="G26" s="840"/>
      <c r="H26" s="837"/>
      <c r="I26" s="255" t="s">
        <v>143</v>
      </c>
      <c r="J26" s="762">
        <v>19641173</v>
      </c>
      <c r="K26" s="764"/>
      <c r="L26" s="258">
        <f t="shared" si="1"/>
        <v>7.8</v>
      </c>
      <c r="M26" s="793">
        <v>-62.6</v>
      </c>
      <c r="N26" s="828">
        <v>-62.5</v>
      </c>
      <c r="O26" s="129">
        <v>7494702</v>
      </c>
      <c r="R26" s="275"/>
    </row>
    <row r="27" spans="1:21" ht="23.25" customHeight="1" x14ac:dyDescent="0.2">
      <c r="B27" s="809" t="s">
        <v>144</v>
      </c>
      <c r="C27" s="810"/>
      <c r="D27" s="129">
        <v>84398</v>
      </c>
      <c r="E27" s="260">
        <f t="shared" si="0"/>
        <v>0</v>
      </c>
      <c r="F27" s="264">
        <v>-9.1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793" t="s">
        <v>110</v>
      </c>
      <c r="N27" s="828" t="e">
        <v>#VALUE!</v>
      </c>
      <c r="O27" s="12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29">
        <v>18601783</v>
      </c>
      <c r="E28" s="228">
        <f t="shared" si="0"/>
        <v>7</v>
      </c>
      <c r="F28" s="264">
        <v>15.5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793" t="s">
        <v>110</v>
      </c>
      <c r="N28" s="828" t="e">
        <v>#VALUE!</v>
      </c>
      <c r="O28" s="12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29">
        <v>13013519</v>
      </c>
      <c r="E29" s="260">
        <f t="shared" si="0"/>
        <v>4.9000000000000004</v>
      </c>
      <c r="F29" s="264">
        <v>10.4</v>
      </c>
      <c r="G29" s="811" t="s">
        <v>149</v>
      </c>
      <c r="H29" s="772"/>
      <c r="I29" s="733"/>
      <c r="J29" s="762">
        <f>SUM(J13:K22)</f>
        <v>253052860</v>
      </c>
      <c r="K29" s="764"/>
      <c r="L29" s="276">
        <f t="shared" si="1"/>
        <v>100</v>
      </c>
      <c r="M29" s="812">
        <v>-7.3</v>
      </c>
      <c r="N29" s="813">
        <v>-7.3</v>
      </c>
      <c r="O29" s="132">
        <f>SUM(O13:O22)</f>
        <v>158310720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29">
        <v>5848294</v>
      </c>
      <c r="E30" s="260">
        <f t="shared" si="0"/>
        <v>2.2000000000000002</v>
      </c>
      <c r="F30" s="257">
        <v>3.4000000000000004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29">
        <v>0</v>
      </c>
      <c r="E31" s="260" t="str">
        <f t="shared" si="0"/>
        <v>－</v>
      </c>
      <c r="F31" s="257" t="s">
        <v>264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121219921</v>
      </c>
      <c r="E32" s="228">
        <f t="shared" si="0"/>
        <v>45.7</v>
      </c>
      <c r="F32" s="257">
        <v>-17.8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265261084</v>
      </c>
      <c r="E33" s="278">
        <f t="shared" si="0"/>
        <v>100</v>
      </c>
      <c r="F33" s="279">
        <v>-7.3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32896699</v>
      </c>
      <c r="O37" s="764"/>
      <c r="P37" s="152">
        <f t="shared" ref="P37:P43" si="3">IF(N37=0,"－",ROUND(N37/$N$43*100,1))</f>
        <v>90.2</v>
      </c>
      <c r="Q37" s="793">
        <v>-1.6</v>
      </c>
      <c r="R37" s="794">
        <v>-1.6</v>
      </c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793131</v>
      </c>
      <c r="E38" s="169">
        <f t="shared" ref="E38:E51" si="4">IF(D38=0,"－",ROUND(D38/$D$51*100,1))</f>
        <v>0.3</v>
      </c>
      <c r="F38" s="169">
        <v>3.5000000000000004</v>
      </c>
      <c r="G38" s="798">
        <v>792995</v>
      </c>
      <c r="H38" s="799"/>
      <c r="I38" s="800"/>
      <c r="J38" s="281">
        <f t="shared" ref="J38:J51" si="5">IF(G38=0,"－",ROUND(G38/$G$51*100,1))</f>
        <v>0.5</v>
      </c>
      <c r="K38" s="782" t="s">
        <v>160</v>
      </c>
      <c r="L38" s="783"/>
      <c r="M38" s="768"/>
      <c r="N38" s="762">
        <v>317978</v>
      </c>
      <c r="O38" s="764"/>
      <c r="P38" s="152">
        <f t="shared" si="3"/>
        <v>0.9</v>
      </c>
      <c r="Q38" s="793">
        <v>1.6</v>
      </c>
      <c r="R38" s="794">
        <v>0</v>
      </c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29696195</v>
      </c>
      <c r="E39" s="169">
        <f t="shared" si="4"/>
        <v>11.7</v>
      </c>
      <c r="F39" s="169">
        <v>-51.5</v>
      </c>
      <c r="G39" s="762">
        <v>26259286</v>
      </c>
      <c r="H39" s="763"/>
      <c r="I39" s="764"/>
      <c r="J39" s="282">
        <f t="shared" si="5"/>
        <v>16.600000000000001</v>
      </c>
      <c r="K39" s="782" t="s">
        <v>162</v>
      </c>
      <c r="L39" s="783"/>
      <c r="M39" s="768"/>
      <c r="N39" s="762">
        <v>3228869</v>
      </c>
      <c r="O39" s="764"/>
      <c r="P39" s="152">
        <f t="shared" si="3"/>
        <v>8.9</v>
      </c>
      <c r="Q39" s="793">
        <v>-6</v>
      </c>
      <c r="R39" s="794">
        <v>-5.3</v>
      </c>
    </row>
    <row r="40" spans="1:20" ht="20.100000000000001" customHeight="1" x14ac:dyDescent="0.2">
      <c r="A40" s="275"/>
      <c r="B40" s="767" t="s">
        <v>163</v>
      </c>
      <c r="C40" s="768"/>
      <c r="D40" s="130">
        <v>127497555</v>
      </c>
      <c r="E40" s="169">
        <f t="shared" si="4"/>
        <v>50.4</v>
      </c>
      <c r="F40" s="169">
        <v>1.7000000000000002</v>
      </c>
      <c r="G40" s="762">
        <v>68100526</v>
      </c>
      <c r="H40" s="763"/>
      <c r="I40" s="764"/>
      <c r="J40" s="282">
        <f t="shared" si="5"/>
        <v>43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">
        <v>110</v>
      </c>
      <c r="R40" s="794" t="e">
        <v>#VALUE!</v>
      </c>
    </row>
    <row r="41" spans="1:20" ht="20.100000000000001" customHeight="1" x14ac:dyDescent="0.2">
      <c r="A41" s="275"/>
      <c r="B41" s="767" t="s">
        <v>165</v>
      </c>
      <c r="C41" s="768"/>
      <c r="D41" s="155">
        <v>16709226</v>
      </c>
      <c r="E41" s="169">
        <f t="shared" si="4"/>
        <v>6.6</v>
      </c>
      <c r="F41" s="169">
        <v>-2.8000000000000003</v>
      </c>
      <c r="G41" s="762">
        <v>13959052</v>
      </c>
      <c r="H41" s="763"/>
      <c r="I41" s="764"/>
      <c r="J41" s="282">
        <f t="shared" si="5"/>
        <v>8.8000000000000007</v>
      </c>
      <c r="K41" s="782" t="s">
        <v>166</v>
      </c>
      <c r="L41" s="783"/>
      <c r="M41" s="768"/>
      <c r="N41" s="762">
        <v>10625</v>
      </c>
      <c r="O41" s="764"/>
      <c r="P41" s="152">
        <f t="shared" si="3"/>
        <v>0</v>
      </c>
      <c r="Q41" s="793">
        <v>17.599999999999998</v>
      </c>
      <c r="R41" s="794" t="e">
        <v>#DIV/0!</v>
      </c>
    </row>
    <row r="42" spans="1:20" ht="20.100000000000001" customHeight="1" x14ac:dyDescent="0.2">
      <c r="A42" s="275"/>
      <c r="B42" s="767" t="s">
        <v>167</v>
      </c>
      <c r="C42" s="768"/>
      <c r="D42" s="130">
        <v>1169796</v>
      </c>
      <c r="E42" s="169">
        <f t="shared" si="4"/>
        <v>0.5</v>
      </c>
      <c r="F42" s="169">
        <v>95.5</v>
      </c>
      <c r="G42" s="762">
        <v>607063</v>
      </c>
      <c r="H42" s="763"/>
      <c r="I42" s="764"/>
      <c r="J42" s="282">
        <f t="shared" si="5"/>
        <v>0.4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">
        <v>110</v>
      </c>
      <c r="R42" s="794" t="e">
        <v>#VALUE!</v>
      </c>
    </row>
    <row r="43" spans="1:20" ht="20.100000000000001" customHeight="1" x14ac:dyDescent="0.2">
      <c r="A43" s="275"/>
      <c r="B43" s="767" t="s">
        <v>169</v>
      </c>
      <c r="C43" s="768"/>
      <c r="D43" s="130">
        <v>40715</v>
      </c>
      <c r="E43" s="169">
        <f t="shared" si="4"/>
        <v>0</v>
      </c>
      <c r="F43" s="169">
        <v>-8.7999999999999989</v>
      </c>
      <c r="G43" s="762">
        <v>37478</v>
      </c>
      <c r="H43" s="763"/>
      <c r="I43" s="764"/>
      <c r="J43" s="282">
        <f t="shared" si="5"/>
        <v>0</v>
      </c>
      <c r="K43" s="782" t="s">
        <v>68</v>
      </c>
      <c r="L43" s="783"/>
      <c r="M43" s="768"/>
      <c r="N43" s="762">
        <f>SUM(N37:O42)</f>
        <v>36454171</v>
      </c>
      <c r="O43" s="764"/>
      <c r="P43" s="228">
        <f t="shared" si="3"/>
        <v>100</v>
      </c>
      <c r="Q43" s="793">
        <v>-2</v>
      </c>
      <c r="R43" s="794">
        <v>-2</v>
      </c>
    </row>
    <row r="44" spans="1:20" ht="20.100000000000001" customHeight="1" x14ac:dyDescent="0.2">
      <c r="A44" s="275"/>
      <c r="B44" s="767" t="s">
        <v>170</v>
      </c>
      <c r="C44" s="768"/>
      <c r="D44" s="155">
        <v>8128634</v>
      </c>
      <c r="E44" s="169">
        <f t="shared" si="4"/>
        <v>3.2</v>
      </c>
      <c r="F44" s="169">
        <v>4.3</v>
      </c>
      <c r="G44" s="762">
        <v>5906394</v>
      </c>
      <c r="H44" s="763"/>
      <c r="I44" s="764"/>
      <c r="J44" s="282">
        <f t="shared" si="5"/>
        <v>3.7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26814111</v>
      </c>
      <c r="E45" s="169">
        <f t="shared" si="4"/>
        <v>10.6</v>
      </c>
      <c r="F45" s="169">
        <v>1</v>
      </c>
      <c r="G45" s="762">
        <v>14014335</v>
      </c>
      <c r="H45" s="763"/>
      <c r="I45" s="764"/>
      <c r="J45" s="282">
        <f t="shared" si="5"/>
        <v>8.9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1441633</v>
      </c>
      <c r="E46" s="169">
        <f t="shared" si="4"/>
        <v>0.6</v>
      </c>
      <c r="F46" s="169">
        <v>-13</v>
      </c>
      <c r="G46" s="762">
        <v>1110525</v>
      </c>
      <c r="H46" s="763"/>
      <c r="I46" s="764"/>
      <c r="J46" s="282">
        <f t="shared" si="5"/>
        <v>0.7</v>
      </c>
      <c r="K46" s="788">
        <v>98.7</v>
      </c>
      <c r="L46" s="789"/>
      <c r="M46" s="790"/>
      <c r="N46" s="791">
        <v>31.3</v>
      </c>
      <c r="O46" s="790"/>
      <c r="P46" s="791">
        <v>96.8</v>
      </c>
      <c r="Q46" s="789"/>
      <c r="R46" s="792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37694230</v>
      </c>
      <c r="E47" s="169">
        <f t="shared" si="4"/>
        <v>14.9</v>
      </c>
      <c r="F47" s="169">
        <v>27</v>
      </c>
      <c r="G47" s="762">
        <v>24455432</v>
      </c>
      <c r="H47" s="763"/>
      <c r="I47" s="764"/>
      <c r="J47" s="282">
        <f t="shared" si="5"/>
        <v>15.4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169" t="s">
        <v>199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3050134</v>
      </c>
      <c r="E49" s="169">
        <f t="shared" si="4"/>
        <v>1.2</v>
      </c>
      <c r="F49" s="169">
        <v>53.800000000000004</v>
      </c>
      <c r="G49" s="762">
        <v>3050134</v>
      </c>
      <c r="H49" s="763"/>
      <c r="I49" s="764"/>
      <c r="J49" s="282">
        <f t="shared" si="5"/>
        <v>1.9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17500</v>
      </c>
      <c r="E50" s="169">
        <f t="shared" si="4"/>
        <v>0</v>
      </c>
      <c r="F50" s="169">
        <v>-83.399999999999991</v>
      </c>
      <c r="G50" s="762">
        <v>17500</v>
      </c>
      <c r="H50" s="763"/>
      <c r="I50" s="764"/>
      <c r="J50" s="282">
        <f t="shared" si="5"/>
        <v>0</v>
      </c>
      <c r="K50" s="745" t="s">
        <v>184</v>
      </c>
      <c r="L50" s="733"/>
      <c r="M50" s="159" t="s">
        <v>185</v>
      </c>
      <c r="N50" s="734">
        <v>44810946</v>
      </c>
      <c r="O50" s="738"/>
      <c r="P50" s="170">
        <v>-2.9000000000000004</v>
      </c>
      <c r="Q50" s="734">
        <v>4344059</v>
      </c>
      <c r="R50" s="737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253052860</v>
      </c>
      <c r="E51" s="752">
        <f t="shared" si="4"/>
        <v>100</v>
      </c>
      <c r="F51" s="752">
        <v>-7.3</v>
      </c>
      <c r="G51" s="754">
        <f>SUM(G38:I50)</f>
        <v>158310720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742">
        <v>44310140</v>
      </c>
      <c r="O51" s="743"/>
      <c r="P51" s="169">
        <v>-3.1</v>
      </c>
      <c r="Q51" s="742">
        <v>0</v>
      </c>
      <c r="R51" s="744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753" t="e">
        <v>#DIV/0!</v>
      </c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7333160</v>
      </c>
      <c r="O52" s="738"/>
      <c r="P52" s="170">
        <v>3.1</v>
      </c>
      <c r="Q52" s="734">
        <v>1432380</v>
      </c>
      <c r="R52" s="737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7333160</v>
      </c>
      <c r="O53" s="730"/>
      <c r="P53" s="172">
        <v>3.1</v>
      </c>
      <c r="Q53" s="729">
        <v>117867</v>
      </c>
      <c r="R53" s="731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44942146</v>
      </c>
      <c r="O54" s="738"/>
      <c r="P54" s="170">
        <v>2.6</v>
      </c>
      <c r="Q54" s="734">
        <v>6797157</v>
      </c>
      <c r="R54" s="737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43954295</v>
      </c>
      <c r="O55" s="730"/>
      <c r="P55" s="169">
        <v>1.3</v>
      </c>
      <c r="Q55" s="729">
        <v>149400</v>
      </c>
      <c r="R55" s="731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734" t="s">
        <v>110</v>
      </c>
      <c r="O56" s="738"/>
      <c r="P56" s="170" t="s">
        <v>199</v>
      </c>
      <c r="Q56" s="734" t="s">
        <v>206</v>
      </c>
      <c r="R56" s="737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29" t="s">
        <v>110</v>
      </c>
      <c r="O57" s="730"/>
      <c r="P57" s="172" t="s">
        <v>199</v>
      </c>
      <c r="Q57" s="729" t="s">
        <v>206</v>
      </c>
      <c r="R57" s="731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 t="s">
        <v>110</v>
      </c>
      <c r="O58" s="738"/>
      <c r="P58" s="170" t="s">
        <v>199</v>
      </c>
      <c r="Q58" s="734" t="s">
        <v>206</v>
      </c>
      <c r="R58" s="737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 t="s">
        <v>110</v>
      </c>
      <c r="O59" s="730"/>
      <c r="P59" s="169" t="s">
        <v>199</v>
      </c>
      <c r="Q59" s="729" t="s">
        <v>206</v>
      </c>
      <c r="R59" s="731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>
        <v>678429</v>
      </c>
      <c r="O60" s="735"/>
      <c r="P60" s="206">
        <v>-1.4000000000000001</v>
      </c>
      <c r="Q60" s="736">
        <v>498394</v>
      </c>
      <c r="R60" s="737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723">
        <v>678304</v>
      </c>
      <c r="O61" s="724"/>
      <c r="P61" s="286">
        <v>-1.3</v>
      </c>
      <c r="Q61" s="725">
        <v>0</v>
      </c>
      <c r="R61" s="72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3" priority="2" stopIfTrue="1">
      <formula>"IF(AND(D6=0,F6=0,【参考】24右!F6=0））"</formula>
    </cfRule>
  </conditionalFormatting>
  <conditionalFormatting sqref="M6:N29">
    <cfRule type="expression" dxfId="2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4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BCB6-D90C-42D1-8110-8680169CBD88}">
  <sheetPr codeName="Sheet6"/>
  <dimension ref="A1:AN58"/>
  <sheetViews>
    <sheetView view="pageBreakPreview" zoomScale="70" zoomScaleNormal="75" zoomScaleSheetLayoutView="70" workbookViewId="0">
      <selection activeCell="AN13" sqref="AN13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265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697932</v>
      </c>
      <c r="F5" s="508"/>
      <c r="G5" s="508"/>
      <c r="H5" s="508"/>
      <c r="I5" s="236" t="s">
        <v>7</v>
      </c>
      <c r="J5" s="714">
        <v>49.9</v>
      </c>
      <c r="K5" s="715"/>
      <c r="L5" s="715"/>
      <c r="M5" s="715"/>
      <c r="N5" s="237" t="s">
        <v>8</v>
      </c>
      <c r="O5" s="716">
        <v>13987</v>
      </c>
      <c r="P5" s="711"/>
      <c r="Q5" s="711"/>
      <c r="R5" s="711"/>
      <c r="S5" s="711"/>
      <c r="T5" s="711"/>
      <c r="U5" s="236" t="s">
        <v>7</v>
      </c>
      <c r="V5" s="716">
        <v>697932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694180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681298</v>
      </c>
      <c r="F6" s="483"/>
      <c r="G6" s="483"/>
      <c r="H6" s="483"/>
      <c r="I6" s="241" t="s">
        <v>7</v>
      </c>
      <c r="J6" s="705">
        <v>49.9</v>
      </c>
      <c r="K6" s="706"/>
      <c r="L6" s="706"/>
      <c r="M6" s="706"/>
      <c r="N6" s="242" t="s">
        <v>8</v>
      </c>
      <c r="O6" s="707">
        <v>13653</v>
      </c>
      <c r="P6" s="708"/>
      <c r="Q6" s="708"/>
      <c r="R6" s="708"/>
      <c r="S6" s="708"/>
      <c r="T6" s="708"/>
      <c r="U6" s="241" t="s">
        <v>7</v>
      </c>
      <c r="V6" s="707">
        <v>681298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690476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370975528</v>
      </c>
      <c r="H10" s="504"/>
      <c r="I10" s="504"/>
      <c r="J10" s="504"/>
      <c r="K10" s="504"/>
      <c r="L10" s="27"/>
      <c r="M10" s="28"/>
      <c r="N10" s="519">
        <v>350828919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5.7</v>
      </c>
      <c r="T10" s="659"/>
      <c r="U10" s="696" t="s">
        <v>19</v>
      </c>
      <c r="V10" s="544"/>
      <c r="W10" s="544"/>
      <c r="X10" s="544"/>
      <c r="Y10" s="523"/>
      <c r="Z10" s="519">
        <v>186419607</v>
      </c>
      <c r="AA10" s="504"/>
      <c r="AB10" s="504"/>
      <c r="AC10" s="504"/>
      <c r="AD10" s="30"/>
      <c r="AE10" s="31"/>
      <c r="AF10" s="519">
        <v>182866243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324948900</v>
      </c>
      <c r="H12" s="466"/>
      <c r="I12" s="466"/>
      <c r="J12" s="466"/>
      <c r="K12" s="466"/>
      <c r="L12" s="27"/>
      <c r="M12" s="28"/>
      <c r="N12" s="465">
        <v>323633370</v>
      </c>
      <c r="O12" s="466"/>
      <c r="P12" s="466"/>
      <c r="Q12" s="466"/>
      <c r="R12" s="29"/>
      <c r="S12" s="658">
        <f t="shared" si="0"/>
        <v>0.4</v>
      </c>
      <c r="T12" s="659"/>
      <c r="U12" s="689" t="s">
        <v>22</v>
      </c>
      <c r="V12" s="491"/>
      <c r="W12" s="491"/>
      <c r="X12" s="491"/>
      <c r="Y12" s="492"/>
      <c r="Z12" s="519">
        <v>73539617</v>
      </c>
      <c r="AA12" s="504"/>
      <c r="AB12" s="504"/>
      <c r="AC12" s="504"/>
      <c r="AD12" s="43"/>
      <c r="AE12" s="44" t="s">
        <v>15</v>
      </c>
      <c r="AF12" s="519">
        <v>70299140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46026628</v>
      </c>
      <c r="H14" s="466"/>
      <c r="I14" s="466"/>
      <c r="J14" s="466"/>
      <c r="K14" s="466"/>
      <c r="L14" s="27"/>
      <c r="M14" s="28"/>
      <c r="N14" s="465">
        <v>27195549</v>
      </c>
      <c r="O14" s="466"/>
      <c r="P14" s="466"/>
      <c r="Q14" s="466"/>
      <c r="R14" s="49"/>
      <c r="S14" s="658">
        <f t="shared" si="0"/>
        <v>69.2</v>
      </c>
      <c r="T14" s="659"/>
      <c r="U14" s="689" t="s">
        <v>25</v>
      </c>
      <c r="V14" s="491"/>
      <c r="W14" s="491"/>
      <c r="X14" s="491"/>
      <c r="Y14" s="492"/>
      <c r="Z14" s="519">
        <v>196294698</v>
      </c>
      <c r="AA14" s="504"/>
      <c r="AB14" s="504"/>
      <c r="AC14" s="504"/>
      <c r="AD14" s="50"/>
      <c r="AE14" s="44" t="s">
        <v>15</v>
      </c>
      <c r="AF14" s="519">
        <v>192078900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28615645</v>
      </c>
      <c r="H16" s="504"/>
      <c r="I16" s="504"/>
      <c r="J16" s="504"/>
      <c r="K16" s="504"/>
      <c r="L16" s="27"/>
      <c r="M16" s="28"/>
      <c r="N16" s="519">
        <v>12784493</v>
      </c>
      <c r="O16" s="504"/>
      <c r="P16" s="504"/>
      <c r="Q16" s="504"/>
      <c r="R16" s="29"/>
      <c r="S16" s="658">
        <f t="shared" si="0"/>
        <v>123.8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17410983</v>
      </c>
      <c r="H18" s="466"/>
      <c r="I18" s="466"/>
      <c r="J18" s="466"/>
      <c r="K18" s="466"/>
      <c r="L18" s="27"/>
      <c r="M18" s="28"/>
      <c r="N18" s="465">
        <v>14411056</v>
      </c>
      <c r="O18" s="466"/>
      <c r="P18" s="466"/>
      <c r="Q18" s="466"/>
      <c r="R18" s="49"/>
      <c r="S18" s="658">
        <f t="shared" si="0"/>
        <v>20.8</v>
      </c>
      <c r="T18" s="659"/>
      <c r="U18" s="689" t="s">
        <v>34</v>
      </c>
      <c r="V18" s="491"/>
      <c r="W18" s="491"/>
      <c r="X18" s="491"/>
      <c r="Y18" s="492"/>
      <c r="Z18" s="674">
        <v>0.38</v>
      </c>
      <c r="AA18" s="675"/>
      <c r="AB18" s="675"/>
      <c r="AC18" s="675"/>
      <c r="AD18" s="54"/>
      <c r="AE18" s="55"/>
      <c r="AF18" s="42"/>
      <c r="AG18" s="675">
        <v>0.39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2999927</v>
      </c>
      <c r="H20" s="504"/>
      <c r="I20" s="504"/>
      <c r="J20" s="504"/>
      <c r="K20" s="504"/>
      <c r="L20" s="27"/>
      <c r="M20" s="28"/>
      <c r="N20" s="519">
        <v>2426529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8.9</v>
      </c>
      <c r="AA20" s="669"/>
      <c r="AB20" s="669"/>
      <c r="AC20" s="669"/>
      <c r="AD20" s="26"/>
      <c r="AE20" s="60" t="s">
        <v>16</v>
      </c>
      <c r="AF20" s="16"/>
      <c r="AG20" s="672">
        <v>7.5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62477</v>
      </c>
      <c r="H22" s="504"/>
      <c r="I22" s="504"/>
      <c r="J22" s="504"/>
      <c r="K22" s="504"/>
      <c r="L22" s="27"/>
      <c r="M22" s="28"/>
      <c r="N22" s="519">
        <v>32790</v>
      </c>
      <c r="O22" s="504"/>
      <c r="P22" s="504"/>
      <c r="Q22" s="504"/>
      <c r="R22" s="29"/>
      <c r="S22" s="658">
        <f>IF(N22=0,IF(G22&gt;0,"皆増","－"),IF(G22=0,"皆減",ROUND((G22-N22)/N22*100,1)))</f>
        <v>90.5</v>
      </c>
      <c r="T22" s="659"/>
      <c r="U22" s="662" t="s">
        <v>40</v>
      </c>
      <c r="V22" s="663"/>
      <c r="W22" s="663"/>
      <c r="X22" s="663"/>
      <c r="Y22" s="664"/>
      <c r="Z22" s="668">
        <v>73</v>
      </c>
      <c r="AA22" s="669"/>
      <c r="AB22" s="669"/>
      <c r="AC22" s="669"/>
      <c r="AD22" s="26"/>
      <c r="AE22" s="60" t="s">
        <v>16</v>
      </c>
      <c r="AF22" s="16"/>
      <c r="AG22" s="672">
        <v>70.5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231201</v>
      </c>
      <c r="AA24" s="641"/>
      <c r="AB24" s="641"/>
      <c r="AC24" s="641"/>
      <c r="AD24" s="50"/>
      <c r="AE24" s="44" t="s">
        <v>15</v>
      </c>
      <c r="AF24" s="640">
        <v>242192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0</v>
      </c>
      <c r="H26" s="504"/>
      <c r="I26" s="504"/>
      <c r="J26" s="504"/>
      <c r="K26" s="504"/>
      <c r="L26" s="27"/>
      <c r="M26" s="28"/>
      <c r="N26" s="519">
        <v>0</v>
      </c>
      <c r="O26" s="504"/>
      <c r="P26" s="504"/>
      <c r="Q26" s="504"/>
      <c r="R26" s="29"/>
      <c r="S26" s="658" t="str">
        <f>IF(N26=0,IF(G26&gt;0,"皆増","－"),IF(G26=0,"皆減",ROUND((G26-N26)/N26*100,1)))</f>
        <v>－</v>
      </c>
      <c r="T26" s="659"/>
      <c r="U26" s="662" t="s">
        <v>46</v>
      </c>
      <c r="V26" s="663"/>
      <c r="W26" s="663"/>
      <c r="X26" s="663"/>
      <c r="Y26" s="664"/>
      <c r="Z26" s="640">
        <v>2069929</v>
      </c>
      <c r="AA26" s="641"/>
      <c r="AB26" s="641"/>
      <c r="AC26" s="641"/>
      <c r="AD26" s="50"/>
      <c r="AE26" s="44" t="s">
        <v>15</v>
      </c>
      <c r="AF26" s="640">
        <v>1393091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3062404</v>
      </c>
      <c r="H28" s="466"/>
      <c r="I28" s="466"/>
      <c r="J28" s="466"/>
      <c r="K28" s="466"/>
      <c r="L28" s="27"/>
      <c r="M28" s="28"/>
      <c r="N28" s="465">
        <v>2459319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197</v>
      </c>
      <c r="I34" s="604"/>
      <c r="J34" s="604"/>
      <c r="K34" s="604"/>
      <c r="L34" s="76" t="s">
        <v>54</v>
      </c>
      <c r="M34" s="28"/>
      <c r="N34" s="252"/>
      <c r="O34" s="604" t="s">
        <v>197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-4.2</v>
      </c>
      <c r="AB34" s="596"/>
      <c r="AC34" s="596"/>
      <c r="AD34" s="612" t="s">
        <v>56</v>
      </c>
      <c r="AE34" s="613"/>
      <c r="AF34" s="26"/>
      <c r="AG34" s="79"/>
      <c r="AH34" s="596">
        <v>-5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197</v>
      </c>
      <c r="I36" s="604"/>
      <c r="J36" s="604"/>
      <c r="K36" s="604"/>
      <c r="L36" s="76" t="s">
        <v>54</v>
      </c>
      <c r="M36" s="28"/>
      <c r="N36" s="252"/>
      <c r="O36" s="604" t="s">
        <v>197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197</v>
      </c>
      <c r="AB36" s="611"/>
      <c r="AC36" s="611"/>
      <c r="AD36" s="612" t="s">
        <v>56</v>
      </c>
      <c r="AE36" s="613"/>
      <c r="AF36" s="42"/>
      <c r="AG36" s="79"/>
      <c r="AH36" s="596" t="s">
        <v>197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1354">
        <v>40049789</v>
      </c>
      <c r="Y43" s="1355"/>
      <c r="Z43" s="1356"/>
      <c r="AA43" s="1354">
        <v>257030</v>
      </c>
      <c r="AB43" s="1355"/>
      <c r="AC43" s="1356"/>
      <c r="AD43" s="1348">
        <v>227287333</v>
      </c>
      <c r="AE43" s="1349"/>
      <c r="AF43" s="1349"/>
      <c r="AG43" s="1350"/>
      <c r="AH43" s="1354">
        <v>267594152</v>
      </c>
      <c r="AI43" s="1355"/>
      <c r="AJ43" s="1355"/>
      <c r="AK43" s="1360"/>
    </row>
    <row r="44" spans="1:40" ht="39" customHeight="1" x14ac:dyDescent="0.2">
      <c r="A44" s="247"/>
      <c r="B44" s="593"/>
      <c r="C44" s="522" t="s">
        <v>76</v>
      </c>
      <c r="D44" s="523"/>
      <c r="E44" s="487">
        <v>3442</v>
      </c>
      <c r="F44" s="487"/>
      <c r="G44" s="488"/>
      <c r="H44" s="486">
        <v>302384</v>
      </c>
      <c r="I44" s="487"/>
      <c r="J44" s="487"/>
      <c r="K44" s="488"/>
      <c r="L44" s="486">
        <v>211</v>
      </c>
      <c r="M44" s="487"/>
      <c r="N44" s="488"/>
      <c r="O44" s="486">
        <v>3434</v>
      </c>
      <c r="P44" s="487"/>
      <c r="Q44" s="486">
        <v>297443</v>
      </c>
      <c r="R44" s="487"/>
      <c r="S44" s="497"/>
      <c r="T44" s="561"/>
      <c r="U44" s="590"/>
      <c r="V44" s="591"/>
      <c r="W44" s="591"/>
      <c r="X44" s="1357"/>
      <c r="Y44" s="1358"/>
      <c r="Z44" s="1359"/>
      <c r="AA44" s="1357"/>
      <c r="AB44" s="1358"/>
      <c r="AC44" s="1359"/>
      <c r="AD44" s="1351"/>
      <c r="AE44" s="1352"/>
      <c r="AF44" s="1352"/>
      <c r="AG44" s="1353"/>
      <c r="AH44" s="1357"/>
      <c r="AI44" s="1358"/>
      <c r="AJ44" s="1358"/>
      <c r="AK44" s="1361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423</v>
      </c>
      <c r="F45" s="508"/>
      <c r="G45" s="509"/>
      <c r="H45" s="507">
        <v>284329</v>
      </c>
      <c r="I45" s="508"/>
      <c r="J45" s="508"/>
      <c r="K45" s="509"/>
      <c r="L45" s="507">
        <v>6</v>
      </c>
      <c r="M45" s="508"/>
      <c r="N45" s="509"/>
      <c r="O45" s="507">
        <v>463</v>
      </c>
      <c r="P45" s="508"/>
      <c r="Q45" s="507">
        <v>283655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62477</v>
      </c>
      <c r="Y45" s="504"/>
      <c r="Z45" s="520"/>
      <c r="AA45" s="465">
        <v>199</v>
      </c>
      <c r="AB45" s="466"/>
      <c r="AC45" s="467"/>
      <c r="AD45" s="519">
        <v>19430214</v>
      </c>
      <c r="AE45" s="504"/>
      <c r="AF45" s="504"/>
      <c r="AG45" s="520"/>
      <c r="AH45" s="519">
        <f>X45+AA45+AD45</f>
        <v>19492890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12</v>
      </c>
      <c r="F46" s="466"/>
      <c r="G46" s="467"/>
      <c r="H46" s="465">
        <v>425749</v>
      </c>
      <c r="I46" s="466"/>
      <c r="J46" s="466"/>
      <c r="K46" s="467"/>
      <c r="L46" s="465">
        <v>0</v>
      </c>
      <c r="M46" s="466"/>
      <c r="N46" s="467"/>
      <c r="O46" s="465">
        <v>13</v>
      </c>
      <c r="P46" s="466"/>
      <c r="Q46" s="465">
        <v>410761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0</v>
      </c>
      <c r="Y47" s="466"/>
      <c r="Z47" s="467"/>
      <c r="AA47" s="465">
        <v>12244</v>
      </c>
      <c r="AB47" s="466"/>
      <c r="AC47" s="467"/>
      <c r="AD47" s="465">
        <v>18174656</v>
      </c>
      <c r="AE47" s="466"/>
      <c r="AF47" s="466"/>
      <c r="AG47" s="467"/>
      <c r="AH47" s="519">
        <f>X47+AA47+AD47</f>
        <v>18186900</v>
      </c>
      <c r="AI47" s="504"/>
      <c r="AJ47" s="504"/>
      <c r="AK47" s="521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 t="s">
        <v>221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221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3454</v>
      </c>
      <c r="F49" s="508"/>
      <c r="G49" s="509"/>
      <c r="H49" s="507">
        <v>302813</v>
      </c>
      <c r="I49" s="508"/>
      <c r="J49" s="508"/>
      <c r="K49" s="509"/>
      <c r="L49" s="507">
        <f>L44+L46+L48</f>
        <v>211</v>
      </c>
      <c r="M49" s="508"/>
      <c r="N49" s="509"/>
      <c r="O49" s="507">
        <v>3447</v>
      </c>
      <c r="P49" s="508"/>
      <c r="Q49" s="507">
        <v>297871</v>
      </c>
      <c r="R49" s="508"/>
      <c r="S49" s="510"/>
      <c r="T49" s="561"/>
      <c r="U49" s="526"/>
      <c r="V49" s="511" t="s">
        <v>83</v>
      </c>
      <c r="W49" s="512"/>
      <c r="X49" s="465">
        <v>1</v>
      </c>
      <c r="Y49" s="466"/>
      <c r="Z49" s="467"/>
      <c r="AA49" s="465">
        <v>0</v>
      </c>
      <c r="AB49" s="466"/>
      <c r="AC49" s="467"/>
      <c r="AD49" s="465">
        <v>1</v>
      </c>
      <c r="AE49" s="466"/>
      <c r="AF49" s="466"/>
      <c r="AG49" s="467"/>
      <c r="AH49" s="519">
        <f>X49+AA49+AD49</f>
        <v>2</v>
      </c>
      <c r="AI49" s="504"/>
      <c r="AJ49" s="504"/>
      <c r="AK49" s="521"/>
    </row>
    <row r="50" spans="1:40" ht="18.75" customHeight="1" x14ac:dyDescent="0.2">
      <c r="A50" s="247"/>
      <c r="B50" s="490" t="s">
        <v>84</v>
      </c>
      <c r="C50" s="491"/>
      <c r="D50" s="492"/>
      <c r="E50" s="465">
        <v>174</v>
      </c>
      <c r="F50" s="466"/>
      <c r="G50" s="467"/>
      <c r="H50" s="465">
        <v>298602</v>
      </c>
      <c r="I50" s="466"/>
      <c r="J50" s="466"/>
      <c r="K50" s="467"/>
      <c r="L50" s="465">
        <v>12</v>
      </c>
      <c r="M50" s="466"/>
      <c r="N50" s="467"/>
      <c r="O50" s="465">
        <v>179</v>
      </c>
      <c r="P50" s="466"/>
      <c r="Q50" s="465">
        <v>295026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40112267</v>
      </c>
      <c r="Y51" s="466"/>
      <c r="Z51" s="467"/>
      <c r="AA51" s="465">
        <f>AA43+AA45-AA47+AA49</f>
        <v>244985</v>
      </c>
      <c r="AB51" s="466"/>
      <c r="AC51" s="467"/>
      <c r="AD51" s="471">
        <f>AD43+AD45-AD47+AD49</f>
        <v>228542892</v>
      </c>
      <c r="AE51" s="472"/>
      <c r="AF51" s="472"/>
      <c r="AG51" s="473"/>
      <c r="AH51" s="465">
        <f>AH43+AH45-AH47+AH49</f>
        <v>268900144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3628</v>
      </c>
      <c r="F52" s="483"/>
      <c r="G52" s="484"/>
      <c r="H52" s="482">
        <v>302611</v>
      </c>
      <c r="I52" s="483"/>
      <c r="J52" s="483"/>
      <c r="K52" s="484"/>
      <c r="L52" s="482">
        <f>L49+L50</f>
        <v>223</v>
      </c>
      <c r="M52" s="483"/>
      <c r="N52" s="484"/>
      <c r="O52" s="482">
        <v>3626</v>
      </c>
      <c r="P52" s="483"/>
      <c r="Q52" s="482">
        <v>297730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4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274DE-DF94-465E-89EC-2A24EF376434}">
  <sheetPr codeName="Sheet5"/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AA10" sqref="AA10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266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58556279</v>
      </c>
      <c r="E6" s="169">
        <f t="shared" ref="E6:E33" si="0">IF(D6=0,"－",ROUND(D6/$D$33*100,1))</f>
        <v>15.8</v>
      </c>
      <c r="F6" s="257">
        <v>-1.4</v>
      </c>
      <c r="G6" s="873" t="s">
        <v>97</v>
      </c>
      <c r="H6" s="874"/>
      <c r="I6" s="875"/>
      <c r="J6" s="798">
        <v>40692036</v>
      </c>
      <c r="K6" s="800"/>
      <c r="L6" s="258">
        <f t="shared" ref="L6:L29" si="1">IF(J6=0,"－",ROUND(J6/$J$29*100,1))</f>
        <v>12.5</v>
      </c>
      <c r="M6" s="860">
        <v>13.7</v>
      </c>
      <c r="N6" s="861"/>
      <c r="O6" s="129">
        <v>36169534</v>
      </c>
      <c r="P6" s="798">
        <v>34427983</v>
      </c>
      <c r="Q6" s="800"/>
      <c r="R6" s="259">
        <f t="shared" ref="R6:R16" si="2">IF(P6=0,"－",ROUND(P6/$P$25*100,1))</f>
        <v>17.2</v>
      </c>
    </row>
    <row r="7" spans="1:20" ht="23.25" customHeight="1" x14ac:dyDescent="0.2">
      <c r="B7" s="809" t="s">
        <v>98</v>
      </c>
      <c r="C7" s="810"/>
      <c r="D7" s="129">
        <v>1110027</v>
      </c>
      <c r="E7" s="260">
        <f t="shared" si="0"/>
        <v>0.3</v>
      </c>
      <c r="F7" s="257">
        <v>0.2</v>
      </c>
      <c r="G7" s="261" t="s">
        <v>99</v>
      </c>
      <c r="H7" s="866" t="s">
        <v>100</v>
      </c>
      <c r="I7" s="866"/>
      <c r="J7" s="762">
        <v>23047642</v>
      </c>
      <c r="K7" s="764"/>
      <c r="L7" s="258">
        <f t="shared" si="1"/>
        <v>7.1</v>
      </c>
      <c r="M7" s="860">
        <v>2.9</v>
      </c>
      <c r="N7" s="861"/>
      <c r="O7" s="129">
        <v>21469860</v>
      </c>
      <c r="P7" s="762">
        <v>20652184</v>
      </c>
      <c r="Q7" s="764"/>
      <c r="R7" s="262">
        <f t="shared" si="2"/>
        <v>10.3</v>
      </c>
    </row>
    <row r="8" spans="1:20" ht="23.25" customHeight="1" x14ac:dyDescent="0.2">
      <c r="B8" s="809" t="s">
        <v>101</v>
      </c>
      <c r="C8" s="810"/>
      <c r="D8" s="129">
        <v>303501</v>
      </c>
      <c r="E8" s="260">
        <f t="shared" si="0"/>
        <v>0.1</v>
      </c>
      <c r="F8" s="257">
        <v>37.9</v>
      </c>
      <c r="G8" s="263"/>
      <c r="H8" s="866" t="s">
        <v>102</v>
      </c>
      <c r="I8" s="866"/>
      <c r="J8" s="762">
        <v>3118535</v>
      </c>
      <c r="K8" s="764"/>
      <c r="L8" s="258">
        <f t="shared" si="1"/>
        <v>1</v>
      </c>
      <c r="M8" s="860">
        <v>168.5</v>
      </c>
      <c r="N8" s="861"/>
      <c r="O8" s="129">
        <v>3118535</v>
      </c>
      <c r="P8" s="762">
        <v>2557689</v>
      </c>
      <c r="Q8" s="764"/>
      <c r="R8" s="262">
        <f t="shared" si="2"/>
        <v>1.3</v>
      </c>
    </row>
    <row r="9" spans="1:20" ht="23.25" customHeight="1" x14ac:dyDescent="0.2">
      <c r="B9" s="809" t="s">
        <v>103</v>
      </c>
      <c r="C9" s="810"/>
      <c r="D9" s="129">
        <v>1562815</v>
      </c>
      <c r="E9" s="260">
        <f t="shared" si="0"/>
        <v>0.4</v>
      </c>
      <c r="F9" s="264">
        <v>33.4</v>
      </c>
      <c r="G9" s="848" t="s">
        <v>104</v>
      </c>
      <c r="H9" s="849"/>
      <c r="I9" s="832"/>
      <c r="J9" s="762">
        <v>117462535</v>
      </c>
      <c r="K9" s="764"/>
      <c r="L9" s="258">
        <f t="shared" si="1"/>
        <v>36.1</v>
      </c>
      <c r="M9" s="860">
        <v>1.9</v>
      </c>
      <c r="N9" s="861"/>
      <c r="O9" s="129">
        <v>45778473</v>
      </c>
      <c r="P9" s="762">
        <v>37913883</v>
      </c>
      <c r="Q9" s="764"/>
      <c r="R9" s="262">
        <f t="shared" si="2"/>
        <v>18.899999999999999</v>
      </c>
    </row>
    <row r="10" spans="1:20" ht="23.25" customHeight="1" x14ac:dyDescent="0.2">
      <c r="B10" s="809" t="s">
        <v>105</v>
      </c>
      <c r="C10" s="810"/>
      <c r="D10" s="129">
        <v>2279996</v>
      </c>
      <c r="E10" s="260">
        <f t="shared" si="0"/>
        <v>0.6</v>
      </c>
      <c r="F10" s="264">
        <v>81.3</v>
      </c>
      <c r="G10" s="848" t="s">
        <v>106</v>
      </c>
      <c r="H10" s="849"/>
      <c r="I10" s="832"/>
      <c r="J10" s="762">
        <v>12244</v>
      </c>
      <c r="K10" s="764"/>
      <c r="L10" s="258">
        <f t="shared" si="1"/>
        <v>0</v>
      </c>
      <c r="M10" s="860">
        <v>0.7</v>
      </c>
      <c r="N10" s="861"/>
      <c r="O10" s="129">
        <v>12244</v>
      </c>
      <c r="P10" s="762">
        <v>12244</v>
      </c>
      <c r="Q10" s="764"/>
      <c r="R10" s="262">
        <f t="shared" si="2"/>
        <v>0</v>
      </c>
    </row>
    <row r="11" spans="1:20" ht="23.25" customHeight="1" x14ac:dyDescent="0.2">
      <c r="B11" s="809" t="s">
        <v>107</v>
      </c>
      <c r="C11" s="810"/>
      <c r="D11" s="129">
        <v>16734803</v>
      </c>
      <c r="E11" s="260">
        <f t="shared" si="0"/>
        <v>4.5</v>
      </c>
      <c r="F11" s="264">
        <v>4.8</v>
      </c>
      <c r="G11" s="862" t="s">
        <v>108</v>
      </c>
      <c r="H11" s="864" t="s">
        <v>109</v>
      </c>
      <c r="I11" s="832"/>
      <c r="J11" s="762">
        <v>12244</v>
      </c>
      <c r="K11" s="764"/>
      <c r="L11" s="258">
        <f t="shared" si="1"/>
        <v>0</v>
      </c>
      <c r="M11" s="860">
        <v>0.7</v>
      </c>
      <c r="N11" s="861"/>
      <c r="O11" s="129">
        <v>12244</v>
      </c>
      <c r="P11" s="762">
        <v>12244</v>
      </c>
      <c r="Q11" s="764"/>
      <c r="R11" s="262">
        <f t="shared" si="2"/>
        <v>0</v>
      </c>
    </row>
    <row r="12" spans="1:20" ht="23.25" customHeight="1" x14ac:dyDescent="0.2">
      <c r="B12" s="809" t="s">
        <v>111</v>
      </c>
      <c r="C12" s="810"/>
      <c r="D12" s="129">
        <v>0</v>
      </c>
      <c r="E12" s="265" t="str">
        <f t="shared" si="0"/>
        <v>－</v>
      </c>
      <c r="F12" s="264" t="s">
        <v>110</v>
      </c>
      <c r="G12" s="863"/>
      <c r="H12" s="864" t="s">
        <v>112</v>
      </c>
      <c r="I12" s="832"/>
      <c r="J12" s="762">
        <v>0</v>
      </c>
      <c r="K12" s="764"/>
      <c r="L12" s="258" t="str">
        <f t="shared" si="1"/>
        <v>－</v>
      </c>
      <c r="M12" s="860" t="s">
        <v>110</v>
      </c>
      <c r="N12" s="861"/>
      <c r="O12" s="129">
        <v>0</v>
      </c>
      <c r="P12" s="762">
        <v>0</v>
      </c>
      <c r="Q12" s="764"/>
      <c r="R12" s="262" t="str">
        <f t="shared" si="2"/>
        <v>－</v>
      </c>
    </row>
    <row r="13" spans="1:20" ht="23.25" customHeight="1" x14ac:dyDescent="0.2">
      <c r="B13" s="809" t="s">
        <v>113</v>
      </c>
      <c r="C13" s="810"/>
      <c r="D13" s="129">
        <v>3808</v>
      </c>
      <c r="E13" s="228">
        <f t="shared" si="0"/>
        <v>0</v>
      </c>
      <c r="F13" s="264">
        <v>-53.8</v>
      </c>
      <c r="G13" s="848" t="s">
        <v>114</v>
      </c>
      <c r="H13" s="849"/>
      <c r="I13" s="832"/>
      <c r="J13" s="762">
        <f>J6+J9+J10</f>
        <v>158166815</v>
      </c>
      <c r="K13" s="764"/>
      <c r="L13" s="258">
        <f t="shared" si="1"/>
        <v>48.7</v>
      </c>
      <c r="M13" s="860">
        <v>4.7</v>
      </c>
      <c r="N13" s="861"/>
      <c r="O13" s="130">
        <f>O6+O9+O10</f>
        <v>81960251</v>
      </c>
      <c r="P13" s="762">
        <f>P6+P9+P10</f>
        <v>72354110</v>
      </c>
      <c r="Q13" s="764"/>
      <c r="R13" s="262">
        <f t="shared" si="2"/>
        <v>36.1</v>
      </c>
    </row>
    <row r="14" spans="1:20" ht="23.25" customHeight="1" x14ac:dyDescent="0.2">
      <c r="B14" s="809" t="s">
        <v>115</v>
      </c>
      <c r="C14" s="810"/>
      <c r="D14" s="129">
        <v>411451</v>
      </c>
      <c r="E14" s="228">
        <f t="shared" si="0"/>
        <v>0.1</v>
      </c>
      <c r="F14" s="264">
        <v>33.4</v>
      </c>
      <c r="G14" s="848" t="s">
        <v>116</v>
      </c>
      <c r="H14" s="849"/>
      <c r="I14" s="832"/>
      <c r="J14" s="762">
        <v>55857308</v>
      </c>
      <c r="K14" s="764"/>
      <c r="L14" s="258">
        <f t="shared" si="1"/>
        <v>17.2</v>
      </c>
      <c r="M14" s="793">
        <v>6</v>
      </c>
      <c r="N14" s="828"/>
      <c r="O14" s="129">
        <v>44783433</v>
      </c>
      <c r="P14" s="762">
        <v>42905525</v>
      </c>
      <c r="Q14" s="764"/>
      <c r="R14" s="266">
        <f t="shared" si="2"/>
        <v>21.4</v>
      </c>
    </row>
    <row r="15" spans="1:20" ht="23.25" customHeight="1" x14ac:dyDescent="0.2">
      <c r="B15" s="859" t="s">
        <v>117</v>
      </c>
      <c r="C15" s="850"/>
      <c r="D15" s="129">
        <v>3771612</v>
      </c>
      <c r="E15" s="265">
        <f t="shared" si="0"/>
        <v>1</v>
      </c>
      <c r="F15" s="264">
        <v>524.4</v>
      </c>
      <c r="G15" s="848" t="s">
        <v>118</v>
      </c>
      <c r="H15" s="849"/>
      <c r="I15" s="832"/>
      <c r="J15" s="762">
        <v>5867626</v>
      </c>
      <c r="K15" s="764"/>
      <c r="L15" s="258">
        <f t="shared" si="1"/>
        <v>1.8</v>
      </c>
      <c r="M15" s="793">
        <v>5.7</v>
      </c>
      <c r="N15" s="828"/>
      <c r="O15" s="129">
        <v>5743954</v>
      </c>
      <c r="P15" s="762">
        <v>5743954</v>
      </c>
      <c r="Q15" s="764"/>
      <c r="R15" s="262">
        <f t="shared" si="2"/>
        <v>2.9</v>
      </c>
    </row>
    <row r="16" spans="1:20" ht="23.25" customHeight="1" x14ac:dyDescent="0.2">
      <c r="B16" s="809" t="s">
        <v>119</v>
      </c>
      <c r="C16" s="850"/>
      <c r="D16" s="129">
        <v>116825770</v>
      </c>
      <c r="E16" s="260">
        <f t="shared" si="0"/>
        <v>31.5</v>
      </c>
      <c r="F16" s="264">
        <v>-0.4</v>
      </c>
      <c r="G16" s="848" t="s">
        <v>120</v>
      </c>
      <c r="H16" s="849"/>
      <c r="I16" s="832"/>
      <c r="J16" s="762">
        <v>21675288</v>
      </c>
      <c r="K16" s="764"/>
      <c r="L16" s="258">
        <f t="shared" si="1"/>
        <v>6.7</v>
      </c>
      <c r="M16" s="793">
        <v>12.6</v>
      </c>
      <c r="N16" s="828"/>
      <c r="O16" s="129">
        <v>15920019</v>
      </c>
      <c r="P16" s="762">
        <v>9428305</v>
      </c>
      <c r="Q16" s="764"/>
      <c r="R16" s="262">
        <f t="shared" si="2"/>
        <v>4.7</v>
      </c>
    </row>
    <row r="17" spans="1:21" ht="23.25" customHeight="1" x14ac:dyDescent="0.2">
      <c r="B17" s="851" t="s">
        <v>108</v>
      </c>
      <c r="C17" s="267" t="s">
        <v>121</v>
      </c>
      <c r="D17" s="129">
        <v>112879990</v>
      </c>
      <c r="E17" s="260">
        <f t="shared" si="0"/>
        <v>30.4</v>
      </c>
      <c r="F17" s="264">
        <v>0.3</v>
      </c>
      <c r="G17" s="848" t="s">
        <v>38</v>
      </c>
      <c r="H17" s="849"/>
      <c r="I17" s="832"/>
      <c r="J17" s="762">
        <v>19492890</v>
      </c>
      <c r="K17" s="764"/>
      <c r="L17" s="258">
        <f t="shared" si="1"/>
        <v>6</v>
      </c>
      <c r="M17" s="793">
        <v>-37.9</v>
      </c>
      <c r="N17" s="828"/>
      <c r="O17" s="129">
        <v>18455392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29">
        <v>3945780</v>
      </c>
      <c r="E18" s="260">
        <f t="shared" si="0"/>
        <v>1.1000000000000001</v>
      </c>
      <c r="F18" s="264">
        <v>-16.899999999999999</v>
      </c>
      <c r="G18" s="848" t="s">
        <v>123</v>
      </c>
      <c r="H18" s="849"/>
      <c r="I18" s="832"/>
      <c r="J18" s="762">
        <v>0</v>
      </c>
      <c r="K18" s="764"/>
      <c r="L18" s="258" t="str">
        <f t="shared" si="1"/>
        <v>－</v>
      </c>
      <c r="M18" s="793" t="s">
        <v>110</v>
      </c>
      <c r="N18" s="828"/>
      <c r="O18" s="12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29">
        <v>62557</v>
      </c>
      <c r="E19" s="260">
        <f t="shared" si="0"/>
        <v>0</v>
      </c>
      <c r="F19" s="264">
        <v>-4.2</v>
      </c>
      <c r="G19" s="848" t="s">
        <v>125</v>
      </c>
      <c r="H19" s="849"/>
      <c r="I19" s="832"/>
      <c r="J19" s="762">
        <v>147927</v>
      </c>
      <c r="K19" s="764"/>
      <c r="L19" s="258">
        <f t="shared" si="1"/>
        <v>0</v>
      </c>
      <c r="M19" s="793">
        <v>185.4</v>
      </c>
      <c r="N19" s="828"/>
      <c r="O19" s="129">
        <v>86100</v>
      </c>
      <c r="P19" s="762">
        <v>0</v>
      </c>
      <c r="Q19" s="764"/>
      <c r="R19" s="262" t="str">
        <f>IF(P19=0,"－",ROUND(P19/$P$25*100,1))</f>
        <v>－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201622619</v>
      </c>
      <c r="E20" s="260">
        <f t="shared" si="0"/>
        <v>54.3</v>
      </c>
      <c r="F20" s="264">
        <v>2.1</v>
      </c>
      <c r="G20" s="848" t="s">
        <v>128</v>
      </c>
      <c r="H20" s="849"/>
      <c r="I20" s="832"/>
      <c r="J20" s="762">
        <v>22366567</v>
      </c>
      <c r="K20" s="764"/>
      <c r="L20" s="258">
        <f t="shared" si="1"/>
        <v>6.9</v>
      </c>
      <c r="M20" s="793">
        <v>-5</v>
      </c>
      <c r="N20" s="828"/>
      <c r="O20" s="129">
        <v>17690360</v>
      </c>
      <c r="P20" s="762">
        <v>15740837</v>
      </c>
      <c r="Q20" s="764"/>
      <c r="R20" s="262">
        <f>IF(P20=0,"－",ROUND(P20/$P$25*100,1))</f>
        <v>7.9</v>
      </c>
    </row>
    <row r="21" spans="1:21" ht="23.25" customHeight="1" x14ac:dyDescent="0.2">
      <c r="B21" s="809" t="s">
        <v>129</v>
      </c>
      <c r="C21" s="810"/>
      <c r="D21" s="129">
        <v>1942642</v>
      </c>
      <c r="E21" s="265">
        <f t="shared" si="0"/>
        <v>0.5</v>
      </c>
      <c r="F21" s="264">
        <v>2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793" t="s">
        <v>110</v>
      </c>
      <c r="N21" s="828"/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29">
        <v>3271092</v>
      </c>
      <c r="E22" s="260">
        <f t="shared" si="0"/>
        <v>0.9</v>
      </c>
      <c r="F22" s="257">
        <v>-1.2</v>
      </c>
      <c r="G22" s="846" t="s">
        <v>132</v>
      </c>
      <c r="H22" s="847"/>
      <c r="I22" s="839"/>
      <c r="J22" s="763">
        <f>J24+J27+J28</f>
        <v>41374479</v>
      </c>
      <c r="K22" s="764"/>
      <c r="L22" s="258">
        <f t="shared" si="1"/>
        <v>12.7</v>
      </c>
      <c r="M22" s="793">
        <v>3.4</v>
      </c>
      <c r="N22" s="828"/>
      <c r="O22" s="131">
        <f>O24+O27+O28</f>
        <v>14630744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29">
        <v>747764</v>
      </c>
      <c r="E23" s="260">
        <f t="shared" si="0"/>
        <v>0.2</v>
      </c>
      <c r="F23" s="257">
        <v>-0.1</v>
      </c>
      <c r="G23" s="271"/>
      <c r="H23" s="838" t="s">
        <v>135</v>
      </c>
      <c r="I23" s="839"/>
      <c r="J23" s="762">
        <v>1114415</v>
      </c>
      <c r="K23" s="764"/>
      <c r="L23" s="258">
        <f t="shared" si="1"/>
        <v>0.3</v>
      </c>
      <c r="M23" s="793">
        <v>9.6</v>
      </c>
      <c r="N23" s="828"/>
      <c r="O23" s="129">
        <v>1079832</v>
      </c>
      <c r="P23" s="829">
        <v>146172731</v>
      </c>
      <c r="Q23" s="830"/>
      <c r="R23" s="273" t="s">
        <v>14</v>
      </c>
    </row>
    <row r="24" spans="1:21" ht="23.25" customHeight="1" x14ac:dyDescent="0.2">
      <c r="B24" s="809" t="s">
        <v>136</v>
      </c>
      <c r="C24" s="810"/>
      <c r="D24" s="129">
        <v>72155333</v>
      </c>
      <c r="E24" s="260">
        <f t="shared" si="0"/>
        <v>19.5</v>
      </c>
      <c r="F24" s="264">
        <v>3.8</v>
      </c>
      <c r="G24" s="840" t="s">
        <v>137</v>
      </c>
      <c r="H24" s="838" t="s">
        <v>138</v>
      </c>
      <c r="I24" s="839"/>
      <c r="J24" s="762">
        <v>41374479</v>
      </c>
      <c r="K24" s="764"/>
      <c r="L24" s="258">
        <f t="shared" si="1"/>
        <v>12.7</v>
      </c>
      <c r="M24" s="793">
        <v>3.4</v>
      </c>
      <c r="N24" s="828"/>
      <c r="O24" s="129">
        <v>14630744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29">
        <v>38915833</v>
      </c>
      <c r="E25" s="260">
        <f t="shared" si="0"/>
        <v>10.5</v>
      </c>
      <c r="F25" s="264">
        <v>7.7</v>
      </c>
      <c r="G25" s="840"/>
      <c r="H25" s="836" t="s">
        <v>108</v>
      </c>
      <c r="I25" s="255" t="s">
        <v>141</v>
      </c>
      <c r="J25" s="762">
        <v>16844257</v>
      </c>
      <c r="K25" s="764"/>
      <c r="L25" s="258">
        <f t="shared" si="1"/>
        <v>5.2</v>
      </c>
      <c r="M25" s="793">
        <v>16.899999999999999</v>
      </c>
      <c r="N25" s="828"/>
      <c r="O25" s="129">
        <v>3579962</v>
      </c>
      <c r="P25" s="829">
        <v>200336679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29">
        <v>995582</v>
      </c>
      <c r="E26" s="260">
        <f t="shared" si="0"/>
        <v>0.3</v>
      </c>
      <c r="F26" s="264">
        <v>21.6</v>
      </c>
      <c r="G26" s="840"/>
      <c r="H26" s="837"/>
      <c r="I26" s="255" t="s">
        <v>143</v>
      </c>
      <c r="J26" s="762">
        <v>24530222</v>
      </c>
      <c r="K26" s="764"/>
      <c r="L26" s="258">
        <f t="shared" si="1"/>
        <v>7.5</v>
      </c>
      <c r="M26" s="793">
        <v>-4.2</v>
      </c>
      <c r="N26" s="828"/>
      <c r="O26" s="129">
        <v>11050782</v>
      </c>
      <c r="R26" s="275"/>
    </row>
    <row r="27" spans="1:21" ht="23.25" customHeight="1" x14ac:dyDescent="0.2">
      <c r="B27" s="809" t="s">
        <v>144</v>
      </c>
      <c r="C27" s="810"/>
      <c r="D27" s="129">
        <v>460333</v>
      </c>
      <c r="E27" s="260">
        <f t="shared" si="0"/>
        <v>0.1</v>
      </c>
      <c r="F27" s="264">
        <v>210.3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793" t="s">
        <v>110</v>
      </c>
      <c r="N27" s="828"/>
      <c r="O27" s="12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29">
        <v>19811934</v>
      </c>
      <c r="E28" s="228">
        <f t="shared" si="0"/>
        <v>5.3</v>
      </c>
      <c r="F28" s="264">
        <v>84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793" t="s">
        <v>110</v>
      </c>
      <c r="N28" s="828"/>
      <c r="O28" s="12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29">
        <v>27195549</v>
      </c>
      <c r="E29" s="260">
        <f t="shared" si="0"/>
        <v>7.3</v>
      </c>
      <c r="F29" s="264">
        <v>3.1</v>
      </c>
      <c r="G29" s="811" t="s">
        <v>149</v>
      </c>
      <c r="H29" s="772"/>
      <c r="I29" s="733"/>
      <c r="J29" s="762">
        <f>SUM(J13:K22)</f>
        <v>324948900</v>
      </c>
      <c r="K29" s="764"/>
      <c r="L29" s="276">
        <f t="shared" si="1"/>
        <v>100</v>
      </c>
      <c r="M29" s="812">
        <v>0.4</v>
      </c>
      <c r="N29" s="813"/>
      <c r="O29" s="132">
        <f>SUM(O13:O22)</f>
        <v>199270253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29">
        <v>3856847</v>
      </c>
      <c r="E30" s="260">
        <f t="shared" si="0"/>
        <v>1</v>
      </c>
      <c r="F30" s="257">
        <v>5.2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29">
        <v>0</v>
      </c>
      <c r="E31" s="260" t="str">
        <f t="shared" si="0"/>
        <v>－</v>
      </c>
      <c r="F31" s="257" t="s">
        <v>110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169352909</v>
      </c>
      <c r="E32" s="228">
        <f t="shared" si="0"/>
        <v>45.7</v>
      </c>
      <c r="F32" s="257">
        <v>10.4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370975528</v>
      </c>
      <c r="E33" s="278">
        <f t="shared" si="0"/>
        <v>100</v>
      </c>
      <c r="F33" s="279">
        <v>5.7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52816737</v>
      </c>
      <c r="O37" s="764"/>
      <c r="P37" s="152">
        <f t="shared" ref="P37:P43" si="3">IF(N37=0,"－",ROUND(N37/$N$43*100,1))</f>
        <v>90.2</v>
      </c>
      <c r="Q37" s="793">
        <v>-1.4</v>
      </c>
      <c r="R37" s="794"/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869941</v>
      </c>
      <c r="E38" s="169">
        <f t="shared" ref="E38:E51" si="4">IF(D38=0,"－",ROUND(D38/$D$51*100,1))</f>
        <v>0.3</v>
      </c>
      <c r="F38" s="156">
        <v>1.1000000000000001</v>
      </c>
      <c r="G38" s="798">
        <v>869647</v>
      </c>
      <c r="H38" s="799"/>
      <c r="I38" s="800"/>
      <c r="J38" s="281">
        <f t="shared" ref="J38:J51" si="5">IF(G38=0,"－",ROUND(G38/$G$51*100,1))</f>
        <v>0.4</v>
      </c>
      <c r="K38" s="782" t="s">
        <v>160</v>
      </c>
      <c r="L38" s="783"/>
      <c r="M38" s="768"/>
      <c r="N38" s="762">
        <v>476469</v>
      </c>
      <c r="O38" s="764"/>
      <c r="P38" s="152">
        <f t="shared" si="3"/>
        <v>0.8</v>
      </c>
      <c r="Q38" s="793">
        <v>3.4</v>
      </c>
      <c r="R38" s="794"/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37777584</v>
      </c>
      <c r="E39" s="169">
        <f t="shared" si="4"/>
        <v>11.6</v>
      </c>
      <c r="F39" s="156">
        <v>-6.1</v>
      </c>
      <c r="G39" s="762">
        <v>31524404</v>
      </c>
      <c r="H39" s="763"/>
      <c r="I39" s="764"/>
      <c r="J39" s="282">
        <f t="shared" si="5"/>
        <v>15.8</v>
      </c>
      <c r="K39" s="782" t="s">
        <v>162</v>
      </c>
      <c r="L39" s="783"/>
      <c r="M39" s="768"/>
      <c r="N39" s="762">
        <v>5263073</v>
      </c>
      <c r="O39" s="764"/>
      <c r="P39" s="152">
        <f t="shared" si="3"/>
        <v>9</v>
      </c>
      <c r="Q39" s="793">
        <v>-1.1000000000000001</v>
      </c>
      <c r="R39" s="794"/>
    </row>
    <row r="40" spans="1:20" ht="20.100000000000001" customHeight="1" x14ac:dyDescent="0.2">
      <c r="A40" s="275"/>
      <c r="B40" s="767" t="s">
        <v>163</v>
      </c>
      <c r="C40" s="768"/>
      <c r="D40" s="130">
        <v>168180324</v>
      </c>
      <c r="E40" s="169">
        <f t="shared" si="4"/>
        <v>51.8</v>
      </c>
      <c r="F40" s="156">
        <v>2.1</v>
      </c>
      <c r="G40" s="762">
        <v>86339211</v>
      </c>
      <c r="H40" s="763"/>
      <c r="I40" s="764"/>
      <c r="J40" s="282">
        <f t="shared" si="5"/>
        <v>43.3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">
        <v>110</v>
      </c>
      <c r="R40" s="794"/>
    </row>
    <row r="41" spans="1:20" ht="20.100000000000001" customHeight="1" x14ac:dyDescent="0.2">
      <c r="A41" s="275"/>
      <c r="B41" s="767" t="s">
        <v>165</v>
      </c>
      <c r="C41" s="768"/>
      <c r="D41" s="155">
        <v>23209149</v>
      </c>
      <c r="E41" s="169">
        <f t="shared" si="4"/>
        <v>7.1</v>
      </c>
      <c r="F41" s="156">
        <v>3</v>
      </c>
      <c r="G41" s="762">
        <v>19064457</v>
      </c>
      <c r="H41" s="763"/>
      <c r="I41" s="764"/>
      <c r="J41" s="282">
        <f t="shared" si="5"/>
        <v>9.6</v>
      </c>
      <c r="K41" s="782" t="s">
        <v>166</v>
      </c>
      <c r="L41" s="783"/>
      <c r="M41" s="768"/>
      <c r="N41" s="762">
        <v>0</v>
      </c>
      <c r="O41" s="764"/>
      <c r="P41" s="152" t="str">
        <f t="shared" si="3"/>
        <v>－</v>
      </c>
      <c r="Q41" s="793" t="s">
        <v>267</v>
      </c>
      <c r="R41" s="794"/>
    </row>
    <row r="42" spans="1:20" ht="20.100000000000001" customHeight="1" x14ac:dyDescent="0.2">
      <c r="A42" s="275"/>
      <c r="B42" s="767" t="s">
        <v>167</v>
      </c>
      <c r="C42" s="768"/>
      <c r="D42" s="130">
        <v>244620</v>
      </c>
      <c r="E42" s="169">
        <f t="shared" si="4"/>
        <v>0.1</v>
      </c>
      <c r="F42" s="156">
        <v>17.600000000000001</v>
      </c>
      <c r="G42" s="762">
        <v>189413</v>
      </c>
      <c r="H42" s="763"/>
      <c r="I42" s="764"/>
      <c r="J42" s="282">
        <f t="shared" si="5"/>
        <v>0.1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">
        <v>110</v>
      </c>
      <c r="R42" s="794"/>
    </row>
    <row r="43" spans="1:20" ht="20.100000000000001" customHeight="1" x14ac:dyDescent="0.2">
      <c r="A43" s="275"/>
      <c r="B43" s="767" t="s">
        <v>169</v>
      </c>
      <c r="C43" s="768"/>
      <c r="D43" s="130">
        <v>167251</v>
      </c>
      <c r="E43" s="169">
        <f t="shared" si="4"/>
        <v>0.1</v>
      </c>
      <c r="F43" s="156">
        <v>1.8</v>
      </c>
      <c r="G43" s="762">
        <v>155843</v>
      </c>
      <c r="H43" s="763"/>
      <c r="I43" s="764"/>
      <c r="J43" s="282">
        <f t="shared" si="5"/>
        <v>0.1</v>
      </c>
      <c r="K43" s="782" t="s">
        <v>68</v>
      </c>
      <c r="L43" s="783"/>
      <c r="M43" s="768"/>
      <c r="N43" s="762">
        <f>SUM(N37:O42)</f>
        <v>58556279</v>
      </c>
      <c r="O43" s="764"/>
      <c r="P43" s="228">
        <f t="shared" si="3"/>
        <v>100</v>
      </c>
      <c r="Q43" s="793">
        <v>-1.4</v>
      </c>
      <c r="R43" s="794"/>
    </row>
    <row r="44" spans="1:20" ht="20.100000000000001" customHeight="1" x14ac:dyDescent="0.2">
      <c r="A44" s="275"/>
      <c r="B44" s="767" t="s">
        <v>170</v>
      </c>
      <c r="C44" s="768"/>
      <c r="D44" s="155">
        <v>2174527</v>
      </c>
      <c r="E44" s="169">
        <f t="shared" si="4"/>
        <v>0.7</v>
      </c>
      <c r="F44" s="156">
        <v>14.7</v>
      </c>
      <c r="G44" s="762">
        <v>1920967</v>
      </c>
      <c r="H44" s="763"/>
      <c r="I44" s="764"/>
      <c r="J44" s="282">
        <f t="shared" si="5"/>
        <v>1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33304692</v>
      </c>
      <c r="E45" s="169">
        <f t="shared" si="4"/>
        <v>10.199999999999999</v>
      </c>
      <c r="F45" s="156">
        <v>16.100000000000001</v>
      </c>
      <c r="G45" s="762">
        <v>19488756</v>
      </c>
      <c r="H45" s="763"/>
      <c r="I45" s="764"/>
      <c r="J45" s="282">
        <f t="shared" si="5"/>
        <v>9.8000000000000007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7484782</v>
      </c>
      <c r="E46" s="169">
        <f t="shared" si="4"/>
        <v>2.2999999999999998</v>
      </c>
      <c r="F46" s="156">
        <v>403.9</v>
      </c>
      <c r="G46" s="762">
        <v>5760572</v>
      </c>
      <c r="H46" s="763"/>
      <c r="I46" s="764"/>
      <c r="J46" s="282">
        <f t="shared" si="5"/>
        <v>2.9</v>
      </c>
      <c r="K46" s="1370">
        <v>99.7</v>
      </c>
      <c r="L46" s="1371"/>
      <c r="M46" s="1372"/>
      <c r="N46" s="1373">
        <v>41.3</v>
      </c>
      <c r="O46" s="1372"/>
      <c r="P46" s="1373">
        <v>99.2</v>
      </c>
      <c r="Q46" s="1371"/>
      <c r="R46" s="1374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51523786</v>
      </c>
      <c r="E47" s="169">
        <f t="shared" si="4"/>
        <v>15.9</v>
      </c>
      <c r="F47" s="156">
        <v>-18</v>
      </c>
      <c r="G47" s="762">
        <v>33944739</v>
      </c>
      <c r="H47" s="763"/>
      <c r="I47" s="764"/>
      <c r="J47" s="282">
        <f t="shared" si="5"/>
        <v>17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156" t="s">
        <v>110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12244</v>
      </c>
      <c r="E49" s="169">
        <f t="shared" si="4"/>
        <v>0</v>
      </c>
      <c r="F49" s="156">
        <v>0.7</v>
      </c>
      <c r="G49" s="762">
        <v>12244</v>
      </c>
      <c r="H49" s="763"/>
      <c r="I49" s="764"/>
      <c r="J49" s="282">
        <f t="shared" si="5"/>
        <v>0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156" t="s">
        <v>110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1186">
        <v>61533436</v>
      </c>
      <c r="O50" s="1187"/>
      <c r="P50" s="160">
        <v>-1.8</v>
      </c>
      <c r="Q50" s="1186">
        <v>5799089</v>
      </c>
      <c r="R50" s="1189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324948900</v>
      </c>
      <c r="E51" s="752">
        <f t="shared" si="4"/>
        <v>100</v>
      </c>
      <c r="F51" s="1368">
        <v>0.4</v>
      </c>
      <c r="G51" s="754">
        <f>SUM(G38:I50)</f>
        <v>199270253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1191">
        <v>60374046</v>
      </c>
      <c r="O51" s="1367"/>
      <c r="P51" s="162">
        <v>-1.5</v>
      </c>
      <c r="Q51" s="1191">
        <v>880747</v>
      </c>
      <c r="R51" s="1193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1369"/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1186">
        <v>10626289</v>
      </c>
      <c r="O52" s="1187"/>
      <c r="P52" s="160">
        <v>7.3</v>
      </c>
      <c r="Q52" s="1186">
        <v>2162187</v>
      </c>
      <c r="R52" s="1189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1191">
        <v>10415607</v>
      </c>
      <c r="O53" s="1367"/>
      <c r="P53" s="162">
        <v>7</v>
      </c>
      <c r="Q53" s="1183">
        <v>204253</v>
      </c>
      <c r="R53" s="1185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1186">
        <v>52975797</v>
      </c>
      <c r="O54" s="1187"/>
      <c r="P54" s="160">
        <v>2.4</v>
      </c>
      <c r="Q54" s="1186">
        <v>8123630</v>
      </c>
      <c r="R54" s="1189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1191">
        <v>51551064</v>
      </c>
      <c r="O55" s="1367"/>
      <c r="P55" s="162">
        <v>2.2999999999999998</v>
      </c>
      <c r="Q55" s="1183">
        <v>540034</v>
      </c>
      <c r="R55" s="1185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1186" t="s">
        <v>221</v>
      </c>
      <c r="O56" s="1366"/>
      <c r="P56" s="165" t="s">
        <v>221</v>
      </c>
      <c r="Q56" s="1186" t="s">
        <v>221</v>
      </c>
      <c r="R56" s="1365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1183" t="s">
        <v>221</v>
      </c>
      <c r="O57" s="1363"/>
      <c r="P57" s="166" t="s">
        <v>221</v>
      </c>
      <c r="Q57" s="1183" t="s">
        <v>221</v>
      </c>
      <c r="R57" s="1364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1186" t="s">
        <v>221</v>
      </c>
      <c r="O58" s="1366"/>
      <c r="P58" s="165" t="s">
        <v>221</v>
      </c>
      <c r="Q58" s="1186" t="s">
        <v>221</v>
      </c>
      <c r="R58" s="1365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1183" t="s">
        <v>221</v>
      </c>
      <c r="O59" s="1363"/>
      <c r="P59" s="167" t="s">
        <v>221</v>
      </c>
      <c r="Q59" s="1183" t="s">
        <v>221</v>
      </c>
      <c r="R59" s="1364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1186" t="s">
        <v>221</v>
      </c>
      <c r="O60" s="1187"/>
      <c r="P60" s="284" t="s">
        <v>221</v>
      </c>
      <c r="Q60" s="1188" t="s">
        <v>221</v>
      </c>
      <c r="R60" s="1365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1179" t="s">
        <v>221</v>
      </c>
      <c r="O61" s="1180"/>
      <c r="P61" s="285" t="s">
        <v>221</v>
      </c>
      <c r="Q61" s="1181" t="s">
        <v>221</v>
      </c>
      <c r="R61" s="1362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1" priority="2" stopIfTrue="1">
      <formula>"IF(AND(D6=0,F6=0,【参考】24右!F6=0））"</formula>
    </cfRule>
  </conditionalFormatting>
  <conditionalFormatting sqref="M6:N29">
    <cfRule type="expression" dxfId="0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7DE0B-9B62-43AA-98BF-AD7760CAC26C}">
  <sheetPr codeName="Sheet9"/>
  <dimension ref="A1:AN58"/>
  <sheetViews>
    <sheetView view="pageBreakPreview" zoomScale="70" zoomScaleNormal="75" zoomScaleSheetLayoutView="70" workbookViewId="0">
      <selection activeCell="AF14" sqref="AF14:AI15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202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260486</v>
      </c>
      <c r="F5" s="508"/>
      <c r="G5" s="508"/>
      <c r="H5" s="508"/>
      <c r="I5" s="236" t="s">
        <v>7</v>
      </c>
      <c r="J5" s="714">
        <v>20.37</v>
      </c>
      <c r="K5" s="715"/>
      <c r="L5" s="715"/>
      <c r="M5" s="715"/>
      <c r="N5" s="237" t="s">
        <v>8</v>
      </c>
      <c r="O5" s="716">
        <v>12788</v>
      </c>
      <c r="P5" s="711"/>
      <c r="Q5" s="711"/>
      <c r="R5" s="711"/>
      <c r="S5" s="711"/>
      <c r="T5" s="711"/>
      <c r="U5" s="236" t="s">
        <v>7</v>
      </c>
      <c r="V5" s="716">
        <v>260486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268783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243283</v>
      </c>
      <c r="F6" s="483"/>
      <c r="G6" s="483"/>
      <c r="H6" s="483"/>
      <c r="I6" s="241" t="s">
        <v>7</v>
      </c>
      <c r="J6" s="705">
        <v>20.37</v>
      </c>
      <c r="K6" s="706"/>
      <c r="L6" s="706"/>
      <c r="M6" s="706"/>
      <c r="N6" s="242" t="s">
        <v>8</v>
      </c>
      <c r="O6" s="707">
        <v>11943</v>
      </c>
      <c r="P6" s="708"/>
      <c r="Q6" s="708"/>
      <c r="R6" s="708"/>
      <c r="S6" s="708"/>
      <c r="T6" s="708"/>
      <c r="U6" s="241" t="s">
        <v>7</v>
      </c>
      <c r="V6" s="707">
        <v>243283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267250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204054475</v>
      </c>
      <c r="H10" s="504"/>
      <c r="I10" s="504"/>
      <c r="J10" s="504"/>
      <c r="K10" s="504"/>
      <c r="L10" s="27"/>
      <c r="M10" s="28"/>
      <c r="N10" s="519">
        <v>180151403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13.3</v>
      </c>
      <c r="T10" s="659"/>
      <c r="U10" s="696" t="s">
        <v>19</v>
      </c>
      <c r="V10" s="544"/>
      <c r="W10" s="544"/>
      <c r="X10" s="544"/>
      <c r="Y10" s="523"/>
      <c r="Z10" s="519">
        <v>77613714</v>
      </c>
      <c r="AA10" s="504"/>
      <c r="AB10" s="504"/>
      <c r="AC10" s="504"/>
      <c r="AD10" s="30"/>
      <c r="AE10" s="31"/>
      <c r="AF10" s="519">
        <v>76285844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188941411</v>
      </c>
      <c r="H12" s="466"/>
      <c r="I12" s="466"/>
      <c r="J12" s="466"/>
      <c r="K12" s="466"/>
      <c r="L12" s="27"/>
      <c r="M12" s="28"/>
      <c r="N12" s="465">
        <v>168111370</v>
      </c>
      <c r="O12" s="466"/>
      <c r="P12" s="466"/>
      <c r="Q12" s="466"/>
      <c r="R12" s="29"/>
      <c r="S12" s="658">
        <f t="shared" si="0"/>
        <v>12.4</v>
      </c>
      <c r="T12" s="659"/>
      <c r="U12" s="689" t="s">
        <v>22</v>
      </c>
      <c r="V12" s="491"/>
      <c r="W12" s="491"/>
      <c r="X12" s="491"/>
      <c r="Y12" s="492"/>
      <c r="Z12" s="519">
        <v>92966181</v>
      </c>
      <c r="AA12" s="504"/>
      <c r="AB12" s="504"/>
      <c r="AC12" s="504"/>
      <c r="AD12" s="43"/>
      <c r="AE12" s="44" t="s">
        <v>15</v>
      </c>
      <c r="AF12" s="519">
        <v>88647620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15113064</v>
      </c>
      <c r="H14" s="466"/>
      <c r="I14" s="466"/>
      <c r="J14" s="466"/>
      <c r="K14" s="466"/>
      <c r="L14" s="27"/>
      <c r="M14" s="28"/>
      <c r="N14" s="465">
        <v>12040033</v>
      </c>
      <c r="O14" s="466"/>
      <c r="P14" s="466"/>
      <c r="Q14" s="466"/>
      <c r="R14" s="49"/>
      <c r="S14" s="658">
        <f t="shared" si="0"/>
        <v>25.5</v>
      </c>
      <c r="T14" s="659"/>
      <c r="U14" s="689" t="s">
        <v>25</v>
      </c>
      <c r="V14" s="491"/>
      <c r="W14" s="491"/>
      <c r="X14" s="491"/>
      <c r="Y14" s="492"/>
      <c r="Z14" s="519">
        <v>115248990</v>
      </c>
      <c r="AA14" s="504"/>
      <c r="AB14" s="504"/>
      <c r="AC14" s="504"/>
      <c r="AD14" s="50"/>
      <c r="AE14" s="44" t="s">
        <v>15</v>
      </c>
      <c r="AF14" s="519">
        <v>109794395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689973</v>
      </c>
      <c r="H16" s="504"/>
      <c r="I16" s="504"/>
      <c r="J16" s="504"/>
      <c r="K16" s="504"/>
      <c r="L16" s="27"/>
      <c r="M16" s="28"/>
      <c r="N16" s="519">
        <v>378483</v>
      </c>
      <c r="O16" s="504"/>
      <c r="P16" s="504"/>
      <c r="Q16" s="504"/>
      <c r="R16" s="29"/>
      <c r="S16" s="658">
        <f t="shared" si="0"/>
        <v>82.3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14423091</v>
      </c>
      <c r="H18" s="466"/>
      <c r="I18" s="466"/>
      <c r="J18" s="466"/>
      <c r="K18" s="466"/>
      <c r="L18" s="27"/>
      <c r="M18" s="28"/>
      <c r="N18" s="465">
        <v>11661550</v>
      </c>
      <c r="O18" s="466"/>
      <c r="P18" s="466"/>
      <c r="Q18" s="466"/>
      <c r="R18" s="49"/>
      <c r="S18" s="658">
        <f t="shared" si="0"/>
        <v>23.7</v>
      </c>
      <c r="T18" s="659"/>
      <c r="U18" s="689" t="s">
        <v>34</v>
      </c>
      <c r="V18" s="491"/>
      <c r="W18" s="491"/>
      <c r="X18" s="491"/>
      <c r="Y18" s="492"/>
      <c r="Z18" s="674">
        <v>1.17</v>
      </c>
      <c r="AA18" s="675"/>
      <c r="AB18" s="675"/>
      <c r="AC18" s="675"/>
      <c r="AD18" s="54"/>
      <c r="AE18" s="55"/>
      <c r="AF18" s="42"/>
      <c r="AG18" s="675">
        <v>1.1499999999999999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2761541</v>
      </c>
      <c r="H20" s="504"/>
      <c r="I20" s="504"/>
      <c r="J20" s="504"/>
      <c r="K20" s="504"/>
      <c r="L20" s="27"/>
      <c r="M20" s="28"/>
      <c r="N20" s="519">
        <v>6469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12.5</v>
      </c>
      <c r="AA20" s="669"/>
      <c r="AB20" s="669"/>
      <c r="AC20" s="669"/>
      <c r="AD20" s="26"/>
      <c r="AE20" s="60" t="s">
        <v>16</v>
      </c>
      <c r="AF20" s="16"/>
      <c r="AG20" s="672">
        <v>10.6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94030</v>
      </c>
      <c r="H22" s="504"/>
      <c r="I22" s="504"/>
      <c r="J22" s="504"/>
      <c r="K22" s="504"/>
      <c r="L22" s="27"/>
      <c r="M22" s="28"/>
      <c r="N22" s="519">
        <v>53997</v>
      </c>
      <c r="O22" s="504"/>
      <c r="P22" s="504"/>
      <c r="Q22" s="504"/>
      <c r="R22" s="29"/>
      <c r="S22" s="658">
        <f>IF(N22=0,IF(G22&gt;0,"皆増","－"),IF(G22=0,"皆減",ROUND((G22-N22)/N22*100,1)))</f>
        <v>74.099999999999994</v>
      </c>
      <c r="T22" s="659"/>
      <c r="U22" s="662" t="s">
        <v>40</v>
      </c>
      <c r="V22" s="663"/>
      <c r="W22" s="663"/>
      <c r="X22" s="663"/>
      <c r="Y22" s="664"/>
      <c r="Z22" s="668">
        <v>64.599999999999994</v>
      </c>
      <c r="AA22" s="669"/>
      <c r="AB22" s="669"/>
      <c r="AC22" s="669"/>
      <c r="AD22" s="26"/>
      <c r="AE22" s="60" t="s">
        <v>16</v>
      </c>
      <c r="AF22" s="16"/>
      <c r="AG22" s="672">
        <v>70.7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2830</v>
      </c>
      <c r="AA24" s="641"/>
      <c r="AB24" s="641"/>
      <c r="AC24" s="641"/>
      <c r="AD24" s="50"/>
      <c r="AE24" s="44" t="s">
        <v>15</v>
      </c>
      <c r="AF24" s="640">
        <v>25959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0</v>
      </c>
      <c r="H26" s="504"/>
      <c r="I26" s="504"/>
      <c r="J26" s="504"/>
      <c r="K26" s="504"/>
      <c r="L26" s="27"/>
      <c r="M26" s="28"/>
      <c r="N26" s="519">
        <v>2291501</v>
      </c>
      <c r="O26" s="504"/>
      <c r="P26" s="504"/>
      <c r="Q26" s="504"/>
      <c r="R26" s="29"/>
      <c r="S26" s="658" t="str">
        <f>IF(N26=0,IF(G26&gt;0,"皆増","－"),IF(G26=0,"皆減",ROUND((G26-N26)/N26*100,1)))</f>
        <v>皆減</v>
      </c>
      <c r="T26" s="659"/>
      <c r="U26" s="662" t="s">
        <v>46</v>
      </c>
      <c r="V26" s="663"/>
      <c r="W26" s="663"/>
      <c r="X26" s="663"/>
      <c r="Y26" s="664"/>
      <c r="Z26" s="640">
        <v>33364659</v>
      </c>
      <c r="AA26" s="641"/>
      <c r="AB26" s="641"/>
      <c r="AC26" s="641"/>
      <c r="AD26" s="50"/>
      <c r="AE26" s="44" t="s">
        <v>15</v>
      </c>
      <c r="AF26" s="640">
        <v>25479955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2855571</v>
      </c>
      <c r="H28" s="466"/>
      <c r="I28" s="466"/>
      <c r="J28" s="466"/>
      <c r="K28" s="466"/>
      <c r="L28" s="27"/>
      <c r="M28" s="28"/>
      <c r="N28" s="465">
        <v>-2231035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203</v>
      </c>
      <c r="I34" s="604"/>
      <c r="J34" s="604"/>
      <c r="K34" s="604"/>
      <c r="L34" s="76" t="s">
        <v>54</v>
      </c>
      <c r="M34" s="28"/>
      <c r="N34" s="252"/>
      <c r="O34" s="604" t="s">
        <v>203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-1.5</v>
      </c>
      <c r="AB34" s="596"/>
      <c r="AC34" s="596"/>
      <c r="AD34" s="612" t="s">
        <v>56</v>
      </c>
      <c r="AE34" s="613"/>
      <c r="AF34" s="26"/>
      <c r="AG34" s="79"/>
      <c r="AH34" s="596">
        <v>-1.8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203</v>
      </c>
      <c r="I36" s="604"/>
      <c r="J36" s="604"/>
      <c r="K36" s="604"/>
      <c r="L36" s="76" t="s">
        <v>54</v>
      </c>
      <c r="M36" s="28"/>
      <c r="N36" s="252"/>
      <c r="O36" s="604" t="s">
        <v>203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203</v>
      </c>
      <c r="AB36" s="611"/>
      <c r="AC36" s="611"/>
      <c r="AD36" s="612" t="s">
        <v>56</v>
      </c>
      <c r="AE36" s="613"/>
      <c r="AF36" s="42"/>
      <c r="AG36" s="79"/>
      <c r="AH36" s="596" t="s">
        <v>203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58163067</v>
      </c>
      <c r="Y43" s="504"/>
      <c r="Z43" s="520"/>
      <c r="AA43" s="519">
        <v>0</v>
      </c>
      <c r="AB43" s="504"/>
      <c r="AC43" s="520"/>
      <c r="AD43" s="528">
        <v>153458355</v>
      </c>
      <c r="AE43" s="529"/>
      <c r="AF43" s="529"/>
      <c r="AG43" s="530"/>
      <c r="AH43" s="519">
        <v>211621422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2132</v>
      </c>
      <c r="F44" s="487"/>
      <c r="G44" s="488"/>
      <c r="H44" s="486">
        <v>299500</v>
      </c>
      <c r="I44" s="487"/>
      <c r="J44" s="487"/>
      <c r="K44" s="488"/>
      <c r="L44" s="486">
        <v>155</v>
      </c>
      <c r="M44" s="487"/>
      <c r="N44" s="488"/>
      <c r="O44" s="486">
        <v>2085</v>
      </c>
      <c r="P44" s="487"/>
      <c r="Q44" s="486">
        <v>292700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174</v>
      </c>
      <c r="F45" s="508"/>
      <c r="G45" s="509"/>
      <c r="H45" s="507">
        <v>268400</v>
      </c>
      <c r="I45" s="508"/>
      <c r="J45" s="508"/>
      <c r="K45" s="509"/>
      <c r="L45" s="507">
        <v>7</v>
      </c>
      <c r="M45" s="508"/>
      <c r="N45" s="509"/>
      <c r="O45" s="507">
        <v>179</v>
      </c>
      <c r="P45" s="508"/>
      <c r="Q45" s="507">
        <v>266400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5924805</v>
      </c>
      <c r="Y45" s="504"/>
      <c r="Z45" s="520"/>
      <c r="AA45" s="465">
        <v>0</v>
      </c>
      <c r="AB45" s="466"/>
      <c r="AC45" s="467"/>
      <c r="AD45" s="519">
        <v>20942906</v>
      </c>
      <c r="AE45" s="504"/>
      <c r="AF45" s="504"/>
      <c r="AG45" s="520"/>
      <c r="AH45" s="519">
        <v>26867711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78</v>
      </c>
      <c r="F46" s="466"/>
      <c r="G46" s="467"/>
      <c r="H46" s="465">
        <v>335295</v>
      </c>
      <c r="I46" s="466"/>
      <c r="J46" s="466"/>
      <c r="K46" s="467"/>
      <c r="L46" s="465">
        <v>13</v>
      </c>
      <c r="M46" s="466"/>
      <c r="N46" s="467"/>
      <c r="O46" s="465">
        <v>71</v>
      </c>
      <c r="P46" s="466"/>
      <c r="Q46" s="465">
        <v>335252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0</v>
      </c>
      <c r="Y47" s="466"/>
      <c r="Z47" s="467"/>
      <c r="AA47" s="465">
        <v>0</v>
      </c>
      <c r="AB47" s="466"/>
      <c r="AC47" s="467"/>
      <c r="AD47" s="465">
        <v>2242436</v>
      </c>
      <c r="AE47" s="466"/>
      <c r="AF47" s="466"/>
      <c r="AG47" s="467"/>
      <c r="AH47" s="465">
        <v>2242436</v>
      </c>
      <c r="AI47" s="466"/>
      <c r="AJ47" s="466"/>
      <c r="AK47" s="477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 t="s">
        <v>203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203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2210</v>
      </c>
      <c r="F49" s="508"/>
      <c r="G49" s="509"/>
      <c r="H49" s="507">
        <v>300763</v>
      </c>
      <c r="I49" s="508"/>
      <c r="J49" s="508"/>
      <c r="K49" s="509"/>
      <c r="L49" s="507">
        <f>L44+L46+L48</f>
        <v>168</v>
      </c>
      <c r="M49" s="508"/>
      <c r="N49" s="509"/>
      <c r="O49" s="507">
        <v>2156</v>
      </c>
      <c r="P49" s="508"/>
      <c r="Q49" s="507">
        <v>294101</v>
      </c>
      <c r="R49" s="508"/>
      <c r="S49" s="510"/>
      <c r="T49" s="561"/>
      <c r="U49" s="526"/>
      <c r="V49" s="511" t="s">
        <v>83</v>
      </c>
      <c r="W49" s="512"/>
      <c r="X49" s="465">
        <v>0</v>
      </c>
      <c r="Y49" s="466"/>
      <c r="Z49" s="467"/>
      <c r="AA49" s="465">
        <v>0</v>
      </c>
      <c r="AB49" s="466"/>
      <c r="AC49" s="467"/>
      <c r="AD49" s="465">
        <v>0</v>
      </c>
      <c r="AE49" s="466"/>
      <c r="AF49" s="466"/>
      <c r="AG49" s="467"/>
      <c r="AH49" s="465">
        <v>0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90</v>
      </c>
      <c r="F50" s="466"/>
      <c r="G50" s="467"/>
      <c r="H50" s="465">
        <v>294033</v>
      </c>
      <c r="I50" s="466"/>
      <c r="J50" s="466"/>
      <c r="K50" s="467"/>
      <c r="L50" s="465">
        <v>8</v>
      </c>
      <c r="M50" s="466"/>
      <c r="N50" s="467"/>
      <c r="O50" s="465">
        <v>89</v>
      </c>
      <c r="P50" s="466"/>
      <c r="Q50" s="465">
        <v>294069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64087872</v>
      </c>
      <c r="Y51" s="466"/>
      <c r="Z51" s="467"/>
      <c r="AA51" s="465">
        <f>AA43+AA45-AA47+AA49</f>
        <v>0</v>
      </c>
      <c r="AB51" s="466"/>
      <c r="AC51" s="467"/>
      <c r="AD51" s="471">
        <f>AD43+AD45-AD47+AD49</f>
        <v>172158825</v>
      </c>
      <c r="AE51" s="472"/>
      <c r="AF51" s="472"/>
      <c r="AG51" s="473"/>
      <c r="AH51" s="465">
        <f>AH43+AH45-AH47+AH49</f>
        <v>236246697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2300</v>
      </c>
      <c r="F52" s="483"/>
      <c r="G52" s="484"/>
      <c r="H52" s="482">
        <v>300500</v>
      </c>
      <c r="I52" s="483"/>
      <c r="J52" s="483"/>
      <c r="K52" s="484"/>
      <c r="L52" s="482">
        <f>L49+L50</f>
        <v>176</v>
      </c>
      <c r="M52" s="483"/>
      <c r="N52" s="484"/>
      <c r="O52" s="482">
        <v>2245</v>
      </c>
      <c r="P52" s="483"/>
      <c r="Q52" s="482">
        <v>294100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523F0-4B00-4F70-B0EB-DEEDB818F3B7}">
  <sheetPr codeName="Sheet18"/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AT12" sqref="AT12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204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113651803</v>
      </c>
      <c r="E6" s="169">
        <f t="shared" ref="E6:E33" si="0">IF(D6=0,"－",ROUND(D6/$D$33*100,1))</f>
        <v>55.7</v>
      </c>
      <c r="F6" s="257">
        <v>18.877736036472889</v>
      </c>
      <c r="G6" s="873" t="s">
        <v>97</v>
      </c>
      <c r="H6" s="874"/>
      <c r="I6" s="875"/>
      <c r="J6" s="798">
        <v>22060224</v>
      </c>
      <c r="K6" s="800"/>
      <c r="L6" s="258">
        <f t="shared" ref="L6:L29" si="1">IF(J6=0,"－",ROUND(J6/$J$29*100,1))</f>
        <v>11.7</v>
      </c>
      <c r="M6" s="860">
        <v>11.3</v>
      </c>
      <c r="N6" s="861"/>
      <c r="O6" s="129">
        <v>20835516</v>
      </c>
      <c r="P6" s="798">
        <v>20370368</v>
      </c>
      <c r="Q6" s="800"/>
      <c r="R6" s="259">
        <f t="shared" ref="R6:R16" si="2">IF(P6=0,"－",ROUND(P6/$P$25*100,1))</f>
        <v>13.8</v>
      </c>
    </row>
    <row r="7" spans="1:20" ht="23.25" customHeight="1" x14ac:dyDescent="0.2">
      <c r="B7" s="809" t="s">
        <v>98</v>
      </c>
      <c r="C7" s="810"/>
      <c r="D7" s="129">
        <v>461656</v>
      </c>
      <c r="E7" s="260">
        <f t="shared" si="0"/>
        <v>0.2</v>
      </c>
      <c r="F7" s="257">
        <v>0.2536439603203558</v>
      </c>
      <c r="G7" s="261" t="s">
        <v>99</v>
      </c>
      <c r="H7" s="866" t="s">
        <v>100</v>
      </c>
      <c r="I7" s="866"/>
      <c r="J7" s="762">
        <v>13854684</v>
      </c>
      <c r="K7" s="764"/>
      <c r="L7" s="258">
        <f t="shared" si="1"/>
        <v>7.3</v>
      </c>
      <c r="M7" s="860">
        <v>2.9</v>
      </c>
      <c r="N7" s="861"/>
      <c r="O7" s="129">
        <v>13017383</v>
      </c>
      <c r="P7" s="762">
        <v>13009483</v>
      </c>
      <c r="Q7" s="764"/>
      <c r="R7" s="262">
        <f t="shared" si="2"/>
        <v>8.8000000000000007</v>
      </c>
    </row>
    <row r="8" spans="1:20" ht="23.25" customHeight="1" x14ac:dyDescent="0.2">
      <c r="B8" s="809" t="s">
        <v>101</v>
      </c>
      <c r="C8" s="810"/>
      <c r="D8" s="129">
        <v>502954</v>
      </c>
      <c r="E8" s="260">
        <f t="shared" si="0"/>
        <v>0.2</v>
      </c>
      <c r="F8" s="257">
        <v>42.286811946395687</v>
      </c>
      <c r="G8" s="263"/>
      <c r="H8" s="866" t="s">
        <v>102</v>
      </c>
      <c r="I8" s="866"/>
      <c r="J8" s="762">
        <v>1709064</v>
      </c>
      <c r="K8" s="764"/>
      <c r="L8" s="258">
        <f t="shared" si="1"/>
        <v>0.9</v>
      </c>
      <c r="M8" s="860">
        <v>236.3</v>
      </c>
      <c r="N8" s="861"/>
      <c r="O8" s="129">
        <v>1709064</v>
      </c>
      <c r="P8" s="762">
        <v>1270279</v>
      </c>
      <c r="Q8" s="764"/>
      <c r="R8" s="262">
        <f t="shared" si="2"/>
        <v>0.9</v>
      </c>
    </row>
    <row r="9" spans="1:20" ht="23.25" customHeight="1" x14ac:dyDescent="0.2">
      <c r="B9" s="809" t="s">
        <v>103</v>
      </c>
      <c r="C9" s="810"/>
      <c r="D9" s="129">
        <v>2607409</v>
      </c>
      <c r="E9" s="260">
        <f t="shared" si="0"/>
        <v>1.3</v>
      </c>
      <c r="F9" s="264">
        <v>38.205455476413348</v>
      </c>
      <c r="G9" s="848" t="s">
        <v>104</v>
      </c>
      <c r="H9" s="849"/>
      <c r="I9" s="832"/>
      <c r="J9" s="762">
        <v>36758773</v>
      </c>
      <c r="K9" s="764"/>
      <c r="L9" s="258">
        <f t="shared" si="1"/>
        <v>19.5</v>
      </c>
      <c r="M9" s="860">
        <v>6.2</v>
      </c>
      <c r="N9" s="861"/>
      <c r="O9" s="129">
        <v>18629479</v>
      </c>
      <c r="P9" s="762">
        <v>15955769</v>
      </c>
      <c r="Q9" s="764"/>
      <c r="R9" s="262">
        <f t="shared" si="2"/>
        <v>10.8</v>
      </c>
    </row>
    <row r="10" spans="1:20" ht="23.25" customHeight="1" x14ac:dyDescent="0.2">
      <c r="B10" s="809" t="s">
        <v>105</v>
      </c>
      <c r="C10" s="810"/>
      <c r="D10" s="129">
        <v>3829025</v>
      </c>
      <c r="E10" s="260">
        <f t="shared" si="0"/>
        <v>1.9</v>
      </c>
      <c r="F10" s="264">
        <v>87.590910449318699</v>
      </c>
      <c r="G10" s="848" t="s">
        <v>106</v>
      </c>
      <c r="H10" s="849"/>
      <c r="I10" s="832"/>
      <c r="J10" s="762">
        <v>23476</v>
      </c>
      <c r="K10" s="764"/>
      <c r="L10" s="258">
        <f t="shared" si="1"/>
        <v>0</v>
      </c>
      <c r="M10" s="860">
        <v>-26.2</v>
      </c>
      <c r="N10" s="861"/>
      <c r="O10" s="129">
        <v>23426</v>
      </c>
      <c r="P10" s="762">
        <v>23426</v>
      </c>
      <c r="Q10" s="764"/>
      <c r="R10" s="262">
        <f t="shared" si="2"/>
        <v>0</v>
      </c>
    </row>
    <row r="11" spans="1:20" ht="23.25" customHeight="1" x14ac:dyDescent="0.2">
      <c r="B11" s="809" t="s">
        <v>107</v>
      </c>
      <c r="C11" s="810"/>
      <c r="D11" s="129">
        <v>15522763</v>
      </c>
      <c r="E11" s="260">
        <f t="shared" si="0"/>
        <v>7.6</v>
      </c>
      <c r="F11" s="264">
        <v>6.0534103869160489</v>
      </c>
      <c r="G11" s="862" t="s">
        <v>108</v>
      </c>
      <c r="H11" s="864" t="s">
        <v>109</v>
      </c>
      <c r="I11" s="832"/>
      <c r="J11" s="762">
        <v>23476</v>
      </c>
      <c r="K11" s="764"/>
      <c r="L11" s="258">
        <f t="shared" si="1"/>
        <v>0</v>
      </c>
      <c r="M11" s="860">
        <v>-26.2</v>
      </c>
      <c r="N11" s="861"/>
      <c r="O11" s="129">
        <v>23426</v>
      </c>
      <c r="P11" s="762">
        <v>23426</v>
      </c>
      <c r="Q11" s="764"/>
      <c r="R11" s="262">
        <f t="shared" si="2"/>
        <v>0</v>
      </c>
    </row>
    <row r="12" spans="1:20" ht="23.25" customHeight="1" x14ac:dyDescent="0.2">
      <c r="B12" s="809" t="s">
        <v>111</v>
      </c>
      <c r="C12" s="810"/>
      <c r="D12" s="129">
        <v>0</v>
      </c>
      <c r="E12" s="265" t="str">
        <f t="shared" si="0"/>
        <v>－</v>
      </c>
      <c r="F12" s="257" t="s">
        <v>110</v>
      </c>
      <c r="G12" s="863"/>
      <c r="H12" s="864" t="s">
        <v>112</v>
      </c>
      <c r="I12" s="832"/>
      <c r="J12" s="762">
        <v>0</v>
      </c>
      <c r="K12" s="764"/>
      <c r="L12" s="258" t="str">
        <f t="shared" si="1"/>
        <v>－</v>
      </c>
      <c r="M12" s="860" t="s">
        <v>110</v>
      </c>
      <c r="N12" s="861"/>
      <c r="O12" s="129">
        <v>0</v>
      </c>
      <c r="P12" s="762">
        <v>0</v>
      </c>
      <c r="Q12" s="764"/>
      <c r="R12" s="262" t="str">
        <f t="shared" si="2"/>
        <v>－</v>
      </c>
    </row>
    <row r="13" spans="1:20" ht="23.25" customHeight="1" x14ac:dyDescent="0.2">
      <c r="B13" s="809" t="s">
        <v>113</v>
      </c>
      <c r="C13" s="810"/>
      <c r="D13" s="129">
        <v>1599</v>
      </c>
      <c r="E13" s="228">
        <f t="shared" si="0"/>
        <v>0</v>
      </c>
      <c r="F13" s="264">
        <v>-53.772766695576756</v>
      </c>
      <c r="G13" s="848" t="s">
        <v>114</v>
      </c>
      <c r="H13" s="849"/>
      <c r="I13" s="832"/>
      <c r="J13" s="762">
        <f>J6+J9+J10</f>
        <v>58842473</v>
      </c>
      <c r="K13" s="764"/>
      <c r="L13" s="258">
        <f t="shared" si="1"/>
        <v>31.1</v>
      </c>
      <c r="M13" s="860">
        <v>8</v>
      </c>
      <c r="N13" s="861"/>
      <c r="O13" s="130">
        <f>O6+O9+O10</f>
        <v>39488421</v>
      </c>
      <c r="P13" s="762">
        <f>P6+P9+P10</f>
        <v>36349563</v>
      </c>
      <c r="Q13" s="764"/>
      <c r="R13" s="262">
        <f t="shared" si="2"/>
        <v>24.7</v>
      </c>
    </row>
    <row r="14" spans="1:20" ht="23.25" customHeight="1" x14ac:dyDescent="0.2">
      <c r="B14" s="809" t="s">
        <v>115</v>
      </c>
      <c r="C14" s="810"/>
      <c r="D14" s="129">
        <v>172754</v>
      </c>
      <c r="E14" s="228">
        <f t="shared" si="0"/>
        <v>0.1</v>
      </c>
      <c r="F14" s="264">
        <v>33.456421982911792</v>
      </c>
      <c r="G14" s="848" t="s">
        <v>116</v>
      </c>
      <c r="H14" s="849"/>
      <c r="I14" s="832"/>
      <c r="J14" s="762">
        <v>52697022</v>
      </c>
      <c r="K14" s="764"/>
      <c r="L14" s="258">
        <f t="shared" si="1"/>
        <v>27.9</v>
      </c>
      <c r="M14" s="793">
        <v>-0.8</v>
      </c>
      <c r="N14" s="828"/>
      <c r="O14" s="129">
        <v>45041981</v>
      </c>
      <c r="P14" s="762">
        <v>41809523</v>
      </c>
      <c r="Q14" s="764"/>
      <c r="R14" s="266">
        <f t="shared" si="2"/>
        <v>28.4</v>
      </c>
    </row>
    <row r="15" spans="1:20" ht="23.25" customHeight="1" x14ac:dyDescent="0.2">
      <c r="B15" s="859" t="s">
        <v>117</v>
      </c>
      <c r="C15" s="850"/>
      <c r="D15" s="129">
        <v>1122211</v>
      </c>
      <c r="E15" s="265">
        <f t="shared" si="0"/>
        <v>0.5</v>
      </c>
      <c r="F15" s="264">
        <v>2086.3098833018371</v>
      </c>
      <c r="G15" s="848" t="s">
        <v>118</v>
      </c>
      <c r="H15" s="849"/>
      <c r="I15" s="832"/>
      <c r="J15" s="762">
        <v>1652736</v>
      </c>
      <c r="K15" s="764"/>
      <c r="L15" s="258">
        <f t="shared" si="1"/>
        <v>0.9</v>
      </c>
      <c r="M15" s="793">
        <v>26.9</v>
      </c>
      <c r="N15" s="828"/>
      <c r="O15" s="129">
        <v>1565732</v>
      </c>
      <c r="P15" s="762">
        <v>1565732</v>
      </c>
      <c r="Q15" s="764"/>
      <c r="R15" s="262">
        <f t="shared" si="2"/>
        <v>1.1000000000000001</v>
      </c>
    </row>
    <row r="16" spans="1:20" ht="23.25" customHeight="1" x14ac:dyDescent="0.2">
      <c r="B16" s="809" t="s">
        <v>119</v>
      </c>
      <c r="C16" s="850"/>
      <c r="D16" s="129">
        <v>2935743</v>
      </c>
      <c r="E16" s="260">
        <f t="shared" si="0"/>
        <v>1.4</v>
      </c>
      <c r="F16" s="264">
        <v>-23.252020235424645</v>
      </c>
      <c r="G16" s="848" t="s">
        <v>120</v>
      </c>
      <c r="H16" s="849"/>
      <c r="I16" s="832"/>
      <c r="J16" s="762">
        <v>16329530</v>
      </c>
      <c r="K16" s="764"/>
      <c r="L16" s="258">
        <f t="shared" si="1"/>
        <v>8.6</v>
      </c>
      <c r="M16" s="793">
        <v>14.2</v>
      </c>
      <c r="N16" s="828"/>
      <c r="O16" s="129">
        <v>11754688</v>
      </c>
      <c r="P16" s="762">
        <v>7881464</v>
      </c>
      <c r="Q16" s="764"/>
      <c r="R16" s="262">
        <f t="shared" si="2"/>
        <v>5.4</v>
      </c>
    </row>
    <row r="17" spans="1:21" ht="23.25" customHeight="1" x14ac:dyDescent="0.2">
      <c r="B17" s="851" t="s">
        <v>108</v>
      </c>
      <c r="C17" s="267" t="s">
        <v>121</v>
      </c>
      <c r="D17" s="129">
        <v>0</v>
      </c>
      <c r="E17" s="260" t="str">
        <f t="shared" si="0"/>
        <v>－</v>
      </c>
      <c r="F17" s="257" t="s">
        <v>110</v>
      </c>
      <c r="G17" s="848" t="s">
        <v>38</v>
      </c>
      <c r="H17" s="849"/>
      <c r="I17" s="832"/>
      <c r="J17" s="762">
        <v>21036936</v>
      </c>
      <c r="K17" s="764"/>
      <c r="L17" s="258">
        <f t="shared" si="1"/>
        <v>11.1</v>
      </c>
      <c r="M17" s="793">
        <v>47.5</v>
      </c>
      <c r="N17" s="828"/>
      <c r="O17" s="129">
        <v>19717009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29">
        <v>2935743</v>
      </c>
      <c r="E18" s="260">
        <f t="shared" si="0"/>
        <v>1.4</v>
      </c>
      <c r="F18" s="264">
        <v>-23.252020235424645</v>
      </c>
      <c r="G18" s="848" t="s">
        <v>123</v>
      </c>
      <c r="H18" s="849"/>
      <c r="I18" s="832"/>
      <c r="J18" s="762">
        <v>0</v>
      </c>
      <c r="K18" s="764"/>
      <c r="L18" s="258" t="str">
        <f t="shared" si="1"/>
        <v>－</v>
      </c>
      <c r="M18" s="860" t="s">
        <v>110</v>
      </c>
      <c r="N18" s="861"/>
      <c r="O18" s="12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29">
        <v>34221</v>
      </c>
      <c r="E19" s="260">
        <f t="shared" si="0"/>
        <v>0</v>
      </c>
      <c r="F19" s="264">
        <v>2.41515532411564</v>
      </c>
      <c r="G19" s="848" t="s">
        <v>125</v>
      </c>
      <c r="H19" s="849"/>
      <c r="I19" s="832"/>
      <c r="J19" s="762">
        <v>447034</v>
      </c>
      <c r="K19" s="764"/>
      <c r="L19" s="258">
        <f t="shared" si="1"/>
        <v>0.2</v>
      </c>
      <c r="M19" s="793">
        <v>6.4</v>
      </c>
      <c r="N19" s="828"/>
      <c r="O19" s="129">
        <v>7624</v>
      </c>
      <c r="P19" s="762">
        <v>7624</v>
      </c>
      <c r="Q19" s="764"/>
      <c r="R19" s="262">
        <f>IF(P19=0,"－",ROUND(P19/$P$25*100,1))</f>
        <v>0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140842138</v>
      </c>
      <c r="E20" s="260">
        <f t="shared" si="0"/>
        <v>69</v>
      </c>
      <c r="F20" s="264">
        <v>18.32963303995496</v>
      </c>
      <c r="G20" s="848" t="s">
        <v>128</v>
      </c>
      <c r="H20" s="849"/>
      <c r="I20" s="832"/>
      <c r="J20" s="762">
        <v>9804012</v>
      </c>
      <c r="K20" s="764"/>
      <c r="L20" s="258">
        <f t="shared" si="1"/>
        <v>5.2</v>
      </c>
      <c r="M20" s="793">
        <v>0</v>
      </c>
      <c r="N20" s="828"/>
      <c r="O20" s="129">
        <v>8166665</v>
      </c>
      <c r="P20" s="762">
        <v>7482146</v>
      </c>
      <c r="Q20" s="764"/>
      <c r="R20" s="262">
        <f>IF(P20=0,"－",ROUND(P20/$P$25*100,1))</f>
        <v>5.0999999999999996</v>
      </c>
    </row>
    <row r="21" spans="1:21" ht="23.25" customHeight="1" x14ac:dyDescent="0.2">
      <c r="B21" s="809" t="s">
        <v>129</v>
      </c>
      <c r="C21" s="810"/>
      <c r="D21" s="129">
        <v>1066259</v>
      </c>
      <c r="E21" s="265">
        <f t="shared" si="0"/>
        <v>0.5</v>
      </c>
      <c r="F21" s="264">
        <v>-2.0541584261189154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860" t="s">
        <v>110</v>
      </c>
      <c r="N21" s="861"/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29">
        <v>10453978</v>
      </c>
      <c r="E22" s="260">
        <f t="shared" si="0"/>
        <v>5.0999999999999996</v>
      </c>
      <c r="F22" s="257">
        <v>-0.28289803270544683</v>
      </c>
      <c r="G22" s="846" t="s">
        <v>132</v>
      </c>
      <c r="H22" s="847"/>
      <c r="I22" s="839"/>
      <c r="J22" s="763">
        <f>J24+J27+J28</f>
        <v>28131668</v>
      </c>
      <c r="K22" s="764"/>
      <c r="L22" s="258">
        <f t="shared" si="1"/>
        <v>14.9</v>
      </c>
      <c r="M22" s="793">
        <v>37.700000000000003</v>
      </c>
      <c r="N22" s="828"/>
      <c r="O22" s="131">
        <f>O24+O27+O28</f>
        <v>19626762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29">
        <v>523377</v>
      </c>
      <c r="E23" s="260">
        <f t="shared" si="0"/>
        <v>0.3</v>
      </c>
      <c r="F23" s="257">
        <v>-4.5818755936547984</v>
      </c>
      <c r="G23" s="271"/>
      <c r="H23" s="838" t="s">
        <v>135</v>
      </c>
      <c r="I23" s="839"/>
      <c r="J23" s="762">
        <v>671731</v>
      </c>
      <c r="K23" s="764"/>
      <c r="L23" s="258">
        <f t="shared" si="1"/>
        <v>0.4</v>
      </c>
      <c r="M23" s="793">
        <v>5.3</v>
      </c>
      <c r="N23" s="828"/>
      <c r="O23" s="129">
        <v>671731</v>
      </c>
      <c r="P23" s="829">
        <v>95096052</v>
      </c>
      <c r="Q23" s="830"/>
      <c r="R23" s="273" t="s">
        <v>14</v>
      </c>
    </row>
    <row r="24" spans="1:21" ht="23.25" customHeight="1" x14ac:dyDescent="0.2">
      <c r="B24" s="809" t="s">
        <v>136</v>
      </c>
      <c r="C24" s="810"/>
      <c r="D24" s="129">
        <v>19116778</v>
      </c>
      <c r="E24" s="260">
        <f t="shared" si="0"/>
        <v>9.4</v>
      </c>
      <c r="F24" s="264">
        <v>10.247794845485203</v>
      </c>
      <c r="G24" s="840" t="s">
        <v>137</v>
      </c>
      <c r="H24" s="838" t="s">
        <v>138</v>
      </c>
      <c r="I24" s="839"/>
      <c r="J24" s="762">
        <v>28131668</v>
      </c>
      <c r="K24" s="764"/>
      <c r="L24" s="258">
        <f t="shared" si="1"/>
        <v>14.9</v>
      </c>
      <c r="M24" s="793">
        <v>37.700000000000003</v>
      </c>
      <c r="N24" s="828"/>
      <c r="O24" s="129">
        <v>19626762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29">
        <v>16854826</v>
      </c>
      <c r="E25" s="260">
        <f t="shared" si="0"/>
        <v>8.3000000000000007</v>
      </c>
      <c r="F25" s="264">
        <v>15.369165976703334</v>
      </c>
      <c r="G25" s="840"/>
      <c r="H25" s="836" t="s">
        <v>108</v>
      </c>
      <c r="I25" s="255" t="s">
        <v>141</v>
      </c>
      <c r="J25" s="762">
        <v>5781705</v>
      </c>
      <c r="K25" s="764"/>
      <c r="L25" s="258">
        <f t="shared" si="1"/>
        <v>3.1</v>
      </c>
      <c r="M25" s="793">
        <v>48.7</v>
      </c>
      <c r="N25" s="828"/>
      <c r="O25" s="129">
        <v>1260746</v>
      </c>
      <c r="P25" s="829">
        <v>147312348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29">
        <v>963935</v>
      </c>
      <c r="E26" s="260">
        <f t="shared" si="0"/>
        <v>0.5</v>
      </c>
      <c r="F26" s="264">
        <v>23.491799540333552</v>
      </c>
      <c r="G26" s="840"/>
      <c r="H26" s="837"/>
      <c r="I26" s="255" t="s">
        <v>143</v>
      </c>
      <c r="J26" s="762">
        <v>22349963</v>
      </c>
      <c r="K26" s="764"/>
      <c r="L26" s="258">
        <f t="shared" si="1"/>
        <v>11.8</v>
      </c>
      <c r="M26" s="793">
        <v>35.1</v>
      </c>
      <c r="N26" s="828"/>
      <c r="O26" s="129">
        <v>18366016</v>
      </c>
      <c r="R26" s="275"/>
    </row>
    <row r="27" spans="1:21" ht="23.25" customHeight="1" x14ac:dyDescent="0.2">
      <c r="B27" s="809" t="s">
        <v>144</v>
      </c>
      <c r="C27" s="810"/>
      <c r="D27" s="129">
        <v>1223803</v>
      </c>
      <c r="E27" s="260">
        <f t="shared" si="0"/>
        <v>0.6</v>
      </c>
      <c r="F27" s="264">
        <v>-35.717441079280405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860" t="s">
        <v>110</v>
      </c>
      <c r="N27" s="861"/>
      <c r="O27" s="12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29">
        <v>2245876</v>
      </c>
      <c r="E28" s="228">
        <f t="shared" si="0"/>
        <v>1.1000000000000001</v>
      </c>
      <c r="F28" s="264">
        <v>-44.8409029006298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860" t="s">
        <v>110</v>
      </c>
      <c r="N28" s="861"/>
      <c r="O28" s="12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29">
        <v>6209258</v>
      </c>
      <c r="E29" s="260">
        <f t="shared" si="0"/>
        <v>3</v>
      </c>
      <c r="F29" s="264">
        <v>1.5084553078918277</v>
      </c>
      <c r="G29" s="811" t="s">
        <v>149</v>
      </c>
      <c r="H29" s="772"/>
      <c r="I29" s="733"/>
      <c r="J29" s="762">
        <f>SUM(J13:K22)</f>
        <v>188941411</v>
      </c>
      <c r="K29" s="764"/>
      <c r="L29" s="276">
        <f t="shared" si="1"/>
        <v>100</v>
      </c>
      <c r="M29" s="812">
        <v>12.4</v>
      </c>
      <c r="N29" s="813"/>
      <c r="O29" s="132">
        <f>SUM(O13:O22)</f>
        <v>145368882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29">
        <v>4554247</v>
      </c>
      <c r="E30" s="260">
        <f t="shared" si="0"/>
        <v>2.2000000000000002</v>
      </c>
      <c r="F30" s="257">
        <v>8.8720662434098205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29">
        <v>0</v>
      </c>
      <c r="E31" s="260" t="str">
        <f t="shared" si="0"/>
        <v>－</v>
      </c>
      <c r="F31" s="257" t="s">
        <v>110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63212337</v>
      </c>
      <c r="E32" s="228">
        <f t="shared" si="0"/>
        <v>31</v>
      </c>
      <c r="F32" s="257">
        <v>3.4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204054475</v>
      </c>
      <c r="E33" s="278">
        <f t="shared" si="0"/>
        <v>100</v>
      </c>
      <c r="F33" s="279">
        <v>13.3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107864214</v>
      </c>
      <c r="O37" s="764"/>
      <c r="P37" s="152">
        <f t="shared" ref="P37:P43" si="3">IF(N37=0,"－",ROUND(N37/$N$43*100,1))</f>
        <v>94.9</v>
      </c>
      <c r="Q37" s="793">
        <v>19.600000000000001</v>
      </c>
      <c r="R37" s="794"/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698370</v>
      </c>
      <c r="E38" s="169">
        <f t="shared" ref="E38:E51" si="4">IF(D38=0,"－",ROUND(D38/$D$51*100,1))</f>
        <v>0.4</v>
      </c>
      <c r="F38" s="169">
        <v>0.1</v>
      </c>
      <c r="G38" s="798">
        <v>698370</v>
      </c>
      <c r="H38" s="799"/>
      <c r="I38" s="800"/>
      <c r="J38" s="281">
        <f t="shared" ref="J38:J51" si="5">IF(G38=0,"－",ROUND(G38/$G$51*100,1))</f>
        <v>0.5</v>
      </c>
      <c r="K38" s="782" t="s">
        <v>160</v>
      </c>
      <c r="L38" s="783"/>
      <c r="M38" s="768"/>
      <c r="N38" s="762">
        <v>92357</v>
      </c>
      <c r="O38" s="764"/>
      <c r="P38" s="152">
        <f t="shared" si="3"/>
        <v>0.1</v>
      </c>
      <c r="Q38" s="793">
        <v>1.8</v>
      </c>
      <c r="R38" s="794"/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31839616</v>
      </c>
      <c r="E39" s="169">
        <f t="shared" si="4"/>
        <v>16.899999999999999</v>
      </c>
      <c r="F39" s="169">
        <v>12.6</v>
      </c>
      <c r="G39" s="762">
        <v>28826442</v>
      </c>
      <c r="H39" s="763"/>
      <c r="I39" s="764"/>
      <c r="J39" s="282">
        <f t="shared" si="5"/>
        <v>19.8</v>
      </c>
      <c r="K39" s="782" t="s">
        <v>162</v>
      </c>
      <c r="L39" s="783"/>
      <c r="M39" s="768"/>
      <c r="N39" s="762">
        <v>5691220</v>
      </c>
      <c r="O39" s="764"/>
      <c r="P39" s="152">
        <f t="shared" si="3"/>
        <v>5</v>
      </c>
      <c r="Q39" s="793">
        <v>7.4</v>
      </c>
      <c r="R39" s="794"/>
    </row>
    <row r="40" spans="1:20" ht="20.100000000000001" customHeight="1" x14ac:dyDescent="0.2">
      <c r="A40" s="275"/>
      <c r="B40" s="767" t="s">
        <v>163</v>
      </c>
      <c r="C40" s="768"/>
      <c r="D40" s="130">
        <v>78734665</v>
      </c>
      <c r="E40" s="169">
        <f t="shared" si="4"/>
        <v>41.7</v>
      </c>
      <c r="F40" s="169">
        <v>2.7</v>
      </c>
      <c r="G40" s="762">
        <v>51937525</v>
      </c>
      <c r="H40" s="763"/>
      <c r="I40" s="764"/>
      <c r="J40" s="282">
        <f t="shared" si="5"/>
        <v>35.700000000000003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">
        <v>110</v>
      </c>
      <c r="R40" s="794"/>
    </row>
    <row r="41" spans="1:20" ht="20.100000000000001" customHeight="1" x14ac:dyDescent="0.2">
      <c r="A41" s="275"/>
      <c r="B41" s="767" t="s">
        <v>165</v>
      </c>
      <c r="C41" s="768"/>
      <c r="D41" s="155">
        <v>14070409</v>
      </c>
      <c r="E41" s="169">
        <f t="shared" si="4"/>
        <v>7.4</v>
      </c>
      <c r="F41" s="169">
        <v>-0.3</v>
      </c>
      <c r="G41" s="762">
        <v>11901741</v>
      </c>
      <c r="H41" s="763"/>
      <c r="I41" s="764"/>
      <c r="J41" s="282">
        <f t="shared" si="5"/>
        <v>8.1999999999999993</v>
      </c>
      <c r="K41" s="782" t="s">
        <v>166</v>
      </c>
      <c r="L41" s="783"/>
      <c r="M41" s="768"/>
      <c r="N41" s="762">
        <v>4012</v>
      </c>
      <c r="O41" s="764"/>
      <c r="P41" s="152">
        <f t="shared" si="3"/>
        <v>0</v>
      </c>
      <c r="Q41" s="793">
        <v>5.0999999999999996</v>
      </c>
      <c r="R41" s="794"/>
    </row>
    <row r="42" spans="1:20" ht="20.100000000000001" customHeight="1" x14ac:dyDescent="0.2">
      <c r="A42" s="275"/>
      <c r="B42" s="767" t="s">
        <v>167</v>
      </c>
      <c r="C42" s="768"/>
      <c r="D42" s="130">
        <v>99538</v>
      </c>
      <c r="E42" s="169">
        <f t="shared" si="4"/>
        <v>0.1</v>
      </c>
      <c r="F42" s="169">
        <v>-0.8</v>
      </c>
      <c r="G42" s="762">
        <v>87043</v>
      </c>
      <c r="H42" s="763"/>
      <c r="I42" s="764"/>
      <c r="J42" s="282">
        <f t="shared" si="5"/>
        <v>0.1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">
        <v>110</v>
      </c>
      <c r="R42" s="794"/>
    </row>
    <row r="43" spans="1:20" ht="20.100000000000001" customHeight="1" x14ac:dyDescent="0.2">
      <c r="A43" s="275"/>
      <c r="B43" s="767" t="s">
        <v>169</v>
      </c>
      <c r="C43" s="768"/>
      <c r="D43" s="130">
        <v>0</v>
      </c>
      <c r="E43" s="169" t="str">
        <f t="shared" si="4"/>
        <v>－</v>
      </c>
      <c r="F43" s="169" t="s">
        <v>110</v>
      </c>
      <c r="G43" s="762">
        <v>0</v>
      </c>
      <c r="H43" s="763"/>
      <c r="I43" s="764"/>
      <c r="J43" s="282" t="str">
        <f t="shared" si="5"/>
        <v>－</v>
      </c>
      <c r="K43" s="782" t="s">
        <v>68</v>
      </c>
      <c r="L43" s="783"/>
      <c r="M43" s="768"/>
      <c r="N43" s="762">
        <f>SUM(N37:O42)</f>
        <v>113651803</v>
      </c>
      <c r="O43" s="764"/>
      <c r="P43" s="228">
        <f t="shared" si="3"/>
        <v>100</v>
      </c>
      <c r="Q43" s="793">
        <v>18.899999999999999</v>
      </c>
      <c r="R43" s="794"/>
    </row>
    <row r="44" spans="1:20" ht="20.100000000000001" customHeight="1" x14ac:dyDescent="0.2">
      <c r="A44" s="275"/>
      <c r="B44" s="767" t="s">
        <v>170</v>
      </c>
      <c r="C44" s="768"/>
      <c r="D44" s="155">
        <v>3386692</v>
      </c>
      <c r="E44" s="169">
        <f t="shared" si="4"/>
        <v>1.8</v>
      </c>
      <c r="F44" s="169">
        <v>-25.6</v>
      </c>
      <c r="G44" s="762">
        <v>2476408</v>
      </c>
      <c r="H44" s="763"/>
      <c r="I44" s="764"/>
      <c r="J44" s="282">
        <f t="shared" si="5"/>
        <v>1.7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19911747</v>
      </c>
      <c r="E45" s="169">
        <f t="shared" si="4"/>
        <v>10.5</v>
      </c>
      <c r="F45" s="169">
        <v>15.9</v>
      </c>
      <c r="G45" s="762">
        <v>11883107</v>
      </c>
      <c r="H45" s="763"/>
      <c r="I45" s="764"/>
      <c r="J45" s="282">
        <f t="shared" si="5"/>
        <v>8.1999999999999993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9558754</v>
      </c>
      <c r="E46" s="169">
        <f t="shared" si="4"/>
        <v>5.0999999999999996</v>
      </c>
      <c r="F46" s="169">
        <v>39.1</v>
      </c>
      <c r="G46" s="762">
        <v>8529937</v>
      </c>
      <c r="H46" s="763"/>
      <c r="I46" s="764"/>
      <c r="J46" s="282">
        <f t="shared" si="5"/>
        <v>5.9</v>
      </c>
      <c r="K46" s="788">
        <v>99</v>
      </c>
      <c r="L46" s="789"/>
      <c r="M46" s="790"/>
      <c r="N46" s="791">
        <v>29.8</v>
      </c>
      <c r="O46" s="790"/>
      <c r="P46" s="791">
        <v>97.5</v>
      </c>
      <c r="Q46" s="789"/>
      <c r="R46" s="792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30618144</v>
      </c>
      <c r="E47" s="169">
        <f t="shared" si="4"/>
        <v>16.2</v>
      </c>
      <c r="F47" s="169">
        <v>55.9</v>
      </c>
      <c r="G47" s="762">
        <v>29004883</v>
      </c>
      <c r="H47" s="763"/>
      <c r="I47" s="764"/>
      <c r="J47" s="282">
        <f t="shared" si="5"/>
        <v>20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169" t="s">
        <v>199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23476</v>
      </c>
      <c r="E49" s="169">
        <f t="shared" si="4"/>
        <v>0</v>
      </c>
      <c r="F49" s="169">
        <v>-26.2</v>
      </c>
      <c r="G49" s="762">
        <v>23426</v>
      </c>
      <c r="H49" s="763"/>
      <c r="I49" s="764"/>
      <c r="J49" s="282">
        <f t="shared" si="5"/>
        <v>0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169" t="s">
        <v>199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734">
        <v>25575788</v>
      </c>
      <c r="O50" s="738"/>
      <c r="P50" s="170">
        <v>0.9</v>
      </c>
      <c r="Q50" s="734">
        <v>3427595</v>
      </c>
      <c r="R50" s="737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188941411</v>
      </c>
      <c r="E51" s="752">
        <f t="shared" si="4"/>
        <v>100</v>
      </c>
      <c r="F51" s="752">
        <v>12.4</v>
      </c>
      <c r="G51" s="754">
        <f>SUM(G38:I50)</f>
        <v>145368882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742">
        <v>25012212</v>
      </c>
      <c r="O51" s="743"/>
      <c r="P51" s="169">
        <v>1.5</v>
      </c>
      <c r="Q51" s="742">
        <v>0</v>
      </c>
      <c r="R51" s="744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753"/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5517290</v>
      </c>
      <c r="O52" s="738"/>
      <c r="P52" s="170">
        <v>13.8</v>
      </c>
      <c r="Q52" s="734">
        <v>595955</v>
      </c>
      <c r="R52" s="737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5416766</v>
      </c>
      <c r="O53" s="730"/>
      <c r="P53" s="172">
        <v>14.1</v>
      </c>
      <c r="Q53" s="729">
        <v>0</v>
      </c>
      <c r="R53" s="731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18837587</v>
      </c>
      <c r="O54" s="738"/>
      <c r="P54" s="170">
        <v>3.6</v>
      </c>
      <c r="Q54" s="734">
        <v>2945995</v>
      </c>
      <c r="R54" s="737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18187194</v>
      </c>
      <c r="O55" s="730"/>
      <c r="P55" s="169">
        <v>4.4000000000000004</v>
      </c>
      <c r="Q55" s="729">
        <v>0</v>
      </c>
      <c r="R55" s="731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812" t="s">
        <v>110</v>
      </c>
      <c r="O56" s="813"/>
      <c r="P56" s="170" t="s">
        <v>110</v>
      </c>
      <c r="Q56" s="734" t="s">
        <v>110</v>
      </c>
      <c r="R56" s="737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885" t="s">
        <v>110</v>
      </c>
      <c r="O57" s="886"/>
      <c r="P57" s="172" t="s">
        <v>110</v>
      </c>
      <c r="Q57" s="729" t="s">
        <v>110</v>
      </c>
      <c r="R57" s="731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>
        <v>1111720</v>
      </c>
      <c r="O58" s="738"/>
      <c r="P58" s="170">
        <v>-29</v>
      </c>
      <c r="Q58" s="734">
        <v>1108884</v>
      </c>
      <c r="R58" s="737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>
        <v>1111720</v>
      </c>
      <c r="O59" s="730"/>
      <c r="P59" s="169">
        <v>-29</v>
      </c>
      <c r="Q59" s="729">
        <v>0</v>
      </c>
      <c r="R59" s="731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>
        <v>113989</v>
      </c>
      <c r="O60" s="735"/>
      <c r="P60" s="206">
        <v>-28</v>
      </c>
      <c r="Q60" s="736">
        <v>0</v>
      </c>
      <c r="R60" s="737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723">
        <v>113989</v>
      </c>
      <c r="O61" s="724"/>
      <c r="P61" s="286">
        <v>-28</v>
      </c>
      <c r="Q61" s="725">
        <v>3440</v>
      </c>
      <c r="R61" s="72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42" priority="1" stopIfTrue="1">
      <formula>"IF(AND(D6=0,F6=0,【参考】24右!F6=0））"</formula>
    </cfRule>
  </conditionalFormatting>
  <conditionalFormatting sqref="M6:N29">
    <cfRule type="expression" dxfId="41" priority="5" stopIfTrue="1">
      <formula>"IF（F6=0,【参考】24右!F6＝0,'25年度右'!D6＝0）"</formula>
    </cfRule>
  </conditionalFormatting>
  <conditionalFormatting sqref="N56:O57">
    <cfRule type="expression" dxfId="40" priority="3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91647-2972-4565-BA02-55BF8CBCE56D}">
  <dimension ref="A1:AN58"/>
  <sheetViews>
    <sheetView view="pageBreakPreview" zoomScale="70" zoomScaleNormal="75" zoomScaleSheetLayoutView="70" workbookViewId="0">
      <selection activeCell="AE19" sqref="AE19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205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349385</v>
      </c>
      <c r="F5" s="508"/>
      <c r="G5" s="508"/>
      <c r="H5" s="508"/>
      <c r="I5" s="236" t="s">
        <v>7</v>
      </c>
      <c r="J5" s="714">
        <v>18.22</v>
      </c>
      <c r="K5" s="715"/>
      <c r="L5" s="715"/>
      <c r="M5" s="715"/>
      <c r="N5" s="237" t="s">
        <v>8</v>
      </c>
      <c r="O5" s="716">
        <v>19176</v>
      </c>
      <c r="P5" s="711"/>
      <c r="Q5" s="711"/>
      <c r="R5" s="711"/>
      <c r="S5" s="711"/>
      <c r="T5" s="711"/>
      <c r="U5" s="236" t="s">
        <v>7</v>
      </c>
      <c r="V5" s="716">
        <v>349385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352395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333560</v>
      </c>
      <c r="F6" s="483"/>
      <c r="G6" s="483"/>
      <c r="H6" s="483"/>
      <c r="I6" s="241" t="s">
        <v>7</v>
      </c>
      <c r="J6" s="705">
        <v>18.22</v>
      </c>
      <c r="K6" s="706"/>
      <c r="L6" s="706"/>
      <c r="M6" s="706"/>
      <c r="N6" s="242" t="s">
        <v>8</v>
      </c>
      <c r="O6" s="707">
        <v>18307</v>
      </c>
      <c r="P6" s="708"/>
      <c r="Q6" s="708"/>
      <c r="R6" s="708"/>
      <c r="S6" s="708"/>
      <c r="T6" s="708"/>
      <c r="U6" s="241" t="s">
        <v>7</v>
      </c>
      <c r="V6" s="707">
        <v>333560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349318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190011415</v>
      </c>
      <c r="H10" s="504"/>
      <c r="I10" s="504"/>
      <c r="J10" s="504"/>
      <c r="K10" s="504"/>
      <c r="L10" s="27"/>
      <c r="M10" s="28"/>
      <c r="N10" s="519">
        <v>182995345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3.8</v>
      </c>
      <c r="T10" s="659"/>
      <c r="U10" s="696" t="s">
        <v>19</v>
      </c>
      <c r="V10" s="544"/>
      <c r="W10" s="544"/>
      <c r="X10" s="544"/>
      <c r="Y10" s="523"/>
      <c r="Z10" s="519">
        <v>90592765</v>
      </c>
      <c r="AA10" s="504"/>
      <c r="AB10" s="504"/>
      <c r="AC10" s="504"/>
      <c r="AD10" s="30"/>
      <c r="AE10" s="31"/>
      <c r="AF10" s="519">
        <v>87385958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184069591</v>
      </c>
      <c r="H12" s="466"/>
      <c r="I12" s="466"/>
      <c r="J12" s="466"/>
      <c r="K12" s="466"/>
      <c r="L12" s="27"/>
      <c r="M12" s="28"/>
      <c r="N12" s="465">
        <v>178299812</v>
      </c>
      <c r="O12" s="466"/>
      <c r="P12" s="466"/>
      <c r="Q12" s="466"/>
      <c r="R12" s="29"/>
      <c r="S12" s="658">
        <f t="shared" si="0"/>
        <v>3.2</v>
      </c>
      <c r="T12" s="659"/>
      <c r="U12" s="689" t="s">
        <v>22</v>
      </c>
      <c r="V12" s="491"/>
      <c r="W12" s="491"/>
      <c r="X12" s="491"/>
      <c r="Y12" s="492"/>
      <c r="Z12" s="519">
        <v>61069014</v>
      </c>
      <c r="AA12" s="504"/>
      <c r="AB12" s="504"/>
      <c r="AC12" s="504"/>
      <c r="AD12" s="43"/>
      <c r="AE12" s="44" t="s">
        <v>15</v>
      </c>
      <c r="AF12" s="519">
        <v>58555990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5941824</v>
      </c>
      <c r="H14" s="466"/>
      <c r="I14" s="466"/>
      <c r="J14" s="466"/>
      <c r="K14" s="466"/>
      <c r="L14" s="27"/>
      <c r="M14" s="28"/>
      <c r="N14" s="465">
        <v>4695533</v>
      </c>
      <c r="O14" s="466"/>
      <c r="P14" s="466"/>
      <c r="Q14" s="466"/>
      <c r="R14" s="49"/>
      <c r="S14" s="658">
        <f t="shared" si="0"/>
        <v>26.5</v>
      </c>
      <c r="T14" s="659"/>
      <c r="U14" s="689" t="s">
        <v>25</v>
      </c>
      <c r="V14" s="491"/>
      <c r="W14" s="491"/>
      <c r="X14" s="491"/>
      <c r="Y14" s="492"/>
      <c r="Z14" s="519">
        <v>101745607</v>
      </c>
      <c r="AA14" s="504"/>
      <c r="AB14" s="504"/>
      <c r="AC14" s="504"/>
      <c r="AD14" s="50"/>
      <c r="AE14" s="44" t="s">
        <v>15</v>
      </c>
      <c r="AF14" s="519">
        <v>97943609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749954</v>
      </c>
      <c r="H16" s="504"/>
      <c r="I16" s="504"/>
      <c r="J16" s="504"/>
      <c r="K16" s="504"/>
      <c r="L16" s="27"/>
      <c r="M16" s="28"/>
      <c r="N16" s="519">
        <v>921762</v>
      </c>
      <c r="O16" s="504"/>
      <c r="P16" s="504"/>
      <c r="Q16" s="504"/>
      <c r="R16" s="29"/>
      <c r="S16" s="658">
        <f t="shared" si="0"/>
        <v>-18.600000000000001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5191870</v>
      </c>
      <c r="H18" s="466"/>
      <c r="I18" s="466"/>
      <c r="J18" s="466"/>
      <c r="K18" s="466"/>
      <c r="L18" s="27"/>
      <c r="M18" s="28"/>
      <c r="N18" s="465">
        <v>3773771</v>
      </c>
      <c r="O18" s="466"/>
      <c r="P18" s="466"/>
      <c r="Q18" s="466"/>
      <c r="R18" s="49"/>
      <c r="S18" s="658">
        <f t="shared" si="0"/>
        <v>37.6</v>
      </c>
      <c r="T18" s="659"/>
      <c r="U18" s="689" t="s">
        <v>34</v>
      </c>
      <c r="V18" s="491"/>
      <c r="W18" s="491"/>
      <c r="X18" s="491"/>
      <c r="Y18" s="492"/>
      <c r="Z18" s="674">
        <v>0.67</v>
      </c>
      <c r="AA18" s="675"/>
      <c r="AB18" s="675"/>
      <c r="AC18" s="675"/>
      <c r="AD18" s="54"/>
      <c r="AE18" s="55"/>
      <c r="AF18" s="42"/>
      <c r="AG18" s="675">
        <v>0.66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1418099</v>
      </c>
      <c r="H20" s="504"/>
      <c r="I20" s="504"/>
      <c r="J20" s="504"/>
      <c r="K20" s="504"/>
      <c r="L20" s="27"/>
      <c r="M20" s="28"/>
      <c r="N20" s="519">
        <v>-568010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5.0999999999999996</v>
      </c>
      <c r="AA20" s="669"/>
      <c r="AB20" s="669"/>
      <c r="AC20" s="669"/>
      <c r="AD20" s="26"/>
      <c r="AE20" s="60" t="s">
        <v>16</v>
      </c>
      <c r="AF20" s="16"/>
      <c r="AG20" s="672">
        <v>3.9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2364684</v>
      </c>
      <c r="H22" s="504"/>
      <c r="I22" s="504"/>
      <c r="J22" s="504"/>
      <c r="K22" s="504"/>
      <c r="L22" s="27"/>
      <c r="M22" s="28"/>
      <c r="N22" s="519">
        <v>2635588</v>
      </c>
      <c r="O22" s="504"/>
      <c r="P22" s="504"/>
      <c r="Q22" s="504"/>
      <c r="R22" s="29"/>
      <c r="S22" s="658">
        <f>IF(N22=0,IF(G22&gt;0,"皆増","－"),IF(G22=0,"皆減",ROUND((G22-N22)/N22*100,1)))</f>
        <v>-10.3</v>
      </c>
      <c r="T22" s="659"/>
      <c r="U22" s="662" t="s">
        <v>40</v>
      </c>
      <c r="V22" s="663"/>
      <c r="W22" s="663"/>
      <c r="X22" s="663"/>
      <c r="Y22" s="664"/>
      <c r="Z22" s="668">
        <v>82.8</v>
      </c>
      <c r="AA22" s="669"/>
      <c r="AB22" s="669"/>
      <c r="AC22" s="669"/>
      <c r="AD22" s="26"/>
      <c r="AE22" s="60" t="s">
        <v>16</v>
      </c>
      <c r="AF22" s="16"/>
      <c r="AG22" s="672">
        <v>80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21147236</v>
      </c>
      <c r="AA24" s="641"/>
      <c r="AB24" s="641"/>
      <c r="AC24" s="641"/>
      <c r="AD24" s="50"/>
      <c r="AE24" s="44" t="s">
        <v>15</v>
      </c>
      <c r="AF24" s="640">
        <v>18538575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8000000</v>
      </c>
      <c r="H26" s="504"/>
      <c r="I26" s="504"/>
      <c r="J26" s="504"/>
      <c r="K26" s="504"/>
      <c r="L26" s="27"/>
      <c r="M26" s="28"/>
      <c r="N26" s="519">
        <v>8500000</v>
      </c>
      <c r="O26" s="504"/>
      <c r="P26" s="504"/>
      <c r="Q26" s="504"/>
      <c r="R26" s="29"/>
      <c r="S26" s="658">
        <f>IF(N26=0,IF(G26&gt;0,"皆増","－"),IF(G26=0,"皆減",ROUND((G26-N26)/N26*100,1)))</f>
        <v>-5.9</v>
      </c>
      <c r="T26" s="659"/>
      <c r="U26" s="662" t="s">
        <v>46</v>
      </c>
      <c r="V26" s="663"/>
      <c r="W26" s="663"/>
      <c r="X26" s="663"/>
      <c r="Y26" s="664"/>
      <c r="Z26" s="640">
        <v>14067860</v>
      </c>
      <c r="AA26" s="641"/>
      <c r="AB26" s="641"/>
      <c r="AC26" s="641"/>
      <c r="AD26" s="50"/>
      <c r="AE26" s="44" t="s">
        <v>15</v>
      </c>
      <c r="AF26" s="640">
        <v>11511795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-4217217</v>
      </c>
      <c r="H28" s="466"/>
      <c r="I28" s="466"/>
      <c r="J28" s="466"/>
      <c r="K28" s="466"/>
      <c r="L28" s="27"/>
      <c r="M28" s="28"/>
      <c r="N28" s="465">
        <v>-6432422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199</v>
      </c>
      <c r="I34" s="604"/>
      <c r="J34" s="604"/>
      <c r="K34" s="604"/>
      <c r="L34" s="76" t="s">
        <v>54</v>
      </c>
      <c r="M34" s="28"/>
      <c r="N34" s="252"/>
      <c r="O34" s="604" t="s">
        <v>199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-1.5</v>
      </c>
      <c r="AB34" s="596"/>
      <c r="AC34" s="596"/>
      <c r="AD34" s="612" t="s">
        <v>56</v>
      </c>
      <c r="AE34" s="613"/>
      <c r="AF34" s="26"/>
      <c r="AG34" s="79"/>
      <c r="AH34" s="596">
        <v>-2.4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199</v>
      </c>
      <c r="I36" s="604"/>
      <c r="J36" s="604"/>
      <c r="K36" s="604"/>
      <c r="L36" s="76" t="s">
        <v>54</v>
      </c>
      <c r="M36" s="28"/>
      <c r="N36" s="252"/>
      <c r="O36" s="604" t="s">
        <v>199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199</v>
      </c>
      <c r="AB36" s="611"/>
      <c r="AC36" s="611"/>
      <c r="AD36" s="612" t="s">
        <v>56</v>
      </c>
      <c r="AE36" s="613"/>
      <c r="AF36" s="42"/>
      <c r="AG36" s="79"/>
      <c r="AH36" s="596" t="s">
        <v>199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32731098</v>
      </c>
      <c r="Y43" s="504"/>
      <c r="Z43" s="520"/>
      <c r="AA43" s="519">
        <v>4300097</v>
      </c>
      <c r="AB43" s="504"/>
      <c r="AC43" s="520"/>
      <c r="AD43" s="528">
        <v>22472014</v>
      </c>
      <c r="AE43" s="529"/>
      <c r="AF43" s="529"/>
      <c r="AG43" s="530"/>
      <c r="AH43" s="519">
        <v>59503209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2601</v>
      </c>
      <c r="F44" s="487"/>
      <c r="G44" s="488"/>
      <c r="H44" s="486">
        <v>304518</v>
      </c>
      <c r="I44" s="487"/>
      <c r="J44" s="487"/>
      <c r="K44" s="488"/>
      <c r="L44" s="486">
        <v>112</v>
      </c>
      <c r="M44" s="487"/>
      <c r="N44" s="488"/>
      <c r="O44" s="486">
        <v>2625</v>
      </c>
      <c r="P44" s="487"/>
      <c r="Q44" s="486">
        <v>295923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219</v>
      </c>
      <c r="F45" s="508"/>
      <c r="G45" s="509"/>
      <c r="H45" s="507">
        <v>284171</v>
      </c>
      <c r="I45" s="508"/>
      <c r="J45" s="508"/>
      <c r="K45" s="509"/>
      <c r="L45" s="507">
        <v>0</v>
      </c>
      <c r="M45" s="508"/>
      <c r="N45" s="509"/>
      <c r="O45" s="507">
        <v>232</v>
      </c>
      <c r="P45" s="508"/>
      <c r="Q45" s="507">
        <v>284110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2364684</v>
      </c>
      <c r="Y45" s="504"/>
      <c r="Z45" s="520"/>
      <c r="AA45" s="465">
        <v>109930</v>
      </c>
      <c r="AB45" s="466"/>
      <c r="AC45" s="467"/>
      <c r="AD45" s="519">
        <v>2399470</v>
      </c>
      <c r="AE45" s="504"/>
      <c r="AF45" s="504"/>
      <c r="AG45" s="520"/>
      <c r="AH45" s="519">
        <v>4874084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70</v>
      </c>
      <c r="F46" s="466"/>
      <c r="G46" s="467"/>
      <c r="H46" s="465">
        <v>332141</v>
      </c>
      <c r="I46" s="466"/>
      <c r="J46" s="466"/>
      <c r="K46" s="467"/>
      <c r="L46" s="465">
        <v>0</v>
      </c>
      <c r="M46" s="466"/>
      <c r="N46" s="467"/>
      <c r="O46" s="465">
        <v>74</v>
      </c>
      <c r="P46" s="466"/>
      <c r="Q46" s="465">
        <v>316863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8000000</v>
      </c>
      <c r="Y47" s="466"/>
      <c r="Z47" s="467"/>
      <c r="AA47" s="465">
        <v>0</v>
      </c>
      <c r="AB47" s="466"/>
      <c r="AC47" s="467"/>
      <c r="AD47" s="465">
        <v>1438727</v>
      </c>
      <c r="AE47" s="466"/>
      <c r="AF47" s="466"/>
      <c r="AG47" s="467"/>
      <c r="AH47" s="465">
        <v>9438727</v>
      </c>
      <c r="AI47" s="466"/>
      <c r="AJ47" s="466"/>
      <c r="AK47" s="477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887" t="s">
        <v>206</v>
      </c>
      <c r="I48" s="888"/>
      <c r="J48" s="888"/>
      <c r="K48" s="889"/>
      <c r="L48" s="507">
        <v>0</v>
      </c>
      <c r="M48" s="508"/>
      <c r="N48" s="509"/>
      <c r="O48" s="507">
        <v>0</v>
      </c>
      <c r="P48" s="508"/>
      <c r="Q48" s="887" t="s">
        <v>53</v>
      </c>
      <c r="R48" s="888"/>
      <c r="S48" s="89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2671</v>
      </c>
      <c r="F49" s="508"/>
      <c r="G49" s="509"/>
      <c r="H49" s="507">
        <v>305242</v>
      </c>
      <c r="I49" s="508"/>
      <c r="J49" s="508"/>
      <c r="K49" s="509"/>
      <c r="L49" s="507">
        <f>L44+L46+L48</f>
        <v>112</v>
      </c>
      <c r="M49" s="508"/>
      <c r="N49" s="509"/>
      <c r="O49" s="507">
        <v>2699</v>
      </c>
      <c r="P49" s="509"/>
      <c r="Q49" s="507">
        <v>296497</v>
      </c>
      <c r="R49" s="508"/>
      <c r="S49" s="510"/>
      <c r="T49" s="561"/>
      <c r="U49" s="526"/>
      <c r="V49" s="511" t="s">
        <v>83</v>
      </c>
      <c r="W49" s="512"/>
      <c r="X49" s="465">
        <v>0</v>
      </c>
      <c r="Y49" s="466"/>
      <c r="Z49" s="467"/>
      <c r="AA49" s="465">
        <v>0</v>
      </c>
      <c r="AB49" s="466"/>
      <c r="AC49" s="467"/>
      <c r="AD49" s="465">
        <v>0</v>
      </c>
      <c r="AE49" s="466"/>
      <c r="AF49" s="466"/>
      <c r="AG49" s="467"/>
      <c r="AH49" s="465">
        <v>0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158</v>
      </c>
      <c r="F50" s="466"/>
      <c r="G50" s="467"/>
      <c r="H50" s="465">
        <v>289737</v>
      </c>
      <c r="I50" s="466"/>
      <c r="J50" s="466"/>
      <c r="K50" s="467"/>
      <c r="L50" s="465">
        <v>8</v>
      </c>
      <c r="M50" s="466"/>
      <c r="N50" s="467"/>
      <c r="O50" s="465">
        <v>164</v>
      </c>
      <c r="P50" s="467"/>
      <c r="Q50" s="465">
        <v>279579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8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27095782</v>
      </c>
      <c r="Y51" s="466"/>
      <c r="Z51" s="467"/>
      <c r="AA51" s="465">
        <f>AA43+AA45-AA47+AA49</f>
        <v>4410027</v>
      </c>
      <c r="AB51" s="466"/>
      <c r="AC51" s="467"/>
      <c r="AD51" s="471">
        <f>AD43+AD45-AD47+AD49</f>
        <v>23432757</v>
      </c>
      <c r="AE51" s="472"/>
      <c r="AF51" s="472"/>
      <c r="AG51" s="473"/>
      <c r="AH51" s="465">
        <f>AH43+AH45-AH47+AH49</f>
        <v>54938566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2829</v>
      </c>
      <c r="F52" s="483"/>
      <c r="G52" s="484"/>
      <c r="H52" s="482">
        <v>304376</v>
      </c>
      <c r="I52" s="483"/>
      <c r="J52" s="483"/>
      <c r="K52" s="484"/>
      <c r="L52" s="482">
        <f>L49+L50</f>
        <v>120</v>
      </c>
      <c r="M52" s="483"/>
      <c r="N52" s="484"/>
      <c r="O52" s="482">
        <v>2863</v>
      </c>
      <c r="P52" s="484"/>
      <c r="Q52" s="482">
        <v>295528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F4619-3C48-4C8D-9C4F-EC8F4051BD56}">
  <sheetPr codeName="Sheet12"/>
  <dimension ref="A1:U68"/>
  <sheetViews>
    <sheetView view="pageBreakPreview" zoomScale="70" zoomScaleNormal="90" zoomScaleSheetLayoutView="70" workbookViewId="0">
      <pane xSplit="3" ySplit="6" topLeftCell="D7" activePane="bottomRight" state="frozen"/>
      <selection activeCell="AT12" sqref="AT12"/>
      <selection pane="topRight" activeCell="AT12" sqref="AT12"/>
      <selection pane="bottomLeft" activeCell="AT12" sqref="AT12"/>
      <selection pane="bottomRight" activeCell="AT12" sqref="AT12"/>
    </sheetView>
  </sheetViews>
  <sheetFormatPr defaultColWidth="9" defaultRowHeight="13.2" x14ac:dyDescent="0.2"/>
  <cols>
    <col min="1" max="1" width="1" style="231" customWidth="1"/>
    <col min="2" max="2" width="2.6640625" style="231" customWidth="1"/>
    <col min="3" max="3" width="17.44140625" style="231" customWidth="1"/>
    <col min="4" max="4" width="15" style="231" customWidth="1"/>
    <col min="5" max="5" width="9.109375" style="231" customWidth="1"/>
    <col min="6" max="6" width="7.88671875" style="231" customWidth="1"/>
    <col min="7" max="8" width="2.6640625" style="231" customWidth="1"/>
    <col min="9" max="9" width="13" style="231" customWidth="1"/>
    <col min="10" max="10" width="8.44140625" style="231" customWidth="1"/>
    <col min="11" max="11" width="7.109375" style="231" customWidth="1"/>
    <col min="12" max="12" width="9.6640625" style="231" customWidth="1"/>
    <col min="13" max="14" width="5.6640625" style="231" customWidth="1"/>
    <col min="15" max="15" width="14.88671875" style="231" customWidth="1"/>
    <col min="16" max="16" width="10.77734375" style="231" customWidth="1"/>
    <col min="17" max="17" width="4.6640625" style="231" customWidth="1"/>
    <col min="18" max="18" width="9" style="231" customWidth="1"/>
    <col min="19" max="19" width="1.109375" style="231" customWidth="1"/>
    <col min="20" max="20" width="6" style="231" customWidth="1"/>
    <col min="21" max="16384" width="9" style="231"/>
  </cols>
  <sheetData>
    <row r="1" spans="1:20" ht="24" customHeight="1" thickBot="1" x14ac:dyDescent="0.3">
      <c r="A1" s="231" t="s">
        <v>85</v>
      </c>
      <c r="N1" s="116" t="s">
        <v>86</v>
      </c>
      <c r="O1" s="254"/>
      <c r="P1" s="876" t="s">
        <v>207</v>
      </c>
      <c r="Q1" s="877"/>
      <c r="R1" s="877"/>
    </row>
    <row r="2" spans="1:20" ht="6" customHeight="1" thickBot="1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20" s="117" customFormat="1" ht="27" customHeight="1" x14ac:dyDescent="0.2">
      <c r="B3" s="878" t="s">
        <v>88</v>
      </c>
      <c r="C3" s="879"/>
      <c r="D3" s="879"/>
      <c r="E3" s="879"/>
      <c r="F3" s="880"/>
      <c r="G3" s="881" t="s">
        <v>89</v>
      </c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3"/>
      <c r="S3" s="118"/>
      <c r="T3" s="118"/>
    </row>
    <row r="4" spans="1:20" ht="26.25" customHeight="1" x14ac:dyDescent="0.2">
      <c r="B4" s="884" t="s">
        <v>10</v>
      </c>
      <c r="C4" s="832"/>
      <c r="D4" s="255" t="s">
        <v>90</v>
      </c>
      <c r="E4" s="255" t="s">
        <v>91</v>
      </c>
      <c r="F4" s="256" t="s">
        <v>92</v>
      </c>
      <c r="G4" s="848" t="s">
        <v>10</v>
      </c>
      <c r="H4" s="849"/>
      <c r="I4" s="832"/>
      <c r="J4" s="831" t="s">
        <v>90</v>
      </c>
      <c r="K4" s="832"/>
      <c r="L4" s="255" t="s">
        <v>91</v>
      </c>
      <c r="M4" s="831" t="s">
        <v>92</v>
      </c>
      <c r="N4" s="832"/>
      <c r="O4" s="255" t="s">
        <v>93</v>
      </c>
      <c r="P4" s="831" t="s">
        <v>94</v>
      </c>
      <c r="Q4" s="832"/>
      <c r="R4" s="119" t="s">
        <v>95</v>
      </c>
      <c r="S4" s="120"/>
      <c r="T4" s="120"/>
    </row>
    <row r="5" spans="1:20" s="121" customFormat="1" ht="12" customHeight="1" x14ac:dyDescent="0.2">
      <c r="B5" s="122"/>
      <c r="C5" s="123"/>
      <c r="D5" s="124" t="s">
        <v>14</v>
      </c>
      <c r="E5" s="124" t="s">
        <v>16</v>
      </c>
      <c r="F5" s="125" t="s">
        <v>16</v>
      </c>
      <c r="G5" s="126"/>
      <c r="H5" s="123"/>
      <c r="I5" s="127"/>
      <c r="J5" s="867" t="s">
        <v>15</v>
      </c>
      <c r="K5" s="868"/>
      <c r="L5" s="124" t="s">
        <v>16</v>
      </c>
      <c r="M5" s="869" t="s">
        <v>16</v>
      </c>
      <c r="N5" s="870"/>
      <c r="O5" s="124" t="s">
        <v>14</v>
      </c>
      <c r="P5" s="869" t="s">
        <v>15</v>
      </c>
      <c r="Q5" s="870"/>
      <c r="R5" s="128" t="s">
        <v>16</v>
      </c>
    </row>
    <row r="6" spans="1:20" ht="23.25" customHeight="1" x14ac:dyDescent="0.2">
      <c r="B6" s="871" t="s">
        <v>96</v>
      </c>
      <c r="C6" s="872"/>
      <c r="D6" s="129">
        <v>55140168</v>
      </c>
      <c r="E6" s="169">
        <f t="shared" ref="E6:E33" si="0">IF(D6=0,"－",ROUND(D6/$D$33*100,1))</f>
        <v>29</v>
      </c>
      <c r="F6" s="257">
        <v>-0.5</v>
      </c>
      <c r="G6" s="873" t="s">
        <v>97</v>
      </c>
      <c r="H6" s="874"/>
      <c r="I6" s="875"/>
      <c r="J6" s="798">
        <v>29201737</v>
      </c>
      <c r="K6" s="800"/>
      <c r="L6" s="258">
        <f t="shared" ref="L6:L29" si="1">IF(J6=0,"－",ROUND(J6/$J$29*100,1))</f>
        <v>15.9</v>
      </c>
      <c r="M6" s="860">
        <v>12.6</v>
      </c>
      <c r="N6" s="861"/>
      <c r="O6" s="129">
        <v>26918449</v>
      </c>
      <c r="P6" s="798">
        <v>26001900</v>
      </c>
      <c r="Q6" s="800"/>
      <c r="R6" s="259">
        <f t="shared" ref="R6:R16" si="2">IF(P6=0,"－",ROUND(P6/$P$25*100,1))</f>
        <v>24.2</v>
      </c>
    </row>
    <row r="7" spans="1:20" ht="23.25" customHeight="1" x14ac:dyDescent="0.2">
      <c r="B7" s="809" t="s">
        <v>98</v>
      </c>
      <c r="C7" s="810"/>
      <c r="D7" s="129">
        <v>517090</v>
      </c>
      <c r="E7" s="260">
        <f t="shared" si="0"/>
        <v>0.3</v>
      </c>
      <c r="F7" s="257">
        <v>0.2</v>
      </c>
      <c r="G7" s="261" t="s">
        <v>99</v>
      </c>
      <c r="H7" s="866" t="s">
        <v>100</v>
      </c>
      <c r="I7" s="866"/>
      <c r="J7" s="762">
        <v>18235226</v>
      </c>
      <c r="K7" s="764"/>
      <c r="L7" s="258">
        <f t="shared" si="1"/>
        <v>9.9</v>
      </c>
      <c r="M7" s="860">
        <v>4.4000000000000004</v>
      </c>
      <c r="N7" s="861"/>
      <c r="O7" s="129">
        <v>16965314</v>
      </c>
      <c r="P7" s="762">
        <v>16961190</v>
      </c>
      <c r="Q7" s="764"/>
      <c r="R7" s="262">
        <f t="shared" si="2"/>
        <v>15.8</v>
      </c>
    </row>
    <row r="8" spans="1:20" ht="23.25" customHeight="1" x14ac:dyDescent="0.2">
      <c r="B8" s="809" t="s">
        <v>101</v>
      </c>
      <c r="C8" s="810"/>
      <c r="D8" s="129">
        <v>273156</v>
      </c>
      <c r="E8" s="260">
        <f t="shared" si="0"/>
        <v>0.1</v>
      </c>
      <c r="F8" s="257">
        <v>39</v>
      </c>
      <c r="G8" s="263"/>
      <c r="H8" s="866" t="s">
        <v>102</v>
      </c>
      <c r="I8" s="866"/>
      <c r="J8" s="762">
        <v>2160168</v>
      </c>
      <c r="K8" s="764"/>
      <c r="L8" s="258">
        <f t="shared" si="1"/>
        <v>1.2</v>
      </c>
      <c r="M8" s="860">
        <v>211</v>
      </c>
      <c r="N8" s="861"/>
      <c r="O8" s="129">
        <v>2160168</v>
      </c>
      <c r="P8" s="762">
        <v>1744055</v>
      </c>
      <c r="Q8" s="764"/>
      <c r="R8" s="262">
        <f t="shared" si="2"/>
        <v>1.6</v>
      </c>
    </row>
    <row r="9" spans="1:20" ht="23.25" customHeight="1" x14ac:dyDescent="0.2">
      <c r="B9" s="809" t="s">
        <v>103</v>
      </c>
      <c r="C9" s="810"/>
      <c r="D9" s="129">
        <v>1409440</v>
      </c>
      <c r="E9" s="260">
        <f t="shared" si="0"/>
        <v>0.7</v>
      </c>
      <c r="F9" s="264">
        <v>34.700000000000003</v>
      </c>
      <c r="G9" s="848" t="s">
        <v>104</v>
      </c>
      <c r="H9" s="849"/>
      <c r="I9" s="832"/>
      <c r="J9" s="762">
        <v>58085896</v>
      </c>
      <c r="K9" s="764"/>
      <c r="L9" s="258">
        <f t="shared" si="1"/>
        <v>31.6</v>
      </c>
      <c r="M9" s="860">
        <v>-6.8</v>
      </c>
      <c r="N9" s="861"/>
      <c r="O9" s="129">
        <v>23988337</v>
      </c>
      <c r="P9" s="762">
        <v>19891397</v>
      </c>
      <c r="Q9" s="764"/>
      <c r="R9" s="262">
        <f t="shared" si="2"/>
        <v>18.5</v>
      </c>
    </row>
    <row r="10" spans="1:20" ht="23.25" customHeight="1" x14ac:dyDescent="0.2">
      <c r="B10" s="809" t="s">
        <v>105</v>
      </c>
      <c r="C10" s="810"/>
      <c r="D10" s="129">
        <v>2060351</v>
      </c>
      <c r="E10" s="260">
        <f t="shared" si="0"/>
        <v>1.1000000000000001</v>
      </c>
      <c r="F10" s="264">
        <v>83.2</v>
      </c>
      <c r="G10" s="848" t="s">
        <v>106</v>
      </c>
      <c r="H10" s="849"/>
      <c r="I10" s="832"/>
      <c r="J10" s="762">
        <v>2695728</v>
      </c>
      <c r="K10" s="764"/>
      <c r="L10" s="258">
        <f t="shared" si="1"/>
        <v>1.5</v>
      </c>
      <c r="M10" s="860">
        <v>33</v>
      </c>
      <c r="N10" s="861"/>
      <c r="O10" s="129">
        <v>2695728</v>
      </c>
      <c r="P10" s="762">
        <v>2695728</v>
      </c>
      <c r="Q10" s="764"/>
      <c r="R10" s="262">
        <f t="shared" si="2"/>
        <v>2.5</v>
      </c>
    </row>
    <row r="11" spans="1:20" ht="23.25" customHeight="1" x14ac:dyDescent="0.2">
      <c r="B11" s="809" t="s">
        <v>107</v>
      </c>
      <c r="C11" s="810"/>
      <c r="D11" s="129">
        <v>13789103</v>
      </c>
      <c r="E11" s="260">
        <f t="shared" si="0"/>
        <v>7.3</v>
      </c>
      <c r="F11" s="264">
        <v>4.8</v>
      </c>
      <c r="G11" s="862" t="s">
        <v>108</v>
      </c>
      <c r="H11" s="864" t="s">
        <v>109</v>
      </c>
      <c r="I11" s="832"/>
      <c r="J11" s="762">
        <v>2695728</v>
      </c>
      <c r="K11" s="764"/>
      <c r="L11" s="258">
        <f t="shared" si="1"/>
        <v>1.5</v>
      </c>
      <c r="M11" s="860">
        <v>33</v>
      </c>
      <c r="N11" s="861"/>
      <c r="O11" s="129">
        <v>2695728</v>
      </c>
      <c r="P11" s="762">
        <v>2695728</v>
      </c>
      <c r="Q11" s="764"/>
      <c r="R11" s="262">
        <f t="shared" si="2"/>
        <v>2.5</v>
      </c>
    </row>
    <row r="12" spans="1:20" ht="23.25" customHeight="1" x14ac:dyDescent="0.2">
      <c r="B12" s="809" t="s">
        <v>111</v>
      </c>
      <c r="C12" s="810"/>
      <c r="D12" s="129">
        <v>0</v>
      </c>
      <c r="E12" s="265" t="str">
        <f t="shared" si="0"/>
        <v>－</v>
      </c>
      <c r="F12" s="264" t="s">
        <v>199</v>
      </c>
      <c r="G12" s="863"/>
      <c r="H12" s="864" t="s">
        <v>112</v>
      </c>
      <c r="I12" s="832"/>
      <c r="J12" s="762">
        <v>0</v>
      </c>
      <c r="K12" s="764"/>
      <c r="L12" s="258" t="str">
        <f t="shared" si="1"/>
        <v>－</v>
      </c>
      <c r="M12" s="860" t="s">
        <v>199</v>
      </c>
      <c r="N12" s="861"/>
      <c r="O12" s="129">
        <v>0</v>
      </c>
      <c r="P12" s="762">
        <v>0</v>
      </c>
      <c r="Q12" s="764"/>
      <c r="R12" s="262" t="str">
        <f t="shared" si="2"/>
        <v>－</v>
      </c>
    </row>
    <row r="13" spans="1:20" ht="23.25" customHeight="1" x14ac:dyDescent="0.2">
      <c r="B13" s="809" t="s">
        <v>113</v>
      </c>
      <c r="C13" s="810"/>
      <c r="D13" s="129">
        <v>1742</v>
      </c>
      <c r="E13" s="228">
        <f t="shared" si="0"/>
        <v>0</v>
      </c>
      <c r="F13" s="264">
        <v>-53.9</v>
      </c>
      <c r="G13" s="848" t="s">
        <v>114</v>
      </c>
      <c r="H13" s="849"/>
      <c r="I13" s="832"/>
      <c r="J13" s="762">
        <f>J6+J9+J10</f>
        <v>89983361</v>
      </c>
      <c r="K13" s="764"/>
      <c r="L13" s="258">
        <f t="shared" si="1"/>
        <v>48.9</v>
      </c>
      <c r="M13" s="860">
        <v>-0.4</v>
      </c>
      <c r="N13" s="861"/>
      <c r="O13" s="130">
        <f>O6+O9+O10</f>
        <v>53602514</v>
      </c>
      <c r="P13" s="762">
        <f>P6+P9+P10</f>
        <v>48589025</v>
      </c>
      <c r="Q13" s="764"/>
      <c r="R13" s="262">
        <f t="shared" si="2"/>
        <v>45.3</v>
      </c>
    </row>
    <row r="14" spans="1:20" ht="23.25" customHeight="1" x14ac:dyDescent="0.2">
      <c r="B14" s="809" t="s">
        <v>115</v>
      </c>
      <c r="C14" s="810"/>
      <c r="D14" s="129">
        <v>188221</v>
      </c>
      <c r="E14" s="228">
        <f t="shared" si="0"/>
        <v>0.1</v>
      </c>
      <c r="F14" s="264">
        <v>33.200000000000003</v>
      </c>
      <c r="G14" s="848" t="s">
        <v>116</v>
      </c>
      <c r="H14" s="849"/>
      <c r="I14" s="832"/>
      <c r="J14" s="762">
        <v>41908313</v>
      </c>
      <c r="K14" s="764"/>
      <c r="L14" s="258">
        <f t="shared" si="1"/>
        <v>22.8</v>
      </c>
      <c r="M14" s="793">
        <v>12.4</v>
      </c>
      <c r="N14" s="828"/>
      <c r="O14" s="129">
        <v>35710008</v>
      </c>
      <c r="P14" s="762">
        <v>25125392</v>
      </c>
      <c r="Q14" s="764"/>
      <c r="R14" s="266">
        <f t="shared" si="2"/>
        <v>23.4</v>
      </c>
    </row>
    <row r="15" spans="1:20" ht="23.25" customHeight="1" x14ac:dyDescent="0.2">
      <c r="B15" s="859" t="s">
        <v>117</v>
      </c>
      <c r="C15" s="850"/>
      <c r="D15" s="129">
        <v>1530541</v>
      </c>
      <c r="E15" s="265">
        <f t="shared" si="0"/>
        <v>0.8</v>
      </c>
      <c r="F15" s="264">
        <v>1470.8</v>
      </c>
      <c r="G15" s="848" t="s">
        <v>118</v>
      </c>
      <c r="H15" s="849"/>
      <c r="I15" s="832"/>
      <c r="J15" s="762">
        <v>1451950</v>
      </c>
      <c r="K15" s="764"/>
      <c r="L15" s="258">
        <f t="shared" si="1"/>
        <v>0.8</v>
      </c>
      <c r="M15" s="793">
        <v>1.7</v>
      </c>
      <c r="N15" s="828"/>
      <c r="O15" s="129">
        <v>1402025</v>
      </c>
      <c r="P15" s="762">
        <v>1402025</v>
      </c>
      <c r="Q15" s="764"/>
      <c r="R15" s="262">
        <f t="shared" si="2"/>
        <v>1.3</v>
      </c>
    </row>
    <row r="16" spans="1:20" ht="23.25" customHeight="1" x14ac:dyDescent="0.2">
      <c r="B16" s="809" t="s">
        <v>119</v>
      </c>
      <c r="C16" s="850"/>
      <c r="D16" s="129">
        <v>33224027</v>
      </c>
      <c r="E16" s="260">
        <f t="shared" si="0"/>
        <v>17.5</v>
      </c>
      <c r="F16" s="264">
        <v>5.7</v>
      </c>
      <c r="G16" s="848" t="s">
        <v>120</v>
      </c>
      <c r="H16" s="849"/>
      <c r="I16" s="832"/>
      <c r="J16" s="762">
        <v>17469421</v>
      </c>
      <c r="K16" s="764"/>
      <c r="L16" s="258">
        <f t="shared" si="1"/>
        <v>9.5</v>
      </c>
      <c r="M16" s="793">
        <v>-6.2</v>
      </c>
      <c r="N16" s="828"/>
      <c r="O16" s="129">
        <v>14379769</v>
      </c>
      <c r="P16" s="762">
        <v>5175621</v>
      </c>
      <c r="Q16" s="764"/>
      <c r="R16" s="262">
        <f t="shared" si="2"/>
        <v>4.8</v>
      </c>
    </row>
    <row r="17" spans="1:21" ht="23.25" customHeight="1" x14ac:dyDescent="0.2">
      <c r="B17" s="851" t="s">
        <v>108</v>
      </c>
      <c r="C17" s="267" t="s">
        <v>121</v>
      </c>
      <c r="D17" s="129">
        <v>29523751</v>
      </c>
      <c r="E17" s="260">
        <f t="shared" si="0"/>
        <v>15.5</v>
      </c>
      <c r="F17" s="264">
        <v>2.4</v>
      </c>
      <c r="G17" s="848" t="s">
        <v>38</v>
      </c>
      <c r="H17" s="849"/>
      <c r="I17" s="832"/>
      <c r="J17" s="762">
        <v>4874084</v>
      </c>
      <c r="K17" s="764"/>
      <c r="L17" s="258">
        <f t="shared" si="1"/>
        <v>2.6</v>
      </c>
      <c r="M17" s="793">
        <v>-6.3</v>
      </c>
      <c r="N17" s="828"/>
      <c r="O17" s="129">
        <v>4734557</v>
      </c>
      <c r="P17" s="853"/>
      <c r="Q17" s="854"/>
      <c r="R17" s="855"/>
    </row>
    <row r="18" spans="1:21" ht="23.25" customHeight="1" x14ac:dyDescent="0.2">
      <c r="B18" s="852"/>
      <c r="C18" s="267" t="s">
        <v>122</v>
      </c>
      <c r="D18" s="129">
        <v>3700276</v>
      </c>
      <c r="E18" s="260">
        <f t="shared" si="0"/>
        <v>1.9</v>
      </c>
      <c r="F18" s="264">
        <v>42.5</v>
      </c>
      <c r="G18" s="848" t="s">
        <v>123</v>
      </c>
      <c r="H18" s="849"/>
      <c r="I18" s="832"/>
      <c r="J18" s="762">
        <v>0</v>
      </c>
      <c r="K18" s="764"/>
      <c r="L18" s="258" t="str">
        <f t="shared" si="1"/>
        <v>－</v>
      </c>
      <c r="M18" s="793" t="s">
        <v>199</v>
      </c>
      <c r="N18" s="828"/>
      <c r="O18" s="129">
        <v>0</v>
      </c>
      <c r="P18" s="856"/>
      <c r="Q18" s="857"/>
      <c r="R18" s="858"/>
    </row>
    <row r="19" spans="1:21" ht="23.25" customHeight="1" x14ac:dyDescent="0.2">
      <c r="B19" s="809" t="s">
        <v>124</v>
      </c>
      <c r="C19" s="810"/>
      <c r="D19" s="129">
        <v>33918</v>
      </c>
      <c r="E19" s="260">
        <f t="shared" si="0"/>
        <v>0</v>
      </c>
      <c r="F19" s="264">
        <v>5.5</v>
      </c>
      <c r="G19" s="848" t="s">
        <v>125</v>
      </c>
      <c r="H19" s="849"/>
      <c r="I19" s="832"/>
      <c r="J19" s="762">
        <v>50072</v>
      </c>
      <c r="K19" s="764"/>
      <c r="L19" s="258">
        <f t="shared" si="1"/>
        <v>0</v>
      </c>
      <c r="M19" s="793">
        <v>4.0999999999999996</v>
      </c>
      <c r="N19" s="828"/>
      <c r="O19" s="129">
        <v>0</v>
      </c>
      <c r="P19" s="762">
        <v>0</v>
      </c>
      <c r="Q19" s="764"/>
      <c r="R19" s="262" t="str">
        <f>IF(P19=0,"－",ROUND(P19/$P$25*100,1))</f>
        <v>－</v>
      </c>
    </row>
    <row r="20" spans="1:21" ht="23.25" customHeight="1" x14ac:dyDescent="0.2">
      <c r="A20" s="250" t="s">
        <v>126</v>
      </c>
      <c r="B20" s="809" t="s">
        <v>127</v>
      </c>
      <c r="C20" s="810"/>
      <c r="D20" s="130">
        <f>SUM(D6:D16)+D19</f>
        <v>108167757</v>
      </c>
      <c r="E20" s="260">
        <f t="shared" si="0"/>
        <v>56.9</v>
      </c>
      <c r="F20" s="264">
        <v>4.9000000000000004</v>
      </c>
      <c r="G20" s="848" t="s">
        <v>128</v>
      </c>
      <c r="H20" s="849"/>
      <c r="I20" s="832"/>
      <c r="J20" s="762">
        <v>13828529</v>
      </c>
      <c r="K20" s="764"/>
      <c r="L20" s="258">
        <f t="shared" si="1"/>
        <v>7.5</v>
      </c>
      <c r="M20" s="793">
        <v>-2.1</v>
      </c>
      <c r="N20" s="828"/>
      <c r="O20" s="129">
        <v>11149870</v>
      </c>
      <c r="P20" s="762">
        <v>8543073</v>
      </c>
      <c r="Q20" s="764"/>
      <c r="R20" s="262">
        <f>IF(P20=0,"－",ROUND(P20/$P$25*100,1))</f>
        <v>8</v>
      </c>
    </row>
    <row r="21" spans="1:21" ht="23.25" customHeight="1" x14ac:dyDescent="0.2">
      <c r="B21" s="809" t="s">
        <v>129</v>
      </c>
      <c r="C21" s="810"/>
      <c r="D21" s="129">
        <v>1609662</v>
      </c>
      <c r="E21" s="265">
        <f t="shared" si="0"/>
        <v>0.8</v>
      </c>
      <c r="F21" s="264">
        <v>0.9</v>
      </c>
      <c r="G21" s="843" t="s">
        <v>130</v>
      </c>
      <c r="H21" s="844"/>
      <c r="I21" s="845"/>
      <c r="J21" s="762">
        <v>0</v>
      </c>
      <c r="K21" s="764"/>
      <c r="L21" s="258" t="str">
        <f t="shared" si="1"/>
        <v>－</v>
      </c>
      <c r="M21" s="793" t="s">
        <v>199</v>
      </c>
      <c r="N21" s="828"/>
      <c r="O21" s="129">
        <v>0</v>
      </c>
      <c r="P21" s="762">
        <v>0</v>
      </c>
      <c r="Q21" s="764"/>
      <c r="R21" s="262" t="str">
        <f>IF(P21=0,"－",ROUND(P21/$P$25*100,1))</f>
        <v>－</v>
      </c>
    </row>
    <row r="22" spans="1:21" ht="23.25" customHeight="1" x14ac:dyDescent="0.2">
      <c r="B22" s="809" t="s">
        <v>131</v>
      </c>
      <c r="C22" s="810"/>
      <c r="D22" s="129">
        <v>4141621</v>
      </c>
      <c r="E22" s="260">
        <f t="shared" si="0"/>
        <v>2.2000000000000002</v>
      </c>
      <c r="F22" s="257">
        <v>-0.3</v>
      </c>
      <c r="G22" s="846" t="s">
        <v>132</v>
      </c>
      <c r="H22" s="847"/>
      <c r="I22" s="839"/>
      <c r="J22" s="763">
        <f>J24+J27+J28</f>
        <v>14503861</v>
      </c>
      <c r="K22" s="764"/>
      <c r="L22" s="258">
        <f t="shared" si="1"/>
        <v>7.9</v>
      </c>
      <c r="M22" s="793">
        <v>28.5</v>
      </c>
      <c r="N22" s="828"/>
      <c r="O22" s="131">
        <f>O24+O27+O28</f>
        <v>5944785</v>
      </c>
      <c r="P22" s="268" t="s">
        <v>133</v>
      </c>
      <c r="Q22" s="269"/>
      <c r="R22" s="270"/>
    </row>
    <row r="23" spans="1:21" ht="23.25" customHeight="1" x14ac:dyDescent="0.2">
      <c r="B23" s="809" t="s">
        <v>134</v>
      </c>
      <c r="C23" s="810"/>
      <c r="D23" s="129">
        <v>900572</v>
      </c>
      <c r="E23" s="260">
        <f t="shared" si="0"/>
        <v>0.5</v>
      </c>
      <c r="F23" s="257">
        <v>0.2</v>
      </c>
      <c r="G23" s="271"/>
      <c r="H23" s="838" t="s">
        <v>135</v>
      </c>
      <c r="I23" s="839"/>
      <c r="J23" s="762">
        <v>420839</v>
      </c>
      <c r="K23" s="764"/>
      <c r="L23" s="258">
        <f t="shared" si="1"/>
        <v>0.2</v>
      </c>
      <c r="M23" s="793">
        <v>3.2</v>
      </c>
      <c r="N23" s="828"/>
      <c r="O23" s="129">
        <v>420839</v>
      </c>
      <c r="P23" s="829">
        <v>88835136</v>
      </c>
      <c r="Q23" s="830"/>
      <c r="R23" s="273" t="s">
        <v>14</v>
      </c>
    </row>
    <row r="24" spans="1:21" ht="23.25" customHeight="1" x14ac:dyDescent="0.2">
      <c r="B24" s="809" t="s">
        <v>136</v>
      </c>
      <c r="C24" s="810"/>
      <c r="D24" s="129">
        <v>29735784</v>
      </c>
      <c r="E24" s="260">
        <f t="shared" si="0"/>
        <v>15.6</v>
      </c>
      <c r="F24" s="264">
        <v>-0.5</v>
      </c>
      <c r="G24" s="840" t="s">
        <v>137</v>
      </c>
      <c r="H24" s="838" t="s">
        <v>138</v>
      </c>
      <c r="I24" s="839"/>
      <c r="J24" s="762">
        <v>14503861</v>
      </c>
      <c r="K24" s="764"/>
      <c r="L24" s="258">
        <f t="shared" si="1"/>
        <v>7.9</v>
      </c>
      <c r="M24" s="793">
        <v>28.5</v>
      </c>
      <c r="N24" s="828"/>
      <c r="O24" s="129">
        <v>5944785</v>
      </c>
      <c r="P24" s="274" t="s">
        <v>139</v>
      </c>
      <c r="Q24" s="272"/>
      <c r="R24" s="273"/>
    </row>
    <row r="25" spans="1:21" ht="23.25" customHeight="1" x14ac:dyDescent="0.2">
      <c r="B25" s="809" t="s">
        <v>140</v>
      </c>
      <c r="C25" s="810"/>
      <c r="D25" s="129">
        <v>19951340</v>
      </c>
      <c r="E25" s="260">
        <f t="shared" si="0"/>
        <v>10.5</v>
      </c>
      <c r="F25" s="264">
        <v>5.5</v>
      </c>
      <c r="G25" s="840"/>
      <c r="H25" s="836" t="s">
        <v>108</v>
      </c>
      <c r="I25" s="255" t="s">
        <v>141</v>
      </c>
      <c r="J25" s="762">
        <v>1853500</v>
      </c>
      <c r="K25" s="764"/>
      <c r="L25" s="258">
        <f t="shared" si="1"/>
        <v>1</v>
      </c>
      <c r="M25" s="793">
        <v>-31.9</v>
      </c>
      <c r="N25" s="828"/>
      <c r="O25" s="129">
        <v>473614</v>
      </c>
      <c r="P25" s="829">
        <v>107338296</v>
      </c>
      <c r="Q25" s="830"/>
      <c r="R25" s="273" t="s">
        <v>14</v>
      </c>
    </row>
    <row r="26" spans="1:21" ht="23.25" customHeight="1" x14ac:dyDescent="0.2">
      <c r="B26" s="809" t="s">
        <v>142</v>
      </c>
      <c r="C26" s="810"/>
      <c r="D26" s="129">
        <v>2001433</v>
      </c>
      <c r="E26" s="260">
        <f t="shared" si="0"/>
        <v>1.1000000000000001</v>
      </c>
      <c r="F26" s="264">
        <v>3.3</v>
      </c>
      <c r="G26" s="840"/>
      <c r="H26" s="837"/>
      <c r="I26" s="255" t="s">
        <v>143</v>
      </c>
      <c r="J26" s="762">
        <v>12650361</v>
      </c>
      <c r="K26" s="764"/>
      <c r="L26" s="258">
        <f t="shared" si="1"/>
        <v>6.9</v>
      </c>
      <c r="M26" s="793">
        <v>47.7</v>
      </c>
      <c r="N26" s="828"/>
      <c r="O26" s="129">
        <v>5471171</v>
      </c>
      <c r="R26" s="275"/>
    </row>
    <row r="27" spans="1:21" ht="23.25" customHeight="1" x14ac:dyDescent="0.2">
      <c r="B27" s="809" t="s">
        <v>144</v>
      </c>
      <c r="C27" s="810"/>
      <c r="D27" s="129">
        <v>1109266</v>
      </c>
      <c r="E27" s="260">
        <f t="shared" si="0"/>
        <v>0.6</v>
      </c>
      <c r="F27" s="264">
        <v>112.7</v>
      </c>
      <c r="G27" s="841"/>
      <c r="H27" s="825" t="s">
        <v>145</v>
      </c>
      <c r="I27" s="826"/>
      <c r="J27" s="762">
        <v>0</v>
      </c>
      <c r="K27" s="764"/>
      <c r="L27" s="258" t="str">
        <f t="shared" si="1"/>
        <v>－</v>
      </c>
      <c r="M27" s="793" t="s">
        <v>199</v>
      </c>
      <c r="N27" s="828"/>
      <c r="O27" s="129">
        <v>0</v>
      </c>
      <c r="P27" s="829"/>
      <c r="Q27" s="830"/>
      <c r="R27" s="273"/>
      <c r="U27" s="230"/>
    </row>
    <row r="28" spans="1:21" ht="23.25" customHeight="1" x14ac:dyDescent="0.2">
      <c r="B28" s="809" t="s">
        <v>146</v>
      </c>
      <c r="C28" s="810"/>
      <c r="D28" s="129">
        <v>9438727</v>
      </c>
      <c r="E28" s="228">
        <f t="shared" si="0"/>
        <v>5</v>
      </c>
      <c r="F28" s="264">
        <v>-22.9</v>
      </c>
      <c r="G28" s="842"/>
      <c r="H28" s="831" t="s">
        <v>147</v>
      </c>
      <c r="I28" s="832"/>
      <c r="J28" s="762">
        <v>0</v>
      </c>
      <c r="K28" s="764"/>
      <c r="L28" s="258" t="str">
        <f t="shared" si="1"/>
        <v>－</v>
      </c>
      <c r="M28" s="793" t="s">
        <v>199</v>
      </c>
      <c r="N28" s="828"/>
      <c r="O28" s="129">
        <v>0</v>
      </c>
      <c r="P28" s="833"/>
      <c r="Q28" s="834"/>
      <c r="R28" s="835"/>
      <c r="U28" s="248"/>
    </row>
    <row r="29" spans="1:21" ht="23.25" customHeight="1" x14ac:dyDescent="0.2">
      <c r="B29" s="809" t="s">
        <v>148</v>
      </c>
      <c r="C29" s="810"/>
      <c r="D29" s="129">
        <v>4695533</v>
      </c>
      <c r="E29" s="260">
        <f t="shared" si="0"/>
        <v>2.5</v>
      </c>
      <c r="F29" s="264">
        <v>1</v>
      </c>
      <c r="G29" s="811" t="s">
        <v>149</v>
      </c>
      <c r="H29" s="772"/>
      <c r="I29" s="733"/>
      <c r="J29" s="762">
        <f>SUM(J13:K22)</f>
        <v>184069591</v>
      </c>
      <c r="K29" s="764"/>
      <c r="L29" s="276">
        <f t="shared" si="1"/>
        <v>100</v>
      </c>
      <c r="M29" s="812">
        <v>3.2</v>
      </c>
      <c r="N29" s="813"/>
      <c r="O29" s="132">
        <f>SUM(O13:O22)</f>
        <v>126923528</v>
      </c>
      <c r="P29" s="833"/>
      <c r="Q29" s="834"/>
      <c r="R29" s="835"/>
      <c r="U29" s="230"/>
    </row>
    <row r="30" spans="1:21" ht="23.25" customHeight="1" x14ac:dyDescent="0.2">
      <c r="B30" s="809" t="s">
        <v>150</v>
      </c>
      <c r="C30" s="810"/>
      <c r="D30" s="129">
        <v>3059720</v>
      </c>
      <c r="E30" s="260">
        <f t="shared" si="0"/>
        <v>1.6</v>
      </c>
      <c r="F30" s="257">
        <v>32.6</v>
      </c>
      <c r="G30" s="814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6"/>
      <c r="U30" s="230"/>
    </row>
    <row r="31" spans="1:21" ht="23.25" customHeight="1" x14ac:dyDescent="0.2">
      <c r="B31" s="809" t="s">
        <v>151</v>
      </c>
      <c r="C31" s="810"/>
      <c r="D31" s="129">
        <v>5200000</v>
      </c>
      <c r="E31" s="260">
        <f t="shared" si="0"/>
        <v>2.7</v>
      </c>
      <c r="F31" s="257">
        <v>89.2</v>
      </c>
      <c r="G31" s="817"/>
      <c r="H31" s="818"/>
      <c r="I31" s="818"/>
      <c r="J31" s="818"/>
      <c r="K31" s="818"/>
      <c r="L31" s="818"/>
      <c r="M31" s="818"/>
      <c r="N31" s="818"/>
      <c r="O31" s="818"/>
      <c r="P31" s="818"/>
      <c r="Q31" s="818"/>
      <c r="R31" s="819"/>
      <c r="U31" s="277"/>
    </row>
    <row r="32" spans="1:21" ht="23.25" customHeight="1" x14ac:dyDescent="0.2">
      <c r="B32" s="809" t="s">
        <v>152</v>
      </c>
      <c r="C32" s="810"/>
      <c r="D32" s="129">
        <f>SUM(D21:D31)</f>
        <v>81843658</v>
      </c>
      <c r="E32" s="228">
        <f t="shared" si="0"/>
        <v>43.1</v>
      </c>
      <c r="F32" s="257">
        <v>2.5</v>
      </c>
      <c r="G32" s="817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1:20" ht="23.25" customHeight="1" thickBot="1" x14ac:dyDescent="0.25">
      <c r="B33" s="823" t="s">
        <v>68</v>
      </c>
      <c r="C33" s="824"/>
      <c r="D33" s="133">
        <f>D20+D32</f>
        <v>190011415</v>
      </c>
      <c r="E33" s="278">
        <f t="shared" si="0"/>
        <v>100</v>
      </c>
      <c r="F33" s="279">
        <v>3.8</v>
      </c>
      <c r="G33" s="820"/>
      <c r="H33" s="821"/>
      <c r="I33" s="821"/>
      <c r="J33" s="821"/>
      <c r="K33" s="821"/>
      <c r="L33" s="821"/>
      <c r="M33" s="821"/>
      <c r="N33" s="821"/>
      <c r="O33" s="821"/>
      <c r="P33" s="821"/>
      <c r="Q33" s="821"/>
      <c r="R33" s="822"/>
    </row>
    <row r="34" spans="1:20" ht="7.5" customHeight="1" thickBot="1" x14ac:dyDescent="0.25">
      <c r="A34" s="250"/>
      <c r="B34" s="134"/>
      <c r="C34" s="134"/>
      <c r="D34" s="135"/>
      <c r="E34" s="136"/>
      <c r="F34" s="136"/>
      <c r="G34" s="137"/>
      <c r="H34" s="137"/>
      <c r="I34" s="137"/>
      <c r="J34" s="137"/>
      <c r="K34" s="280"/>
      <c r="L34" s="138"/>
      <c r="M34" s="139"/>
      <c r="N34" s="139"/>
      <c r="O34" s="138"/>
      <c r="P34" s="138"/>
      <c r="Q34" s="138"/>
      <c r="R34" s="138"/>
    </row>
    <row r="35" spans="1:20" s="140" customFormat="1" ht="23.1" customHeight="1" x14ac:dyDescent="0.2">
      <c r="B35" s="801" t="s">
        <v>153</v>
      </c>
      <c r="C35" s="802"/>
      <c r="D35" s="802"/>
      <c r="E35" s="802"/>
      <c r="F35" s="802"/>
      <c r="G35" s="802"/>
      <c r="H35" s="802"/>
      <c r="I35" s="802"/>
      <c r="J35" s="803"/>
      <c r="K35" s="804" t="s">
        <v>154</v>
      </c>
      <c r="L35" s="805"/>
      <c r="M35" s="805"/>
      <c r="N35" s="805"/>
      <c r="O35" s="805"/>
      <c r="P35" s="805"/>
      <c r="Q35" s="805"/>
      <c r="R35" s="806"/>
    </row>
    <row r="36" spans="1:20" s="140" customFormat="1" ht="20.100000000000001" customHeight="1" x14ac:dyDescent="0.2">
      <c r="B36" s="767" t="s">
        <v>10</v>
      </c>
      <c r="C36" s="768"/>
      <c r="D36" s="141" t="s">
        <v>90</v>
      </c>
      <c r="E36" s="141" t="s">
        <v>91</v>
      </c>
      <c r="F36" s="141" t="s">
        <v>92</v>
      </c>
      <c r="G36" s="784" t="s">
        <v>93</v>
      </c>
      <c r="H36" s="783"/>
      <c r="I36" s="768"/>
      <c r="J36" s="142" t="s">
        <v>91</v>
      </c>
      <c r="K36" s="782" t="s">
        <v>10</v>
      </c>
      <c r="L36" s="783"/>
      <c r="M36" s="768"/>
      <c r="N36" s="784" t="s">
        <v>155</v>
      </c>
      <c r="O36" s="768"/>
      <c r="P36" s="143" t="s">
        <v>156</v>
      </c>
      <c r="Q36" s="807" t="s">
        <v>157</v>
      </c>
      <c r="R36" s="808"/>
    </row>
    <row r="37" spans="1:20" s="154" customFormat="1" ht="20.100000000000001" customHeight="1" x14ac:dyDescent="0.2">
      <c r="A37" s="144"/>
      <c r="B37" s="145"/>
      <c r="C37" s="146"/>
      <c r="D37" s="147" t="s">
        <v>14</v>
      </c>
      <c r="E37" s="148" t="s">
        <v>16</v>
      </c>
      <c r="F37" s="148" t="s">
        <v>16</v>
      </c>
      <c r="G37" s="149"/>
      <c r="H37" s="149"/>
      <c r="I37" s="150" t="s">
        <v>14</v>
      </c>
      <c r="J37" s="151" t="s">
        <v>16</v>
      </c>
      <c r="K37" s="782" t="s">
        <v>158</v>
      </c>
      <c r="L37" s="783"/>
      <c r="M37" s="768"/>
      <c r="N37" s="762">
        <v>48968608</v>
      </c>
      <c r="O37" s="764"/>
      <c r="P37" s="152">
        <f t="shared" ref="P37:P43" si="3">IF(N37=0,"－",ROUND(N37/$N$43*100,1))</f>
        <v>88.8</v>
      </c>
      <c r="Q37" s="793">
        <v>0.1</v>
      </c>
      <c r="R37" s="794"/>
      <c r="S37" s="153"/>
      <c r="T37" s="153"/>
    </row>
    <row r="38" spans="1:20" ht="20.100000000000001" customHeight="1" x14ac:dyDescent="0.2">
      <c r="A38" s="275"/>
      <c r="B38" s="739" t="s">
        <v>159</v>
      </c>
      <c r="C38" s="740"/>
      <c r="D38" s="155">
        <v>753081</v>
      </c>
      <c r="E38" s="169">
        <f t="shared" ref="E38:E51" si="4">IF(D38=0,"－",ROUND(D38/$D$51*100,1))</f>
        <v>0.4</v>
      </c>
      <c r="F38" s="227">
        <v>5</v>
      </c>
      <c r="G38" s="798">
        <v>753081</v>
      </c>
      <c r="H38" s="799"/>
      <c r="I38" s="800"/>
      <c r="J38" s="281">
        <f t="shared" ref="J38:J51" si="5">IF(G38=0,"－",ROUND(G38/$G$51*100,1))</f>
        <v>0.6</v>
      </c>
      <c r="K38" s="782" t="s">
        <v>160</v>
      </c>
      <c r="L38" s="783"/>
      <c r="M38" s="768"/>
      <c r="N38" s="762">
        <v>120844</v>
      </c>
      <c r="O38" s="764"/>
      <c r="P38" s="152">
        <f t="shared" si="3"/>
        <v>0.2</v>
      </c>
      <c r="Q38" s="793">
        <v>3.3</v>
      </c>
      <c r="R38" s="794"/>
      <c r="S38" s="251"/>
      <c r="T38" s="251"/>
    </row>
    <row r="39" spans="1:20" ht="20.100000000000001" customHeight="1" x14ac:dyDescent="0.2">
      <c r="A39" s="275"/>
      <c r="B39" s="767" t="s">
        <v>161</v>
      </c>
      <c r="C39" s="768"/>
      <c r="D39" s="130">
        <v>25470946</v>
      </c>
      <c r="E39" s="169">
        <f t="shared" si="4"/>
        <v>13.8</v>
      </c>
      <c r="F39" s="227">
        <v>14.5</v>
      </c>
      <c r="G39" s="762">
        <v>22268997</v>
      </c>
      <c r="H39" s="763"/>
      <c r="I39" s="764"/>
      <c r="J39" s="282">
        <f t="shared" si="5"/>
        <v>17.5</v>
      </c>
      <c r="K39" s="782" t="s">
        <v>162</v>
      </c>
      <c r="L39" s="783"/>
      <c r="M39" s="768"/>
      <c r="N39" s="762">
        <v>5988326</v>
      </c>
      <c r="O39" s="764"/>
      <c r="P39" s="152">
        <f t="shared" si="3"/>
        <v>10.9</v>
      </c>
      <c r="Q39" s="793">
        <v>-4.9000000000000004</v>
      </c>
      <c r="R39" s="794"/>
    </row>
    <row r="40" spans="1:20" ht="20.100000000000001" customHeight="1" x14ac:dyDescent="0.2">
      <c r="A40" s="275"/>
      <c r="B40" s="767" t="s">
        <v>163</v>
      </c>
      <c r="C40" s="768"/>
      <c r="D40" s="130">
        <v>93272357</v>
      </c>
      <c r="E40" s="169">
        <f t="shared" si="4"/>
        <v>50.7</v>
      </c>
      <c r="F40" s="227">
        <v>-3.7</v>
      </c>
      <c r="G40" s="762">
        <v>52571299</v>
      </c>
      <c r="H40" s="763"/>
      <c r="I40" s="764"/>
      <c r="J40" s="282">
        <f t="shared" si="5"/>
        <v>41.4</v>
      </c>
      <c r="K40" s="782" t="s">
        <v>164</v>
      </c>
      <c r="L40" s="783"/>
      <c r="M40" s="768"/>
      <c r="N40" s="762">
        <v>0</v>
      </c>
      <c r="O40" s="764"/>
      <c r="P40" s="152" t="str">
        <f t="shared" si="3"/>
        <v>－</v>
      </c>
      <c r="Q40" s="793" t="s">
        <v>199</v>
      </c>
      <c r="R40" s="794"/>
    </row>
    <row r="41" spans="1:20" ht="20.100000000000001" customHeight="1" x14ac:dyDescent="0.2">
      <c r="A41" s="275"/>
      <c r="B41" s="767" t="s">
        <v>165</v>
      </c>
      <c r="C41" s="768"/>
      <c r="D41" s="155">
        <v>18014430</v>
      </c>
      <c r="E41" s="169">
        <f t="shared" si="4"/>
        <v>9.8000000000000007</v>
      </c>
      <c r="F41" s="227">
        <v>-2</v>
      </c>
      <c r="G41" s="762">
        <v>14794594</v>
      </c>
      <c r="H41" s="763"/>
      <c r="I41" s="764"/>
      <c r="J41" s="282">
        <f t="shared" si="5"/>
        <v>11.7</v>
      </c>
      <c r="K41" s="782" t="s">
        <v>166</v>
      </c>
      <c r="L41" s="783"/>
      <c r="M41" s="768"/>
      <c r="N41" s="762">
        <v>62390</v>
      </c>
      <c r="O41" s="764"/>
      <c r="P41" s="152">
        <f t="shared" si="3"/>
        <v>0.1</v>
      </c>
      <c r="Q41" s="793">
        <v>-0.7</v>
      </c>
      <c r="R41" s="794"/>
    </row>
    <row r="42" spans="1:20" ht="20.100000000000001" customHeight="1" x14ac:dyDescent="0.2">
      <c r="A42" s="275"/>
      <c r="B42" s="767" t="s">
        <v>167</v>
      </c>
      <c r="C42" s="768"/>
      <c r="D42" s="130">
        <v>1200940</v>
      </c>
      <c r="E42" s="169">
        <f t="shared" si="4"/>
        <v>0.7</v>
      </c>
      <c r="F42" s="227">
        <v>7.6</v>
      </c>
      <c r="G42" s="762">
        <v>1076071</v>
      </c>
      <c r="H42" s="763"/>
      <c r="I42" s="764"/>
      <c r="J42" s="282">
        <f t="shared" si="5"/>
        <v>0.8</v>
      </c>
      <c r="K42" s="782" t="s">
        <v>168</v>
      </c>
      <c r="L42" s="783"/>
      <c r="M42" s="768"/>
      <c r="N42" s="762">
        <v>0</v>
      </c>
      <c r="O42" s="764"/>
      <c r="P42" s="228" t="str">
        <f t="shared" si="3"/>
        <v>－</v>
      </c>
      <c r="Q42" s="793" t="s">
        <v>199</v>
      </c>
      <c r="R42" s="794"/>
    </row>
    <row r="43" spans="1:20" ht="20.100000000000001" customHeight="1" x14ac:dyDescent="0.2">
      <c r="A43" s="275"/>
      <c r="B43" s="767" t="s">
        <v>169</v>
      </c>
      <c r="C43" s="768"/>
      <c r="D43" s="130">
        <v>0</v>
      </c>
      <c r="E43" s="169" t="str">
        <f t="shared" si="4"/>
        <v>－</v>
      </c>
      <c r="F43" s="227" t="s">
        <v>206</v>
      </c>
      <c r="G43" s="762">
        <v>0</v>
      </c>
      <c r="H43" s="763"/>
      <c r="I43" s="764"/>
      <c r="J43" s="282" t="str">
        <f t="shared" si="5"/>
        <v>－</v>
      </c>
      <c r="K43" s="782" t="s">
        <v>68</v>
      </c>
      <c r="L43" s="783"/>
      <c r="M43" s="768"/>
      <c r="N43" s="762">
        <f>SUM(N37:O42)</f>
        <v>55140168</v>
      </c>
      <c r="O43" s="764"/>
      <c r="P43" s="228">
        <f t="shared" si="3"/>
        <v>100</v>
      </c>
      <c r="Q43" s="793">
        <v>-0.5</v>
      </c>
      <c r="R43" s="794"/>
    </row>
    <row r="44" spans="1:20" ht="20.100000000000001" customHeight="1" x14ac:dyDescent="0.2">
      <c r="A44" s="275"/>
      <c r="B44" s="767" t="s">
        <v>170</v>
      </c>
      <c r="C44" s="768"/>
      <c r="D44" s="155">
        <v>7083714</v>
      </c>
      <c r="E44" s="169">
        <f t="shared" si="4"/>
        <v>3.8</v>
      </c>
      <c r="F44" s="227">
        <v>-10.9</v>
      </c>
      <c r="G44" s="762">
        <v>6920837</v>
      </c>
      <c r="H44" s="763"/>
      <c r="I44" s="764"/>
      <c r="J44" s="282">
        <f t="shared" si="5"/>
        <v>5.5</v>
      </c>
      <c r="K44" s="795" t="s">
        <v>171</v>
      </c>
      <c r="L44" s="796"/>
      <c r="M44" s="796"/>
      <c r="N44" s="796"/>
      <c r="O44" s="796"/>
      <c r="P44" s="796"/>
      <c r="Q44" s="796"/>
      <c r="R44" s="797"/>
    </row>
    <row r="45" spans="1:20" ht="20.100000000000001" customHeight="1" x14ac:dyDescent="0.2">
      <c r="A45" s="275"/>
      <c r="B45" s="767" t="s">
        <v>172</v>
      </c>
      <c r="C45" s="768"/>
      <c r="D45" s="130">
        <v>10101785</v>
      </c>
      <c r="E45" s="169">
        <f t="shared" si="4"/>
        <v>5.5</v>
      </c>
      <c r="F45" s="227">
        <v>2</v>
      </c>
      <c r="G45" s="762">
        <v>7597568</v>
      </c>
      <c r="H45" s="763"/>
      <c r="I45" s="764"/>
      <c r="J45" s="282">
        <f t="shared" si="5"/>
        <v>6</v>
      </c>
      <c r="K45" s="782" t="s">
        <v>173</v>
      </c>
      <c r="L45" s="783"/>
      <c r="M45" s="768"/>
      <c r="N45" s="784" t="s">
        <v>174</v>
      </c>
      <c r="O45" s="768"/>
      <c r="P45" s="785" t="s">
        <v>175</v>
      </c>
      <c r="Q45" s="786"/>
      <c r="R45" s="787"/>
      <c r="S45" s="157"/>
      <c r="T45" s="157"/>
    </row>
    <row r="46" spans="1:20" ht="20.100000000000001" customHeight="1" thickBot="1" x14ac:dyDescent="0.25">
      <c r="A46" s="275"/>
      <c r="B46" s="767" t="s">
        <v>176</v>
      </c>
      <c r="C46" s="768"/>
      <c r="D46" s="130">
        <v>1664425</v>
      </c>
      <c r="E46" s="169">
        <f t="shared" si="4"/>
        <v>0.9</v>
      </c>
      <c r="F46" s="227">
        <v>37.4</v>
      </c>
      <c r="G46" s="762">
        <v>1355698</v>
      </c>
      <c r="H46" s="763"/>
      <c r="I46" s="764"/>
      <c r="J46" s="282">
        <f t="shared" si="5"/>
        <v>1.1000000000000001</v>
      </c>
      <c r="K46" s="788">
        <v>98.5</v>
      </c>
      <c r="L46" s="789"/>
      <c r="M46" s="790"/>
      <c r="N46" s="791">
        <v>32.700000000000003</v>
      </c>
      <c r="O46" s="790"/>
      <c r="P46" s="791">
        <v>97.1</v>
      </c>
      <c r="Q46" s="789"/>
      <c r="R46" s="792"/>
      <c r="S46" s="283"/>
      <c r="T46" s="283"/>
    </row>
    <row r="47" spans="1:20" ht="20.100000000000001" customHeight="1" thickTop="1" x14ac:dyDescent="0.2">
      <c r="A47" s="275"/>
      <c r="B47" s="767" t="s">
        <v>177</v>
      </c>
      <c r="C47" s="768"/>
      <c r="D47" s="155">
        <v>23810570</v>
      </c>
      <c r="E47" s="169">
        <f t="shared" si="4"/>
        <v>12.9</v>
      </c>
      <c r="F47" s="227">
        <v>32.9</v>
      </c>
      <c r="G47" s="762">
        <v>16888040</v>
      </c>
      <c r="H47" s="763"/>
      <c r="I47" s="764"/>
      <c r="J47" s="282">
        <f t="shared" si="5"/>
        <v>13.3</v>
      </c>
      <c r="K47" s="769" t="s">
        <v>178</v>
      </c>
      <c r="L47" s="770"/>
      <c r="M47" s="770"/>
      <c r="N47" s="770"/>
      <c r="O47" s="770"/>
      <c r="P47" s="770"/>
      <c r="Q47" s="770"/>
      <c r="R47" s="771"/>
    </row>
    <row r="48" spans="1:20" ht="20.100000000000001" customHeight="1" x14ac:dyDescent="0.2">
      <c r="A48" s="275"/>
      <c r="B48" s="767" t="s">
        <v>179</v>
      </c>
      <c r="C48" s="768"/>
      <c r="D48" s="130">
        <v>0</v>
      </c>
      <c r="E48" s="169" t="str">
        <f t="shared" si="4"/>
        <v>－</v>
      </c>
      <c r="F48" s="227" t="s">
        <v>206</v>
      </c>
      <c r="G48" s="762">
        <v>0</v>
      </c>
      <c r="H48" s="763"/>
      <c r="I48" s="764"/>
      <c r="J48" s="282" t="str">
        <f t="shared" si="5"/>
        <v>－</v>
      </c>
      <c r="K48" s="745" t="s">
        <v>10</v>
      </c>
      <c r="L48" s="772"/>
      <c r="M48" s="733"/>
      <c r="N48" s="774" t="s">
        <v>180</v>
      </c>
      <c r="O48" s="775"/>
      <c r="P48" s="778" t="s">
        <v>157</v>
      </c>
      <c r="Q48" s="780" t="s">
        <v>181</v>
      </c>
      <c r="R48" s="781"/>
      <c r="S48" s="158"/>
      <c r="T48" s="158"/>
    </row>
    <row r="49" spans="1:20" ht="20.100000000000001" customHeight="1" x14ac:dyDescent="0.2">
      <c r="A49" s="275"/>
      <c r="B49" s="767" t="s">
        <v>106</v>
      </c>
      <c r="C49" s="768"/>
      <c r="D49" s="130">
        <v>2697343</v>
      </c>
      <c r="E49" s="169">
        <f t="shared" si="4"/>
        <v>1.5</v>
      </c>
      <c r="F49" s="227">
        <v>32.9</v>
      </c>
      <c r="G49" s="762">
        <v>2697343</v>
      </c>
      <c r="H49" s="763"/>
      <c r="I49" s="764"/>
      <c r="J49" s="282">
        <f t="shared" si="5"/>
        <v>2.1</v>
      </c>
      <c r="K49" s="741"/>
      <c r="L49" s="773"/>
      <c r="M49" s="740"/>
      <c r="N49" s="776"/>
      <c r="O49" s="777"/>
      <c r="P49" s="779"/>
      <c r="Q49" s="765" t="s">
        <v>182</v>
      </c>
      <c r="R49" s="766"/>
      <c r="S49" s="251"/>
      <c r="T49" s="251"/>
    </row>
    <row r="50" spans="1:20" ht="20.100000000000001" customHeight="1" x14ac:dyDescent="0.2">
      <c r="A50" s="275"/>
      <c r="B50" s="767" t="s">
        <v>183</v>
      </c>
      <c r="C50" s="768"/>
      <c r="D50" s="155">
        <v>0</v>
      </c>
      <c r="E50" s="169" t="str">
        <f t="shared" si="4"/>
        <v>－</v>
      </c>
      <c r="F50" s="227" t="s">
        <v>206</v>
      </c>
      <c r="G50" s="762">
        <v>0</v>
      </c>
      <c r="H50" s="763"/>
      <c r="I50" s="764"/>
      <c r="J50" s="282" t="str">
        <f t="shared" si="5"/>
        <v>－</v>
      </c>
      <c r="K50" s="745" t="s">
        <v>184</v>
      </c>
      <c r="L50" s="733"/>
      <c r="M50" s="159" t="s">
        <v>185</v>
      </c>
      <c r="N50" s="734">
        <v>38612615</v>
      </c>
      <c r="O50" s="738"/>
      <c r="P50" s="170">
        <v>-0.02</v>
      </c>
      <c r="Q50" s="734">
        <v>5932287</v>
      </c>
      <c r="R50" s="737"/>
      <c r="S50" s="239"/>
      <c r="T50" s="239"/>
    </row>
    <row r="51" spans="1:20" ht="20.100000000000001" customHeight="1" x14ac:dyDescent="0.2">
      <c r="A51" s="275"/>
      <c r="B51" s="746" t="s">
        <v>68</v>
      </c>
      <c r="C51" s="747"/>
      <c r="D51" s="750">
        <f>SUM(D38:D50)</f>
        <v>184069591</v>
      </c>
      <c r="E51" s="752">
        <f t="shared" si="4"/>
        <v>100</v>
      </c>
      <c r="F51" s="891">
        <v>3.2</v>
      </c>
      <c r="G51" s="754">
        <f>SUM(G38:I50)</f>
        <v>126923528</v>
      </c>
      <c r="H51" s="755"/>
      <c r="I51" s="756"/>
      <c r="J51" s="760">
        <f t="shared" si="5"/>
        <v>100</v>
      </c>
      <c r="K51" s="741" t="s">
        <v>186</v>
      </c>
      <c r="L51" s="740"/>
      <c r="M51" s="161" t="s">
        <v>187</v>
      </c>
      <c r="N51" s="742">
        <v>38031553</v>
      </c>
      <c r="O51" s="743"/>
      <c r="P51" s="169">
        <v>-0.4</v>
      </c>
      <c r="Q51" s="742">
        <v>0</v>
      </c>
      <c r="R51" s="744"/>
      <c r="S51" s="239"/>
      <c r="T51" s="239"/>
    </row>
    <row r="52" spans="1:20" ht="20.100000000000001" customHeight="1" thickBot="1" x14ac:dyDescent="0.25">
      <c r="A52" s="275"/>
      <c r="B52" s="748"/>
      <c r="C52" s="749"/>
      <c r="D52" s="751"/>
      <c r="E52" s="753"/>
      <c r="F52" s="892">
        <v>0</v>
      </c>
      <c r="G52" s="757"/>
      <c r="H52" s="758"/>
      <c r="I52" s="759"/>
      <c r="J52" s="761"/>
      <c r="K52" s="745" t="s">
        <v>188</v>
      </c>
      <c r="L52" s="733"/>
      <c r="M52" s="159" t="s">
        <v>185</v>
      </c>
      <c r="N52" s="734">
        <v>6173727</v>
      </c>
      <c r="O52" s="738"/>
      <c r="P52" s="170">
        <v>9.5</v>
      </c>
      <c r="Q52" s="734">
        <v>748155</v>
      </c>
      <c r="R52" s="737"/>
      <c r="S52" s="239"/>
      <c r="T52" s="239"/>
    </row>
    <row r="53" spans="1:20" ht="20.100000000000001" customHeight="1" x14ac:dyDescent="0.2">
      <c r="B53" s="163" t="s">
        <v>189</v>
      </c>
      <c r="C53" s="149"/>
      <c r="D53" s="149"/>
      <c r="E53" s="149"/>
      <c r="F53" s="149"/>
      <c r="G53" s="149"/>
      <c r="H53" s="149"/>
      <c r="I53" s="149"/>
      <c r="J53" s="164"/>
      <c r="K53" s="739" t="s">
        <v>186</v>
      </c>
      <c r="L53" s="740"/>
      <c r="M53" s="161" t="s">
        <v>187</v>
      </c>
      <c r="N53" s="729">
        <v>6158752</v>
      </c>
      <c r="O53" s="730"/>
      <c r="P53" s="172">
        <v>9.6999999999999993</v>
      </c>
      <c r="Q53" s="729">
        <v>0</v>
      </c>
      <c r="R53" s="731"/>
      <c r="S53" s="239"/>
      <c r="T53" s="239"/>
    </row>
    <row r="54" spans="1:20" ht="20.100000000000001" customHeight="1" x14ac:dyDescent="0.2">
      <c r="B54" s="149" t="s">
        <v>190</v>
      </c>
      <c r="C54" s="149"/>
      <c r="D54" s="149"/>
      <c r="E54" s="149"/>
      <c r="F54" s="149"/>
      <c r="G54" s="149"/>
      <c r="H54" s="149"/>
      <c r="I54" s="149"/>
      <c r="J54" s="149"/>
      <c r="K54" s="732" t="s">
        <v>191</v>
      </c>
      <c r="L54" s="733"/>
      <c r="M54" s="159" t="s">
        <v>185</v>
      </c>
      <c r="N54" s="734">
        <v>27896595</v>
      </c>
      <c r="O54" s="738"/>
      <c r="P54" s="170">
        <v>0.4</v>
      </c>
      <c r="Q54" s="734">
        <v>4435565</v>
      </c>
      <c r="R54" s="737"/>
      <c r="S54" s="239"/>
      <c r="T54" s="239"/>
    </row>
    <row r="55" spans="1:20" ht="20.100000000000001" customHeight="1" x14ac:dyDescent="0.2">
      <c r="B55" s="149"/>
      <c r="C55" s="149"/>
      <c r="D55" s="149"/>
      <c r="E55" s="149"/>
      <c r="F55" s="149"/>
      <c r="G55" s="149"/>
      <c r="H55" s="149"/>
      <c r="I55" s="149"/>
      <c r="J55" s="149"/>
      <c r="K55" s="739" t="s">
        <v>192</v>
      </c>
      <c r="L55" s="740"/>
      <c r="M55" s="161" t="s">
        <v>187</v>
      </c>
      <c r="N55" s="729">
        <v>27252564</v>
      </c>
      <c r="O55" s="730"/>
      <c r="P55" s="169">
        <v>2.7</v>
      </c>
      <c r="Q55" s="729">
        <v>0</v>
      </c>
      <c r="R55" s="731"/>
      <c r="S55" s="239"/>
      <c r="T55" s="239"/>
    </row>
    <row r="56" spans="1:20" ht="20.100000000000001" customHeight="1" x14ac:dyDescent="0.2">
      <c r="B56" s="149"/>
      <c r="C56" s="149"/>
      <c r="D56" s="149"/>
      <c r="E56" s="149"/>
      <c r="F56" s="149"/>
      <c r="G56" s="149"/>
      <c r="H56" s="149"/>
      <c r="I56" s="149"/>
      <c r="J56" s="149"/>
      <c r="K56" s="732" t="s">
        <v>191</v>
      </c>
      <c r="L56" s="733"/>
      <c r="M56" s="159" t="s">
        <v>185</v>
      </c>
      <c r="N56" s="734">
        <v>51836</v>
      </c>
      <c r="O56" s="738"/>
      <c r="P56" s="170">
        <v>13.4</v>
      </c>
      <c r="Q56" s="734">
        <v>32191</v>
      </c>
      <c r="R56" s="737"/>
    </row>
    <row r="57" spans="1:20" ht="20.100000000000001" customHeight="1" x14ac:dyDescent="0.2">
      <c r="B57" s="149"/>
      <c r="C57" s="149"/>
      <c r="D57" s="149"/>
      <c r="E57" s="149"/>
      <c r="F57" s="149"/>
      <c r="G57" s="149"/>
      <c r="H57" s="149"/>
      <c r="I57" s="149"/>
      <c r="J57" s="149"/>
      <c r="K57" s="727" t="s">
        <v>193</v>
      </c>
      <c r="L57" s="728"/>
      <c r="M57" s="161" t="s">
        <v>187</v>
      </c>
      <c r="N57" s="729">
        <v>51836</v>
      </c>
      <c r="O57" s="730"/>
      <c r="P57" s="172">
        <v>13.4</v>
      </c>
      <c r="Q57" s="729">
        <v>0</v>
      </c>
      <c r="R57" s="731"/>
    </row>
    <row r="58" spans="1:20" ht="20.100000000000001" customHeight="1" x14ac:dyDescent="0.2">
      <c r="B58" s="149"/>
      <c r="C58" s="149"/>
      <c r="D58" s="149"/>
      <c r="E58" s="149"/>
      <c r="F58" s="149"/>
      <c r="G58" s="149"/>
      <c r="H58" s="149"/>
      <c r="I58" s="149"/>
      <c r="J58" s="149"/>
      <c r="K58" s="732" t="s">
        <v>194</v>
      </c>
      <c r="L58" s="733"/>
      <c r="M58" s="159" t="s">
        <v>185</v>
      </c>
      <c r="N58" s="734" t="s">
        <v>199</v>
      </c>
      <c r="O58" s="738"/>
      <c r="P58" s="170" t="s">
        <v>199</v>
      </c>
      <c r="Q58" s="734" t="s">
        <v>199</v>
      </c>
      <c r="R58" s="737"/>
    </row>
    <row r="59" spans="1:20" ht="20.100000000000001" customHeight="1" x14ac:dyDescent="0.2">
      <c r="B59" s="149"/>
      <c r="C59" s="149"/>
      <c r="D59" s="149"/>
      <c r="E59" s="149"/>
      <c r="F59" s="149"/>
      <c r="G59" s="149"/>
      <c r="H59" s="149"/>
      <c r="I59" s="149"/>
      <c r="J59" s="149"/>
      <c r="K59" s="727" t="s">
        <v>193</v>
      </c>
      <c r="L59" s="728"/>
      <c r="M59" s="161" t="s">
        <v>187</v>
      </c>
      <c r="N59" s="729" t="s">
        <v>199</v>
      </c>
      <c r="O59" s="730"/>
      <c r="P59" s="169" t="s">
        <v>199</v>
      </c>
      <c r="Q59" s="729" t="s">
        <v>199</v>
      </c>
      <c r="R59" s="731"/>
    </row>
    <row r="60" spans="1:20" ht="20.100000000000001" customHeight="1" x14ac:dyDescent="0.2">
      <c r="B60" s="149"/>
      <c r="C60" s="149"/>
      <c r="D60" s="149"/>
      <c r="E60" s="149"/>
      <c r="F60" s="149"/>
      <c r="G60" s="149"/>
      <c r="H60" s="149"/>
      <c r="I60" s="149"/>
      <c r="J60" s="149"/>
      <c r="K60" s="732" t="s">
        <v>194</v>
      </c>
      <c r="L60" s="733"/>
      <c r="M60" s="159" t="s">
        <v>185</v>
      </c>
      <c r="N60" s="734" t="s">
        <v>199</v>
      </c>
      <c r="O60" s="735"/>
      <c r="P60" s="206" t="s">
        <v>199</v>
      </c>
      <c r="Q60" s="736" t="s">
        <v>199</v>
      </c>
      <c r="R60" s="737"/>
    </row>
    <row r="61" spans="1:20" ht="20.100000000000001" customHeight="1" thickBot="1" x14ac:dyDescent="0.25">
      <c r="B61" s="149"/>
      <c r="C61" s="149"/>
      <c r="D61" s="149"/>
      <c r="E61" s="149"/>
      <c r="F61" s="149"/>
      <c r="G61" s="149"/>
      <c r="H61" s="149"/>
      <c r="I61" s="149"/>
      <c r="J61" s="149"/>
      <c r="K61" s="721" t="s">
        <v>195</v>
      </c>
      <c r="L61" s="722"/>
      <c r="M61" s="168" t="s">
        <v>187</v>
      </c>
      <c r="N61" s="723" t="s">
        <v>199</v>
      </c>
      <c r="O61" s="724"/>
      <c r="P61" s="286" t="s">
        <v>199</v>
      </c>
      <c r="Q61" s="725" t="s">
        <v>199</v>
      </c>
      <c r="R61" s="72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39" priority="2" stopIfTrue="1">
      <formula>"IF(AND(D6=0,F6=0,【参考】24右!F6=0））"</formula>
    </cfRule>
  </conditionalFormatting>
  <conditionalFormatting sqref="M6:N29">
    <cfRule type="expression" dxfId="38" priority="1" stopIfTrue="1">
      <formula>"IF（F6=0,【参考】24右!F6＝0,'25年度右'!D6＝0）"</formula>
    </cfRule>
  </conditionalFormatting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6F23-E1C6-4BEC-86F1-BD1C5478398A}">
  <sheetPr codeName="Sheet2"/>
  <dimension ref="A1:AN58"/>
  <sheetViews>
    <sheetView view="pageBreakPreview" zoomScale="70" zoomScaleNormal="75" zoomScaleSheetLayoutView="70" workbookViewId="0">
      <selection activeCell="AT12" sqref="AT12"/>
    </sheetView>
  </sheetViews>
  <sheetFormatPr defaultColWidth="7.109375" defaultRowHeight="13.2" x14ac:dyDescent="0.2"/>
  <cols>
    <col min="1" max="1" width="1.77734375" style="230" customWidth="1"/>
    <col min="2" max="2" width="2.88671875" style="230" customWidth="1"/>
    <col min="3" max="3" width="1.21875" style="230" customWidth="1"/>
    <col min="4" max="4" width="10.5546875" style="230" customWidth="1"/>
    <col min="5" max="5" width="5.109375" style="230" customWidth="1"/>
    <col min="6" max="6" width="3.33203125" style="230" customWidth="1"/>
    <col min="7" max="7" width="2.21875" style="230" customWidth="1"/>
    <col min="8" max="9" width="4" style="230" customWidth="1"/>
    <col min="10" max="10" width="6.21875" style="230" customWidth="1"/>
    <col min="11" max="11" width="2.21875" style="230" customWidth="1"/>
    <col min="12" max="12" width="4" style="230" customWidth="1"/>
    <col min="13" max="13" width="3" style="230" customWidth="1"/>
    <col min="14" max="14" width="2.33203125" style="230" customWidth="1"/>
    <col min="15" max="15" width="7.109375" style="230" customWidth="1"/>
    <col min="16" max="16" width="2.21875" style="230" customWidth="1"/>
    <col min="17" max="17" width="6.109375" style="230" customWidth="1"/>
    <col min="18" max="18" width="5.109375" style="230" customWidth="1"/>
    <col min="19" max="19" width="2.88671875" style="230" customWidth="1"/>
    <col min="20" max="20" width="6.109375" style="230" customWidth="1"/>
    <col min="21" max="21" width="4" style="230" customWidth="1"/>
    <col min="22" max="22" width="2.88671875" style="230" customWidth="1"/>
    <col min="23" max="23" width="1.88671875" style="230" customWidth="1"/>
    <col min="24" max="24" width="4.33203125" style="230" customWidth="1"/>
    <col min="25" max="25" width="4.88671875" style="230" customWidth="1"/>
    <col min="26" max="26" width="4.6640625" style="230" customWidth="1"/>
    <col min="27" max="27" width="7.109375" style="230" customWidth="1"/>
    <col min="28" max="28" width="3.44140625" style="230" customWidth="1"/>
    <col min="29" max="31" width="3" style="230" customWidth="1"/>
    <col min="32" max="32" width="0.109375" style="230" customWidth="1"/>
    <col min="33" max="33" width="7.88671875" style="230" customWidth="1"/>
    <col min="34" max="34" width="2.21875" style="230" customWidth="1"/>
    <col min="35" max="35" width="10.6640625" style="230" customWidth="1"/>
    <col min="36" max="36" width="2.21875" style="230" customWidth="1"/>
    <col min="37" max="37" width="2.77734375" style="230" customWidth="1"/>
    <col min="38" max="38" width="1.21875" style="231" customWidth="1"/>
    <col min="39" max="39" width="11.21875" style="231" bestFit="1" customWidth="1"/>
    <col min="40" max="16384" width="7.109375" style="231"/>
  </cols>
  <sheetData>
    <row r="1" spans="1:38" ht="15" customHeight="1" x14ac:dyDescent="0.2"/>
    <row r="2" spans="1:38" s="3" customFormat="1" ht="25.5" customHeight="1" x14ac:dyDescent="0.3">
      <c r="A2" s="1"/>
      <c r="B2" s="719" t="s">
        <v>208</v>
      </c>
      <c r="C2" s="719"/>
      <c r="D2" s="719"/>
      <c r="E2" s="7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ht="19.5" customHeight="1" thickBot="1" x14ac:dyDescent="0.25"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</row>
    <row r="4" spans="1:38" s="6" customFormat="1" ht="26.25" customHeight="1" x14ac:dyDescent="0.2">
      <c r="A4" s="4"/>
      <c r="B4" s="697" t="s">
        <v>1</v>
      </c>
      <c r="C4" s="698"/>
      <c r="D4" s="698"/>
      <c r="E4" s="698"/>
      <c r="F4" s="698"/>
      <c r="G4" s="698"/>
      <c r="H4" s="698"/>
      <c r="I4" s="699"/>
      <c r="J4" s="700" t="s">
        <v>2</v>
      </c>
      <c r="K4" s="698"/>
      <c r="L4" s="698"/>
      <c r="M4" s="698"/>
      <c r="N4" s="699"/>
      <c r="O4" s="700" t="s">
        <v>3</v>
      </c>
      <c r="P4" s="698"/>
      <c r="Q4" s="698"/>
      <c r="R4" s="698"/>
      <c r="S4" s="698"/>
      <c r="T4" s="698"/>
      <c r="U4" s="699"/>
      <c r="V4" s="700" t="s">
        <v>4</v>
      </c>
      <c r="W4" s="698"/>
      <c r="X4" s="698"/>
      <c r="Y4" s="698"/>
      <c r="Z4" s="698"/>
      <c r="AA4" s="698"/>
      <c r="AB4" s="699"/>
      <c r="AC4" s="700" t="s">
        <v>5</v>
      </c>
      <c r="AD4" s="698"/>
      <c r="AE4" s="698"/>
      <c r="AF4" s="698"/>
      <c r="AG4" s="698"/>
      <c r="AH4" s="698"/>
      <c r="AI4" s="698"/>
      <c r="AJ4" s="698"/>
      <c r="AK4" s="720"/>
      <c r="AL4" s="5"/>
    </row>
    <row r="5" spans="1:38" s="239" customFormat="1" ht="28.5" customHeight="1" x14ac:dyDescent="0.2">
      <c r="A5" s="233"/>
      <c r="B5" s="7" t="s">
        <v>6</v>
      </c>
      <c r="C5" s="234"/>
      <c r="D5" s="235"/>
      <c r="E5" s="508">
        <v>240069</v>
      </c>
      <c r="F5" s="508"/>
      <c r="G5" s="508"/>
      <c r="H5" s="508"/>
      <c r="I5" s="236" t="s">
        <v>7</v>
      </c>
      <c r="J5" s="714">
        <v>11.29</v>
      </c>
      <c r="K5" s="715"/>
      <c r="L5" s="715"/>
      <c r="M5" s="715"/>
      <c r="N5" s="237" t="s">
        <v>8</v>
      </c>
      <c r="O5" s="716">
        <v>21264</v>
      </c>
      <c r="P5" s="711"/>
      <c r="Q5" s="711"/>
      <c r="R5" s="711"/>
      <c r="S5" s="711"/>
      <c r="T5" s="711"/>
      <c r="U5" s="236" t="s">
        <v>7</v>
      </c>
      <c r="V5" s="716">
        <v>240069</v>
      </c>
      <c r="W5" s="711"/>
      <c r="X5" s="711"/>
      <c r="Y5" s="711"/>
      <c r="Z5" s="711"/>
      <c r="AA5" s="711"/>
      <c r="AB5" s="238" t="s">
        <v>7</v>
      </c>
      <c r="AC5" s="717" t="s">
        <v>268</v>
      </c>
      <c r="AD5" s="718"/>
      <c r="AE5" s="718"/>
      <c r="AF5" s="718"/>
      <c r="AG5" s="711">
        <v>235380</v>
      </c>
      <c r="AH5" s="711"/>
      <c r="AI5" s="711"/>
      <c r="AJ5" s="703" t="s">
        <v>7</v>
      </c>
      <c r="AK5" s="704"/>
    </row>
    <row r="6" spans="1:38" s="239" customFormat="1" ht="28.5" customHeight="1" thickBot="1" x14ac:dyDescent="0.25">
      <c r="A6" s="233"/>
      <c r="B6" s="7" t="s">
        <v>9</v>
      </c>
      <c r="C6" s="234"/>
      <c r="D6" s="240"/>
      <c r="E6" s="483">
        <v>219724</v>
      </c>
      <c r="F6" s="483"/>
      <c r="G6" s="483"/>
      <c r="H6" s="483"/>
      <c r="I6" s="241" t="s">
        <v>7</v>
      </c>
      <c r="J6" s="705">
        <v>11.29</v>
      </c>
      <c r="K6" s="706"/>
      <c r="L6" s="706"/>
      <c r="M6" s="706"/>
      <c r="N6" s="242" t="s">
        <v>8</v>
      </c>
      <c r="O6" s="707">
        <v>19462</v>
      </c>
      <c r="P6" s="708"/>
      <c r="Q6" s="708"/>
      <c r="R6" s="708"/>
      <c r="S6" s="708"/>
      <c r="T6" s="708"/>
      <c r="U6" s="241" t="s">
        <v>7</v>
      </c>
      <c r="V6" s="707">
        <v>219724</v>
      </c>
      <c r="W6" s="708"/>
      <c r="X6" s="708"/>
      <c r="Y6" s="708"/>
      <c r="Z6" s="708"/>
      <c r="AA6" s="708"/>
      <c r="AB6" s="243" t="s">
        <v>7</v>
      </c>
      <c r="AC6" s="709" t="s">
        <v>269</v>
      </c>
      <c r="AD6" s="710"/>
      <c r="AE6" s="710"/>
      <c r="AF6" s="710"/>
      <c r="AG6" s="711">
        <v>232790</v>
      </c>
      <c r="AH6" s="711"/>
      <c r="AI6" s="711"/>
      <c r="AJ6" s="712" t="s">
        <v>7</v>
      </c>
      <c r="AK6" s="713"/>
    </row>
    <row r="7" spans="1:38" s="239" customFormat="1" ht="8.1" customHeight="1" thickBot="1" x14ac:dyDescent="0.25">
      <c r="A7" s="241"/>
      <c r="B7" s="8"/>
      <c r="C7" s="8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5"/>
      <c r="S7" s="245"/>
      <c r="T7" s="245"/>
      <c r="U7" s="244"/>
      <c r="V7" s="244"/>
      <c r="W7" s="244"/>
      <c r="X7" s="244"/>
      <c r="Y7" s="244"/>
      <c r="Z7" s="244"/>
      <c r="AA7" s="244"/>
      <c r="AB7" s="244"/>
      <c r="AC7" s="244"/>
      <c r="AD7" s="245"/>
      <c r="AE7" s="245"/>
      <c r="AF7" s="9"/>
      <c r="AG7" s="8"/>
      <c r="AH7" s="244"/>
      <c r="AI7" s="244"/>
      <c r="AJ7" s="244"/>
      <c r="AK7" s="244"/>
    </row>
    <row r="8" spans="1:38" s="11" customFormat="1" ht="26.25" customHeight="1" x14ac:dyDescent="0.2">
      <c r="A8" s="10"/>
      <c r="B8" s="697" t="s">
        <v>10</v>
      </c>
      <c r="C8" s="698"/>
      <c r="D8" s="698"/>
      <c r="E8" s="698"/>
      <c r="F8" s="699"/>
      <c r="G8" s="700" t="s">
        <v>270</v>
      </c>
      <c r="H8" s="698"/>
      <c r="I8" s="698"/>
      <c r="J8" s="698"/>
      <c r="K8" s="698"/>
      <c r="L8" s="698"/>
      <c r="M8" s="699"/>
      <c r="N8" s="691" t="s">
        <v>271</v>
      </c>
      <c r="O8" s="692"/>
      <c r="P8" s="692"/>
      <c r="Q8" s="692"/>
      <c r="R8" s="693"/>
      <c r="S8" s="691" t="s">
        <v>11</v>
      </c>
      <c r="T8" s="701"/>
      <c r="U8" s="702" t="s">
        <v>12</v>
      </c>
      <c r="V8" s="698"/>
      <c r="W8" s="698"/>
      <c r="X8" s="698"/>
      <c r="Y8" s="699"/>
      <c r="Z8" s="700" t="s">
        <v>270</v>
      </c>
      <c r="AA8" s="698"/>
      <c r="AB8" s="698"/>
      <c r="AC8" s="698"/>
      <c r="AD8" s="698"/>
      <c r="AE8" s="698"/>
      <c r="AF8" s="699"/>
      <c r="AG8" s="691" t="s">
        <v>271</v>
      </c>
      <c r="AH8" s="692"/>
      <c r="AI8" s="692"/>
      <c r="AJ8" s="692"/>
      <c r="AK8" s="693"/>
      <c r="AL8" s="246"/>
    </row>
    <row r="9" spans="1:38" ht="14.25" customHeight="1" x14ac:dyDescent="0.2">
      <c r="A9" s="247"/>
      <c r="B9" s="12" t="s">
        <v>13</v>
      </c>
      <c r="C9" s="13"/>
      <c r="D9" s="14"/>
      <c r="E9" s="14"/>
      <c r="F9" s="15"/>
      <c r="G9" s="16"/>
      <c r="H9" s="15"/>
      <c r="I9" s="15"/>
      <c r="J9" s="15"/>
      <c r="K9" s="17"/>
      <c r="L9" s="17"/>
      <c r="M9" s="17" t="s">
        <v>14</v>
      </c>
      <c r="N9" s="18"/>
      <c r="O9" s="17"/>
      <c r="P9" s="17"/>
      <c r="Q9" s="17"/>
      <c r="R9" s="19" t="s">
        <v>15</v>
      </c>
      <c r="S9" s="18"/>
      <c r="T9" s="15" t="s">
        <v>16</v>
      </c>
      <c r="U9" s="20"/>
      <c r="V9" s="21"/>
      <c r="W9" s="22"/>
      <c r="X9" s="21"/>
      <c r="Y9" s="21"/>
      <c r="Z9" s="23"/>
      <c r="AA9" s="22"/>
      <c r="AB9" s="17"/>
      <c r="AC9" s="17"/>
      <c r="AD9" s="17"/>
      <c r="AE9" s="24" t="s">
        <v>15</v>
      </c>
      <c r="AF9" s="17"/>
      <c r="AG9" s="14"/>
      <c r="AH9" s="25"/>
      <c r="AI9" s="694" t="s">
        <v>15</v>
      </c>
      <c r="AJ9" s="694"/>
      <c r="AK9" s="695"/>
      <c r="AL9" s="248"/>
    </row>
    <row r="10" spans="1:38" ht="25.5" customHeight="1" x14ac:dyDescent="0.2">
      <c r="A10" s="247"/>
      <c r="B10" s="543" t="s">
        <v>17</v>
      </c>
      <c r="C10" s="544"/>
      <c r="D10" s="544"/>
      <c r="E10" s="544"/>
      <c r="F10" s="523" t="s">
        <v>18</v>
      </c>
      <c r="G10" s="519">
        <v>143533357</v>
      </c>
      <c r="H10" s="504"/>
      <c r="I10" s="504"/>
      <c r="J10" s="504"/>
      <c r="K10" s="504"/>
      <c r="L10" s="27"/>
      <c r="M10" s="28"/>
      <c r="N10" s="519">
        <v>123878869</v>
      </c>
      <c r="O10" s="504"/>
      <c r="P10" s="504"/>
      <c r="Q10" s="504"/>
      <c r="R10" s="29"/>
      <c r="S10" s="658">
        <f t="shared" ref="S10:S18" si="0">IF(N10=0,IF(G10&gt;0,"皆増","－"),IF(G10=0,"皆減",ROUND((G10-N10)/N10*100,1)))</f>
        <v>15.9</v>
      </c>
      <c r="T10" s="659"/>
      <c r="U10" s="696" t="s">
        <v>19</v>
      </c>
      <c r="V10" s="544"/>
      <c r="W10" s="544"/>
      <c r="X10" s="544"/>
      <c r="Y10" s="523"/>
      <c r="Z10" s="519">
        <v>66610623</v>
      </c>
      <c r="AA10" s="504"/>
      <c r="AB10" s="504"/>
      <c r="AC10" s="504"/>
      <c r="AD10" s="30"/>
      <c r="AE10" s="31"/>
      <c r="AF10" s="519">
        <v>62006552</v>
      </c>
      <c r="AG10" s="504"/>
      <c r="AH10" s="504"/>
      <c r="AI10" s="504"/>
      <c r="AJ10" s="30"/>
      <c r="AK10" s="32"/>
    </row>
    <row r="11" spans="1:38" ht="25.5" customHeight="1" x14ac:dyDescent="0.2">
      <c r="A11" s="247"/>
      <c r="B11" s="493"/>
      <c r="C11" s="494"/>
      <c r="D11" s="494"/>
      <c r="E11" s="494"/>
      <c r="F11" s="495"/>
      <c r="G11" s="486"/>
      <c r="H11" s="487"/>
      <c r="I11" s="487"/>
      <c r="J11" s="487"/>
      <c r="K11" s="487"/>
      <c r="L11" s="36"/>
      <c r="M11" s="37"/>
      <c r="N11" s="486"/>
      <c r="O11" s="487"/>
      <c r="P11" s="487"/>
      <c r="Q11" s="487"/>
      <c r="R11" s="38"/>
      <c r="S11" s="660"/>
      <c r="T11" s="661"/>
      <c r="U11" s="690"/>
      <c r="V11" s="494"/>
      <c r="W11" s="494"/>
      <c r="X11" s="494"/>
      <c r="Y11" s="495"/>
      <c r="Z11" s="486"/>
      <c r="AA11" s="487"/>
      <c r="AB11" s="487"/>
      <c r="AC11" s="487"/>
      <c r="AD11" s="39"/>
      <c r="AE11" s="40"/>
      <c r="AF11" s="486"/>
      <c r="AG11" s="487"/>
      <c r="AH11" s="487"/>
      <c r="AI11" s="487"/>
      <c r="AJ11" s="39"/>
      <c r="AK11" s="41"/>
    </row>
    <row r="12" spans="1:38" ht="25.5" customHeight="1" x14ac:dyDescent="0.2">
      <c r="A12" s="247"/>
      <c r="B12" s="490" t="s">
        <v>20</v>
      </c>
      <c r="C12" s="491"/>
      <c r="D12" s="491"/>
      <c r="E12" s="491"/>
      <c r="F12" s="492" t="s">
        <v>21</v>
      </c>
      <c r="G12" s="465">
        <v>135448272</v>
      </c>
      <c r="H12" s="466"/>
      <c r="I12" s="466"/>
      <c r="J12" s="466"/>
      <c r="K12" s="466"/>
      <c r="L12" s="27"/>
      <c r="M12" s="28"/>
      <c r="N12" s="465">
        <v>117981176</v>
      </c>
      <c r="O12" s="466"/>
      <c r="P12" s="466"/>
      <c r="Q12" s="466"/>
      <c r="R12" s="29"/>
      <c r="S12" s="658">
        <f t="shared" si="0"/>
        <v>14.8</v>
      </c>
      <c r="T12" s="659"/>
      <c r="U12" s="689" t="s">
        <v>22</v>
      </c>
      <c r="V12" s="491"/>
      <c r="W12" s="491"/>
      <c r="X12" s="491"/>
      <c r="Y12" s="492"/>
      <c r="Z12" s="519">
        <v>40931486</v>
      </c>
      <c r="AA12" s="504"/>
      <c r="AB12" s="504"/>
      <c r="AC12" s="504"/>
      <c r="AD12" s="43"/>
      <c r="AE12" s="44" t="s">
        <v>15</v>
      </c>
      <c r="AF12" s="519">
        <v>39476796</v>
      </c>
      <c r="AG12" s="504"/>
      <c r="AH12" s="504"/>
      <c r="AI12" s="504"/>
      <c r="AJ12" s="43"/>
      <c r="AK12" s="45" t="s">
        <v>15</v>
      </c>
      <c r="AL12" s="248"/>
    </row>
    <row r="13" spans="1:38" ht="25.5" customHeight="1" x14ac:dyDescent="0.2">
      <c r="A13" s="247"/>
      <c r="B13" s="493"/>
      <c r="C13" s="494"/>
      <c r="D13" s="494"/>
      <c r="E13" s="494"/>
      <c r="F13" s="495"/>
      <c r="G13" s="486"/>
      <c r="H13" s="487"/>
      <c r="I13" s="487"/>
      <c r="J13" s="487"/>
      <c r="K13" s="487"/>
      <c r="L13" s="36"/>
      <c r="M13" s="37"/>
      <c r="N13" s="486"/>
      <c r="O13" s="487"/>
      <c r="P13" s="487"/>
      <c r="Q13" s="487"/>
      <c r="R13" s="38"/>
      <c r="S13" s="660"/>
      <c r="T13" s="661"/>
      <c r="U13" s="690"/>
      <c r="V13" s="494"/>
      <c r="W13" s="494"/>
      <c r="X13" s="494"/>
      <c r="Y13" s="495"/>
      <c r="Z13" s="486"/>
      <c r="AA13" s="487"/>
      <c r="AB13" s="487"/>
      <c r="AC13" s="487"/>
      <c r="AD13" s="46"/>
      <c r="AE13" s="47"/>
      <c r="AF13" s="486"/>
      <c r="AG13" s="487"/>
      <c r="AH13" s="487"/>
      <c r="AI13" s="487"/>
      <c r="AJ13" s="46"/>
      <c r="AK13" s="48"/>
    </row>
    <row r="14" spans="1:38" ht="25.5" customHeight="1" x14ac:dyDescent="0.2">
      <c r="A14" s="247"/>
      <c r="B14" s="644" t="s">
        <v>23</v>
      </c>
      <c r="C14" s="645"/>
      <c r="D14" s="645"/>
      <c r="E14" s="645"/>
      <c r="F14" s="492" t="s">
        <v>24</v>
      </c>
      <c r="G14" s="465">
        <f>G10-G12</f>
        <v>8085085</v>
      </c>
      <c r="H14" s="466"/>
      <c r="I14" s="466"/>
      <c r="J14" s="466"/>
      <c r="K14" s="466"/>
      <c r="L14" s="27"/>
      <c r="M14" s="28"/>
      <c r="N14" s="465">
        <v>5897693</v>
      </c>
      <c r="O14" s="466"/>
      <c r="P14" s="466"/>
      <c r="Q14" s="466"/>
      <c r="R14" s="49"/>
      <c r="S14" s="658">
        <f t="shared" si="0"/>
        <v>37.1</v>
      </c>
      <c r="T14" s="659"/>
      <c r="U14" s="689" t="s">
        <v>25</v>
      </c>
      <c r="V14" s="491"/>
      <c r="W14" s="491"/>
      <c r="X14" s="491"/>
      <c r="Y14" s="492"/>
      <c r="Z14" s="519">
        <v>74541345</v>
      </c>
      <c r="AA14" s="504"/>
      <c r="AB14" s="504"/>
      <c r="AC14" s="504"/>
      <c r="AD14" s="50"/>
      <c r="AE14" s="44" t="s">
        <v>15</v>
      </c>
      <c r="AF14" s="519">
        <v>69511885</v>
      </c>
      <c r="AG14" s="504"/>
      <c r="AH14" s="504"/>
      <c r="AI14" s="504"/>
      <c r="AJ14" s="50"/>
      <c r="AK14" s="45" t="s">
        <v>15</v>
      </c>
      <c r="AL14" s="248"/>
    </row>
    <row r="15" spans="1:38" ht="25.5" customHeight="1" x14ac:dyDescent="0.2">
      <c r="A15" s="247"/>
      <c r="B15" s="686" t="s">
        <v>26</v>
      </c>
      <c r="C15" s="555"/>
      <c r="D15" s="555"/>
      <c r="E15" s="555"/>
      <c r="F15" s="495"/>
      <c r="G15" s="486"/>
      <c r="H15" s="487"/>
      <c r="I15" s="487"/>
      <c r="J15" s="487"/>
      <c r="K15" s="487"/>
      <c r="L15" s="36"/>
      <c r="M15" s="37"/>
      <c r="N15" s="486"/>
      <c r="O15" s="487"/>
      <c r="P15" s="487"/>
      <c r="Q15" s="487"/>
      <c r="R15" s="38"/>
      <c r="S15" s="660"/>
      <c r="T15" s="661"/>
      <c r="U15" s="690"/>
      <c r="V15" s="494"/>
      <c r="W15" s="494"/>
      <c r="X15" s="494"/>
      <c r="Y15" s="495"/>
      <c r="Z15" s="486"/>
      <c r="AA15" s="487"/>
      <c r="AB15" s="487"/>
      <c r="AC15" s="487"/>
      <c r="AD15" s="46"/>
      <c r="AE15" s="47"/>
      <c r="AF15" s="486"/>
      <c r="AG15" s="487"/>
      <c r="AH15" s="487"/>
      <c r="AI15" s="487"/>
      <c r="AJ15" s="46"/>
      <c r="AK15" s="48"/>
      <c r="AL15" s="249"/>
    </row>
    <row r="16" spans="1:38" ht="25.5" customHeight="1" x14ac:dyDescent="0.2">
      <c r="A16" s="247"/>
      <c r="B16" s="644" t="s">
        <v>27</v>
      </c>
      <c r="C16" s="645"/>
      <c r="D16" s="645"/>
      <c r="E16" s="645"/>
      <c r="F16" s="492" t="s">
        <v>28</v>
      </c>
      <c r="G16" s="519">
        <v>68928</v>
      </c>
      <c r="H16" s="504"/>
      <c r="I16" s="504"/>
      <c r="J16" s="504"/>
      <c r="K16" s="504"/>
      <c r="L16" s="27"/>
      <c r="M16" s="28"/>
      <c r="N16" s="519">
        <v>353348</v>
      </c>
      <c r="O16" s="504"/>
      <c r="P16" s="504"/>
      <c r="Q16" s="504"/>
      <c r="R16" s="29"/>
      <c r="S16" s="658">
        <f t="shared" si="0"/>
        <v>-80.5</v>
      </c>
      <c r="T16" s="659"/>
      <c r="U16" s="662" t="s">
        <v>29</v>
      </c>
      <c r="V16" s="663"/>
      <c r="W16" s="663"/>
      <c r="X16" s="663"/>
      <c r="Y16" s="664"/>
      <c r="Z16" s="682" t="s">
        <v>30</v>
      </c>
      <c r="AA16" s="683"/>
      <c r="AB16" s="683"/>
      <c r="AC16" s="683"/>
      <c r="AD16" s="50"/>
      <c r="AE16" s="44" t="s">
        <v>15</v>
      </c>
      <c r="AF16" s="682" t="s">
        <v>30</v>
      </c>
      <c r="AG16" s="683"/>
      <c r="AH16" s="683"/>
      <c r="AI16" s="683"/>
      <c r="AJ16" s="50"/>
      <c r="AK16" s="45" t="s">
        <v>15</v>
      </c>
    </row>
    <row r="17" spans="1:38" ht="25.5" customHeight="1" x14ac:dyDescent="0.2">
      <c r="A17" s="247"/>
      <c r="B17" s="686" t="s">
        <v>31</v>
      </c>
      <c r="C17" s="555"/>
      <c r="D17" s="555"/>
      <c r="E17" s="555"/>
      <c r="F17" s="495"/>
      <c r="G17" s="486"/>
      <c r="H17" s="487"/>
      <c r="I17" s="487"/>
      <c r="J17" s="487"/>
      <c r="K17" s="487"/>
      <c r="L17" s="36"/>
      <c r="M17" s="37"/>
      <c r="N17" s="486"/>
      <c r="O17" s="487"/>
      <c r="P17" s="487"/>
      <c r="Q17" s="487"/>
      <c r="R17" s="38"/>
      <c r="S17" s="660"/>
      <c r="T17" s="661"/>
      <c r="U17" s="665"/>
      <c r="V17" s="666"/>
      <c r="W17" s="666"/>
      <c r="X17" s="666"/>
      <c r="Y17" s="667"/>
      <c r="Z17" s="684"/>
      <c r="AA17" s="685"/>
      <c r="AB17" s="685"/>
      <c r="AC17" s="685"/>
      <c r="AD17" s="51"/>
      <c r="AE17" s="52"/>
      <c r="AF17" s="684"/>
      <c r="AG17" s="685"/>
      <c r="AH17" s="685"/>
      <c r="AI17" s="685"/>
      <c r="AJ17" s="51"/>
      <c r="AK17" s="53"/>
    </row>
    <row r="18" spans="1:38" ht="25.5" customHeight="1" x14ac:dyDescent="0.2">
      <c r="A18" s="247"/>
      <c r="B18" s="687" t="s">
        <v>32</v>
      </c>
      <c r="C18" s="663"/>
      <c r="D18" s="663"/>
      <c r="E18" s="663"/>
      <c r="F18" s="492" t="s">
        <v>33</v>
      </c>
      <c r="G18" s="465">
        <f>G14-G16</f>
        <v>8016157</v>
      </c>
      <c r="H18" s="466"/>
      <c r="I18" s="466"/>
      <c r="J18" s="466"/>
      <c r="K18" s="466"/>
      <c r="L18" s="27"/>
      <c r="M18" s="28"/>
      <c r="N18" s="465">
        <v>5544345</v>
      </c>
      <c r="O18" s="466"/>
      <c r="P18" s="466"/>
      <c r="Q18" s="466"/>
      <c r="R18" s="49"/>
      <c r="S18" s="658">
        <f t="shared" si="0"/>
        <v>44.6</v>
      </c>
      <c r="T18" s="659"/>
      <c r="U18" s="689" t="s">
        <v>34</v>
      </c>
      <c r="V18" s="491"/>
      <c r="W18" s="491"/>
      <c r="X18" s="491"/>
      <c r="Y18" s="492"/>
      <c r="Z18" s="674">
        <v>0.62</v>
      </c>
      <c r="AA18" s="675"/>
      <c r="AB18" s="675"/>
      <c r="AC18" s="675"/>
      <c r="AD18" s="54"/>
      <c r="AE18" s="55"/>
      <c r="AF18" s="42"/>
      <c r="AG18" s="675">
        <v>0.62</v>
      </c>
      <c r="AH18" s="675"/>
      <c r="AI18" s="675"/>
      <c r="AJ18" s="54"/>
      <c r="AK18" s="56"/>
      <c r="AL18" s="248"/>
    </row>
    <row r="19" spans="1:38" ht="25.5" customHeight="1" x14ac:dyDescent="0.2">
      <c r="A19" s="247"/>
      <c r="B19" s="688"/>
      <c r="C19" s="666"/>
      <c r="D19" s="666"/>
      <c r="E19" s="666"/>
      <c r="F19" s="495"/>
      <c r="G19" s="486"/>
      <c r="H19" s="487"/>
      <c r="I19" s="487"/>
      <c r="J19" s="487"/>
      <c r="K19" s="487"/>
      <c r="L19" s="36"/>
      <c r="M19" s="37"/>
      <c r="N19" s="486"/>
      <c r="O19" s="487"/>
      <c r="P19" s="487"/>
      <c r="Q19" s="487"/>
      <c r="R19" s="38"/>
      <c r="S19" s="660"/>
      <c r="T19" s="661"/>
      <c r="U19" s="690"/>
      <c r="V19" s="494"/>
      <c r="W19" s="494"/>
      <c r="X19" s="494"/>
      <c r="Y19" s="495"/>
      <c r="Z19" s="676"/>
      <c r="AA19" s="677"/>
      <c r="AB19" s="677"/>
      <c r="AC19" s="677"/>
      <c r="AD19" s="57"/>
      <c r="AE19" s="58"/>
      <c r="AF19" s="34"/>
      <c r="AG19" s="677"/>
      <c r="AH19" s="677"/>
      <c r="AI19" s="677"/>
      <c r="AJ19" s="57"/>
      <c r="AK19" s="59"/>
      <c r="AL19" s="249"/>
    </row>
    <row r="20" spans="1:38" ht="25.5" customHeight="1" x14ac:dyDescent="0.2">
      <c r="A20" s="247"/>
      <c r="B20" s="490" t="s">
        <v>35</v>
      </c>
      <c r="C20" s="491"/>
      <c r="D20" s="491"/>
      <c r="E20" s="491"/>
      <c r="F20" s="492" t="s">
        <v>36</v>
      </c>
      <c r="G20" s="519">
        <v>2471812</v>
      </c>
      <c r="H20" s="504"/>
      <c r="I20" s="504"/>
      <c r="J20" s="504"/>
      <c r="K20" s="504"/>
      <c r="L20" s="27"/>
      <c r="M20" s="28"/>
      <c r="N20" s="519">
        <v>-141107</v>
      </c>
      <c r="O20" s="504"/>
      <c r="P20" s="504"/>
      <c r="Q20" s="504"/>
      <c r="R20" s="29"/>
      <c r="S20" s="678"/>
      <c r="T20" s="679"/>
      <c r="U20" s="662" t="s">
        <v>37</v>
      </c>
      <c r="V20" s="663"/>
      <c r="W20" s="663"/>
      <c r="X20" s="663"/>
      <c r="Y20" s="664"/>
      <c r="Z20" s="668">
        <v>10.8</v>
      </c>
      <c r="AA20" s="669"/>
      <c r="AB20" s="669"/>
      <c r="AC20" s="669"/>
      <c r="AD20" s="26"/>
      <c r="AE20" s="60" t="s">
        <v>16</v>
      </c>
      <c r="AF20" s="16"/>
      <c r="AG20" s="672">
        <v>8</v>
      </c>
      <c r="AH20" s="672"/>
      <c r="AI20" s="672"/>
      <c r="AJ20" s="26"/>
      <c r="AK20" s="61" t="s">
        <v>16</v>
      </c>
      <c r="AL20" s="248"/>
    </row>
    <row r="21" spans="1:38" ht="25.5" customHeight="1" x14ac:dyDescent="0.2">
      <c r="A21" s="247"/>
      <c r="B21" s="493"/>
      <c r="C21" s="494"/>
      <c r="D21" s="494"/>
      <c r="E21" s="494"/>
      <c r="F21" s="495"/>
      <c r="G21" s="486"/>
      <c r="H21" s="487"/>
      <c r="I21" s="487"/>
      <c r="J21" s="487"/>
      <c r="K21" s="487"/>
      <c r="L21" s="36"/>
      <c r="M21" s="37"/>
      <c r="N21" s="486"/>
      <c r="O21" s="487"/>
      <c r="P21" s="487"/>
      <c r="Q21" s="487"/>
      <c r="R21" s="38"/>
      <c r="S21" s="680"/>
      <c r="T21" s="681"/>
      <c r="U21" s="665"/>
      <c r="V21" s="666"/>
      <c r="W21" s="666"/>
      <c r="X21" s="666"/>
      <c r="Y21" s="667"/>
      <c r="Z21" s="670"/>
      <c r="AA21" s="671"/>
      <c r="AB21" s="671"/>
      <c r="AC21" s="671"/>
      <c r="AD21" s="62"/>
      <c r="AE21" s="63"/>
      <c r="AF21" s="34"/>
      <c r="AG21" s="673"/>
      <c r="AH21" s="673"/>
      <c r="AI21" s="673"/>
      <c r="AJ21" s="62"/>
      <c r="AK21" s="64"/>
    </row>
    <row r="22" spans="1:38" ht="25.5" customHeight="1" x14ac:dyDescent="0.2">
      <c r="A22" s="247"/>
      <c r="B22" s="490" t="s">
        <v>38</v>
      </c>
      <c r="C22" s="491"/>
      <c r="D22" s="491"/>
      <c r="E22" s="491"/>
      <c r="F22" s="492" t="s">
        <v>39</v>
      </c>
      <c r="G22" s="519">
        <v>5211544</v>
      </c>
      <c r="H22" s="504"/>
      <c r="I22" s="504"/>
      <c r="J22" s="504"/>
      <c r="K22" s="504"/>
      <c r="L22" s="27"/>
      <c r="M22" s="28"/>
      <c r="N22" s="519">
        <v>3691804</v>
      </c>
      <c r="O22" s="504"/>
      <c r="P22" s="504"/>
      <c r="Q22" s="504"/>
      <c r="R22" s="29"/>
      <c r="S22" s="658">
        <f>IF(N22=0,IF(G22&gt;0,"皆増","－"),IF(G22=0,"皆減",ROUND((G22-N22)/N22*100,1)))</f>
        <v>41.2</v>
      </c>
      <c r="T22" s="659"/>
      <c r="U22" s="662" t="s">
        <v>40</v>
      </c>
      <c r="V22" s="663"/>
      <c r="W22" s="663"/>
      <c r="X22" s="663"/>
      <c r="Y22" s="664"/>
      <c r="Z22" s="668">
        <v>82.4</v>
      </c>
      <c r="AA22" s="669"/>
      <c r="AB22" s="669"/>
      <c r="AC22" s="669"/>
      <c r="AD22" s="26"/>
      <c r="AE22" s="60" t="s">
        <v>16</v>
      </c>
      <c r="AF22" s="16"/>
      <c r="AG22" s="672">
        <v>82.7</v>
      </c>
      <c r="AH22" s="672"/>
      <c r="AI22" s="672"/>
      <c r="AJ22" s="26"/>
      <c r="AK22" s="61" t="s">
        <v>16</v>
      </c>
      <c r="AL22" s="250"/>
    </row>
    <row r="23" spans="1:38" ht="25.5" customHeight="1" x14ac:dyDescent="0.2">
      <c r="A23" s="247"/>
      <c r="B23" s="493"/>
      <c r="C23" s="494"/>
      <c r="D23" s="494"/>
      <c r="E23" s="494"/>
      <c r="F23" s="495"/>
      <c r="G23" s="486"/>
      <c r="H23" s="487"/>
      <c r="I23" s="487"/>
      <c r="J23" s="487"/>
      <c r="K23" s="487"/>
      <c r="L23" s="36"/>
      <c r="M23" s="37"/>
      <c r="N23" s="486"/>
      <c r="O23" s="487"/>
      <c r="P23" s="487"/>
      <c r="Q23" s="487"/>
      <c r="R23" s="38"/>
      <c r="S23" s="660"/>
      <c r="T23" s="661"/>
      <c r="U23" s="665"/>
      <c r="V23" s="666"/>
      <c r="W23" s="666"/>
      <c r="X23" s="666"/>
      <c r="Y23" s="667"/>
      <c r="Z23" s="670"/>
      <c r="AA23" s="671"/>
      <c r="AB23" s="671"/>
      <c r="AC23" s="671"/>
      <c r="AD23" s="35"/>
      <c r="AE23" s="63"/>
      <c r="AF23" s="34"/>
      <c r="AG23" s="673"/>
      <c r="AH23" s="673"/>
      <c r="AI23" s="673"/>
      <c r="AJ23" s="35"/>
      <c r="AK23" s="64"/>
      <c r="AL23" s="250"/>
    </row>
    <row r="24" spans="1:38" ht="25.5" customHeight="1" x14ac:dyDescent="0.2">
      <c r="A24" s="247"/>
      <c r="B24" s="490" t="s">
        <v>41</v>
      </c>
      <c r="C24" s="491"/>
      <c r="D24" s="491"/>
      <c r="E24" s="491"/>
      <c r="F24" s="492" t="s">
        <v>42</v>
      </c>
      <c r="G24" s="519">
        <v>0</v>
      </c>
      <c r="H24" s="504"/>
      <c r="I24" s="504"/>
      <c r="J24" s="504"/>
      <c r="K24" s="504"/>
      <c r="L24" s="27"/>
      <c r="M24" s="28"/>
      <c r="N24" s="519">
        <v>0</v>
      </c>
      <c r="O24" s="504"/>
      <c r="P24" s="504"/>
      <c r="Q24" s="504"/>
      <c r="R24" s="29"/>
      <c r="S24" s="658" t="str">
        <f>IF(N24=0,IF(G24&gt;0,"皆増","－"),IF(G24=0,"皆減",ROUND((G24-N24)/N24*100,1)))</f>
        <v>－</v>
      </c>
      <c r="T24" s="659"/>
      <c r="U24" s="662" t="s">
        <v>43</v>
      </c>
      <c r="V24" s="663"/>
      <c r="W24" s="663"/>
      <c r="X24" s="663"/>
      <c r="Y24" s="664"/>
      <c r="Z24" s="640">
        <v>11090999</v>
      </c>
      <c r="AA24" s="641"/>
      <c r="AB24" s="641"/>
      <c r="AC24" s="641"/>
      <c r="AD24" s="50"/>
      <c r="AE24" s="44" t="s">
        <v>15</v>
      </c>
      <c r="AF24" s="640">
        <v>9194912</v>
      </c>
      <c r="AG24" s="641"/>
      <c r="AH24" s="641"/>
      <c r="AI24" s="641"/>
      <c r="AJ24" s="50"/>
      <c r="AK24" s="45" t="s">
        <v>15</v>
      </c>
      <c r="AL24" s="248"/>
    </row>
    <row r="25" spans="1:38" ht="25.5" customHeight="1" x14ac:dyDescent="0.2">
      <c r="A25" s="247"/>
      <c r="B25" s="493"/>
      <c r="C25" s="494"/>
      <c r="D25" s="494"/>
      <c r="E25" s="494"/>
      <c r="F25" s="495"/>
      <c r="G25" s="486"/>
      <c r="H25" s="487"/>
      <c r="I25" s="487"/>
      <c r="J25" s="487"/>
      <c r="K25" s="487"/>
      <c r="L25" s="36"/>
      <c r="M25" s="37"/>
      <c r="N25" s="486"/>
      <c r="O25" s="487"/>
      <c r="P25" s="487"/>
      <c r="Q25" s="487"/>
      <c r="R25" s="38"/>
      <c r="S25" s="660"/>
      <c r="T25" s="661"/>
      <c r="U25" s="665"/>
      <c r="V25" s="666"/>
      <c r="W25" s="666"/>
      <c r="X25" s="666"/>
      <c r="Y25" s="667"/>
      <c r="Z25" s="642"/>
      <c r="AA25" s="643"/>
      <c r="AB25" s="643"/>
      <c r="AC25" s="643"/>
      <c r="AD25" s="46"/>
      <c r="AE25" s="47"/>
      <c r="AF25" s="642"/>
      <c r="AG25" s="643"/>
      <c r="AH25" s="643"/>
      <c r="AI25" s="643"/>
      <c r="AJ25" s="46"/>
      <c r="AK25" s="48"/>
    </row>
    <row r="26" spans="1:38" ht="25.5" customHeight="1" x14ac:dyDescent="0.2">
      <c r="A26" s="247"/>
      <c r="B26" s="490" t="s">
        <v>44</v>
      </c>
      <c r="C26" s="491"/>
      <c r="D26" s="491"/>
      <c r="E26" s="491"/>
      <c r="F26" s="492" t="s">
        <v>45</v>
      </c>
      <c r="G26" s="519">
        <v>8882252</v>
      </c>
      <c r="H26" s="504"/>
      <c r="I26" s="504"/>
      <c r="J26" s="504"/>
      <c r="K26" s="504"/>
      <c r="L26" s="27"/>
      <c r="M26" s="28"/>
      <c r="N26" s="519">
        <v>674880</v>
      </c>
      <c r="O26" s="504"/>
      <c r="P26" s="504"/>
      <c r="Q26" s="504"/>
      <c r="R26" s="29"/>
      <c r="S26" s="658">
        <f>IF(N26=0,IF(G26&gt;0,"皆増","－"),IF(G26=0,"皆減",ROUND((G26-N26)/N26*100,1)))</f>
        <v>1216.0999999999999</v>
      </c>
      <c r="T26" s="659"/>
      <c r="U26" s="662" t="s">
        <v>46</v>
      </c>
      <c r="V26" s="663"/>
      <c r="W26" s="663"/>
      <c r="X26" s="663"/>
      <c r="Y26" s="664"/>
      <c r="Z26" s="640">
        <v>19366367</v>
      </c>
      <c r="AA26" s="641"/>
      <c r="AB26" s="641"/>
      <c r="AC26" s="641"/>
      <c r="AD26" s="50"/>
      <c r="AE26" s="44" t="s">
        <v>15</v>
      </c>
      <c r="AF26" s="640">
        <v>25734042</v>
      </c>
      <c r="AG26" s="641"/>
      <c r="AH26" s="641"/>
      <c r="AI26" s="641"/>
      <c r="AJ26" s="50"/>
      <c r="AK26" s="45" t="s">
        <v>15</v>
      </c>
      <c r="AL26" s="248"/>
    </row>
    <row r="27" spans="1:38" ht="25.5" customHeight="1" x14ac:dyDescent="0.2">
      <c r="A27" s="247"/>
      <c r="B27" s="493"/>
      <c r="C27" s="494"/>
      <c r="D27" s="494"/>
      <c r="E27" s="494"/>
      <c r="F27" s="495"/>
      <c r="G27" s="486"/>
      <c r="H27" s="487"/>
      <c r="I27" s="487"/>
      <c r="J27" s="487"/>
      <c r="K27" s="487"/>
      <c r="L27" s="36"/>
      <c r="M27" s="37"/>
      <c r="N27" s="486"/>
      <c r="O27" s="487"/>
      <c r="P27" s="487"/>
      <c r="Q27" s="487"/>
      <c r="R27" s="38"/>
      <c r="S27" s="660"/>
      <c r="T27" s="661"/>
      <c r="U27" s="665"/>
      <c r="V27" s="666"/>
      <c r="W27" s="666"/>
      <c r="X27" s="666"/>
      <c r="Y27" s="667"/>
      <c r="Z27" s="642"/>
      <c r="AA27" s="643"/>
      <c r="AB27" s="643"/>
      <c r="AC27" s="643"/>
      <c r="AD27" s="65"/>
      <c r="AE27" s="66"/>
      <c r="AF27" s="642"/>
      <c r="AG27" s="643"/>
      <c r="AH27" s="643"/>
      <c r="AI27" s="643"/>
      <c r="AJ27" s="46"/>
      <c r="AK27" s="48"/>
    </row>
    <row r="28" spans="1:38" ht="25.5" customHeight="1" x14ac:dyDescent="0.2">
      <c r="A28" s="247"/>
      <c r="B28" s="644" t="s">
        <v>47</v>
      </c>
      <c r="C28" s="645"/>
      <c r="D28" s="645"/>
      <c r="E28" s="645"/>
      <c r="F28" s="492" t="s">
        <v>48</v>
      </c>
      <c r="G28" s="465">
        <f>G20+G22+G24-G26</f>
        <v>-1198896</v>
      </c>
      <c r="H28" s="466"/>
      <c r="I28" s="466"/>
      <c r="J28" s="466"/>
      <c r="K28" s="466"/>
      <c r="L28" s="27"/>
      <c r="M28" s="28"/>
      <c r="N28" s="465">
        <v>2875817</v>
      </c>
      <c r="O28" s="466"/>
      <c r="P28" s="466"/>
      <c r="Q28" s="466"/>
      <c r="R28" s="49"/>
      <c r="S28" s="646"/>
      <c r="T28" s="647"/>
      <c r="U28" s="650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2"/>
      <c r="AL28" s="248"/>
    </row>
    <row r="29" spans="1:38" ht="25.5" customHeight="1" thickBot="1" x14ac:dyDescent="0.25">
      <c r="A29" s="247"/>
      <c r="B29" s="656" t="s">
        <v>49</v>
      </c>
      <c r="C29" s="657"/>
      <c r="D29" s="657"/>
      <c r="E29" s="657"/>
      <c r="F29" s="603"/>
      <c r="G29" s="468"/>
      <c r="H29" s="469"/>
      <c r="I29" s="469"/>
      <c r="J29" s="469"/>
      <c r="K29" s="469"/>
      <c r="L29" s="36"/>
      <c r="M29" s="37"/>
      <c r="N29" s="468"/>
      <c r="O29" s="469"/>
      <c r="P29" s="469"/>
      <c r="Q29" s="469"/>
      <c r="R29" s="67"/>
      <c r="S29" s="648"/>
      <c r="T29" s="649"/>
      <c r="U29" s="653"/>
      <c r="V29" s="654"/>
      <c r="W29" s="654"/>
      <c r="X29" s="654"/>
      <c r="Y29" s="654"/>
      <c r="Z29" s="654"/>
      <c r="AA29" s="654"/>
      <c r="AB29" s="654"/>
      <c r="AC29" s="654"/>
      <c r="AD29" s="654"/>
      <c r="AE29" s="654"/>
      <c r="AF29" s="654"/>
      <c r="AG29" s="654"/>
      <c r="AH29" s="654"/>
      <c r="AI29" s="654"/>
      <c r="AJ29" s="654"/>
      <c r="AK29" s="655"/>
    </row>
    <row r="30" spans="1:38" ht="7.5" customHeight="1" thickBot="1" x14ac:dyDescent="0.25">
      <c r="B30" s="68"/>
      <c r="C30" s="68"/>
      <c r="D30" s="68"/>
      <c r="E30" s="68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71"/>
      <c r="T30" s="68"/>
      <c r="U30" s="68"/>
      <c r="V30" s="68"/>
      <c r="W30" s="68"/>
      <c r="X30" s="68"/>
      <c r="Y30" s="68"/>
      <c r="Z30" s="68"/>
      <c r="AA30" s="68"/>
      <c r="AB30" s="68"/>
      <c r="AC30" s="72"/>
      <c r="AD30" s="72"/>
      <c r="AE30" s="72"/>
      <c r="AF30" s="72"/>
      <c r="AG30" s="72"/>
      <c r="AH30" s="622"/>
      <c r="AI30" s="622"/>
      <c r="AJ30" s="72"/>
      <c r="AK30" s="72"/>
    </row>
    <row r="31" spans="1:38" s="11" customFormat="1" ht="13.5" customHeight="1" x14ac:dyDescent="0.2">
      <c r="A31" s="10"/>
      <c r="B31" s="623" t="s">
        <v>272</v>
      </c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73"/>
      <c r="Y31" s="73"/>
      <c r="Z31" s="627" t="s">
        <v>50</v>
      </c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8"/>
      <c r="AL31" s="251"/>
    </row>
    <row r="32" spans="1:38" s="11" customFormat="1" ht="13.5" customHeight="1" x14ac:dyDescent="0.2">
      <c r="A32" s="10"/>
      <c r="B32" s="625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74"/>
      <c r="Y32" s="74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30"/>
      <c r="AL32" s="251"/>
    </row>
    <row r="33" spans="1:40" s="11" customFormat="1" ht="23.25" customHeight="1" x14ac:dyDescent="0.2">
      <c r="A33" s="10"/>
      <c r="B33" s="631" t="s">
        <v>10</v>
      </c>
      <c r="C33" s="632"/>
      <c r="D33" s="632"/>
      <c r="E33" s="632"/>
      <c r="F33" s="633"/>
      <c r="G33" s="634" t="s">
        <v>270</v>
      </c>
      <c r="H33" s="632"/>
      <c r="I33" s="632"/>
      <c r="J33" s="632"/>
      <c r="K33" s="632"/>
      <c r="L33" s="632"/>
      <c r="M33" s="633"/>
      <c r="N33" s="635" t="s">
        <v>271</v>
      </c>
      <c r="O33" s="636"/>
      <c r="P33" s="636"/>
      <c r="Q33" s="636"/>
      <c r="R33" s="637"/>
      <c r="S33" s="638" t="s">
        <v>51</v>
      </c>
      <c r="T33" s="632"/>
      <c r="U33" s="632"/>
      <c r="V33" s="632"/>
      <c r="W33" s="632"/>
      <c r="X33" s="632"/>
      <c r="Y33" s="633"/>
      <c r="Z33" s="634" t="s">
        <v>273</v>
      </c>
      <c r="AA33" s="632"/>
      <c r="AB33" s="632"/>
      <c r="AC33" s="632"/>
      <c r="AD33" s="632"/>
      <c r="AE33" s="632"/>
      <c r="AF33" s="633"/>
      <c r="AG33" s="635" t="s">
        <v>274</v>
      </c>
      <c r="AH33" s="636"/>
      <c r="AI33" s="636"/>
      <c r="AJ33" s="636"/>
      <c r="AK33" s="639"/>
      <c r="AL33" s="251"/>
    </row>
    <row r="34" spans="1:40" ht="26.25" customHeight="1" x14ac:dyDescent="0.2">
      <c r="A34" s="247"/>
      <c r="B34" s="490" t="s">
        <v>52</v>
      </c>
      <c r="C34" s="491"/>
      <c r="D34" s="491"/>
      <c r="E34" s="491"/>
      <c r="F34" s="492"/>
      <c r="G34" s="75"/>
      <c r="H34" s="604" t="s">
        <v>199</v>
      </c>
      <c r="I34" s="604"/>
      <c r="J34" s="604"/>
      <c r="K34" s="604"/>
      <c r="L34" s="76" t="s">
        <v>54</v>
      </c>
      <c r="M34" s="28"/>
      <c r="N34" s="252"/>
      <c r="O34" s="604" t="s">
        <v>199</v>
      </c>
      <c r="P34" s="604"/>
      <c r="Q34" s="604"/>
      <c r="R34" s="77" t="s">
        <v>54</v>
      </c>
      <c r="S34" s="605" t="s">
        <v>55</v>
      </c>
      <c r="T34" s="606"/>
      <c r="U34" s="606"/>
      <c r="V34" s="606"/>
      <c r="W34" s="606"/>
      <c r="X34" s="606"/>
      <c r="Y34" s="607"/>
      <c r="Z34" s="78"/>
      <c r="AA34" s="596">
        <v>-2.9</v>
      </c>
      <c r="AB34" s="596"/>
      <c r="AC34" s="596"/>
      <c r="AD34" s="612" t="s">
        <v>56</v>
      </c>
      <c r="AE34" s="613"/>
      <c r="AF34" s="26"/>
      <c r="AG34" s="79"/>
      <c r="AH34" s="596">
        <v>-3.6</v>
      </c>
      <c r="AI34" s="596"/>
      <c r="AJ34" s="80" t="s">
        <v>54</v>
      </c>
      <c r="AK34" s="81"/>
      <c r="AL34" s="248"/>
    </row>
    <row r="35" spans="1:40" ht="26.25" customHeight="1" x14ac:dyDescent="0.2">
      <c r="A35" s="247"/>
      <c r="B35" s="493"/>
      <c r="C35" s="494"/>
      <c r="D35" s="494"/>
      <c r="E35" s="494"/>
      <c r="F35" s="495"/>
      <c r="G35" s="82" t="s">
        <v>57</v>
      </c>
      <c r="H35" s="614">
        <v>11.25</v>
      </c>
      <c r="I35" s="614"/>
      <c r="J35" s="614"/>
      <c r="K35" s="614"/>
      <c r="L35" s="83" t="s">
        <v>58</v>
      </c>
      <c r="M35" s="37"/>
      <c r="N35" s="84" t="s">
        <v>57</v>
      </c>
      <c r="O35" s="615">
        <v>11.25</v>
      </c>
      <c r="P35" s="615"/>
      <c r="Q35" s="615"/>
      <c r="R35" s="86" t="s">
        <v>58</v>
      </c>
      <c r="S35" s="619"/>
      <c r="T35" s="620"/>
      <c r="U35" s="620"/>
      <c r="V35" s="620"/>
      <c r="W35" s="620"/>
      <c r="X35" s="620"/>
      <c r="Y35" s="621"/>
      <c r="Z35" s="87" t="s">
        <v>57</v>
      </c>
      <c r="AA35" s="616">
        <v>25</v>
      </c>
      <c r="AB35" s="616"/>
      <c r="AC35" s="616"/>
      <c r="AD35" s="617" t="s">
        <v>59</v>
      </c>
      <c r="AE35" s="618"/>
      <c r="AF35" s="87" t="s">
        <v>57</v>
      </c>
      <c r="AG35" s="88" t="s">
        <v>60</v>
      </c>
      <c r="AH35" s="616">
        <v>25</v>
      </c>
      <c r="AI35" s="616"/>
      <c r="AJ35" s="89" t="s">
        <v>58</v>
      </c>
      <c r="AK35" s="90"/>
    </row>
    <row r="36" spans="1:40" ht="26.25" customHeight="1" x14ac:dyDescent="0.2">
      <c r="A36" s="247"/>
      <c r="B36" s="490" t="s">
        <v>61</v>
      </c>
      <c r="C36" s="491"/>
      <c r="D36" s="491"/>
      <c r="E36" s="491"/>
      <c r="F36" s="492"/>
      <c r="G36" s="75"/>
      <c r="H36" s="604" t="s">
        <v>199</v>
      </c>
      <c r="I36" s="604"/>
      <c r="J36" s="604"/>
      <c r="K36" s="604"/>
      <c r="L36" s="76" t="s">
        <v>54</v>
      </c>
      <c r="M36" s="28"/>
      <c r="N36" s="252"/>
      <c r="O36" s="604" t="s">
        <v>199</v>
      </c>
      <c r="P36" s="604"/>
      <c r="Q36" s="604"/>
      <c r="R36" s="77" t="s">
        <v>54</v>
      </c>
      <c r="S36" s="605" t="s">
        <v>62</v>
      </c>
      <c r="T36" s="606"/>
      <c r="U36" s="606"/>
      <c r="V36" s="606"/>
      <c r="W36" s="606"/>
      <c r="X36" s="606"/>
      <c r="Y36" s="607"/>
      <c r="Z36" s="78"/>
      <c r="AA36" s="611" t="s">
        <v>199</v>
      </c>
      <c r="AB36" s="611"/>
      <c r="AC36" s="611"/>
      <c r="AD36" s="612" t="s">
        <v>56</v>
      </c>
      <c r="AE36" s="613"/>
      <c r="AF36" s="42"/>
      <c r="AG36" s="79"/>
      <c r="AH36" s="596" t="s">
        <v>199</v>
      </c>
      <c r="AI36" s="596"/>
      <c r="AJ36" s="91" t="s">
        <v>54</v>
      </c>
      <c r="AK36" s="45"/>
      <c r="AL36" s="248"/>
    </row>
    <row r="37" spans="1:40" ht="26.25" customHeight="1" thickBot="1" x14ac:dyDescent="0.25">
      <c r="A37" s="247"/>
      <c r="B37" s="601"/>
      <c r="C37" s="602"/>
      <c r="D37" s="602"/>
      <c r="E37" s="602"/>
      <c r="F37" s="603"/>
      <c r="G37" s="92" t="s">
        <v>57</v>
      </c>
      <c r="H37" s="597">
        <v>16.25</v>
      </c>
      <c r="I37" s="597"/>
      <c r="J37" s="597"/>
      <c r="K37" s="597"/>
      <c r="L37" s="93" t="s">
        <v>58</v>
      </c>
      <c r="M37" s="94"/>
      <c r="N37" s="95" t="s">
        <v>57</v>
      </c>
      <c r="O37" s="597">
        <v>16.25</v>
      </c>
      <c r="P37" s="597"/>
      <c r="Q37" s="597"/>
      <c r="R37" s="96" t="s">
        <v>58</v>
      </c>
      <c r="S37" s="608"/>
      <c r="T37" s="609"/>
      <c r="U37" s="609"/>
      <c r="V37" s="609"/>
      <c r="W37" s="609"/>
      <c r="X37" s="609"/>
      <c r="Y37" s="610"/>
      <c r="Z37" s="97" t="s">
        <v>57</v>
      </c>
      <c r="AA37" s="598">
        <v>350</v>
      </c>
      <c r="AB37" s="598"/>
      <c r="AC37" s="598"/>
      <c r="AD37" s="599" t="s">
        <v>59</v>
      </c>
      <c r="AE37" s="600"/>
      <c r="AF37" s="97" t="s">
        <v>57</v>
      </c>
      <c r="AG37" s="98" t="s">
        <v>60</v>
      </c>
      <c r="AH37" s="598">
        <v>350</v>
      </c>
      <c r="AI37" s="598"/>
      <c r="AJ37" s="99" t="s">
        <v>58</v>
      </c>
      <c r="AK37" s="100"/>
    </row>
    <row r="38" spans="1:40" ht="8.25" customHeight="1" thickBot="1" x14ac:dyDescent="0.25">
      <c r="B38" s="33"/>
      <c r="C38" s="33"/>
      <c r="D38" s="33"/>
      <c r="E38" s="33"/>
      <c r="F38" s="33"/>
      <c r="G38" s="29"/>
      <c r="H38" s="29"/>
      <c r="I38" s="85"/>
      <c r="J38" s="85"/>
      <c r="K38" s="29"/>
      <c r="L38" s="27"/>
      <c r="M38" s="27"/>
      <c r="N38" s="253"/>
      <c r="O38" s="253"/>
      <c r="P38" s="253"/>
      <c r="Q38" s="253"/>
      <c r="R38" s="253"/>
      <c r="S38" s="101"/>
      <c r="T38" s="101"/>
      <c r="U38" s="101"/>
      <c r="V38" s="101"/>
      <c r="W38" s="101"/>
      <c r="X38" s="101"/>
      <c r="Y38" s="101"/>
      <c r="Z38" s="29"/>
      <c r="AA38" s="102"/>
      <c r="AB38" s="102"/>
      <c r="AC38" s="102"/>
      <c r="AD38" s="26"/>
      <c r="AE38" s="26"/>
      <c r="AF38" s="30"/>
      <c r="AG38" s="30"/>
      <c r="AH38" s="30"/>
      <c r="AI38" s="30"/>
      <c r="AJ38" s="30"/>
      <c r="AK38" s="30"/>
    </row>
    <row r="39" spans="1:40" ht="27" customHeight="1" x14ac:dyDescent="0.2">
      <c r="A39" s="247"/>
      <c r="B39" s="557" t="s">
        <v>63</v>
      </c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9"/>
      <c r="T39" s="560" t="s">
        <v>64</v>
      </c>
      <c r="U39" s="563" t="s">
        <v>10</v>
      </c>
      <c r="V39" s="564"/>
      <c r="W39" s="565"/>
      <c r="X39" s="572" t="s">
        <v>65</v>
      </c>
      <c r="Y39" s="573"/>
      <c r="Z39" s="574"/>
      <c r="AA39" s="572" t="s">
        <v>66</v>
      </c>
      <c r="AB39" s="573"/>
      <c r="AC39" s="574"/>
      <c r="AD39" s="572" t="s">
        <v>67</v>
      </c>
      <c r="AE39" s="535"/>
      <c r="AF39" s="535"/>
      <c r="AG39" s="581"/>
      <c r="AH39" s="534" t="s">
        <v>68</v>
      </c>
      <c r="AI39" s="535"/>
      <c r="AJ39" s="535"/>
      <c r="AK39" s="536"/>
    </row>
    <row r="40" spans="1:40" ht="23.25" customHeight="1" x14ac:dyDescent="0.2">
      <c r="A40" s="247"/>
      <c r="B40" s="490" t="s">
        <v>10</v>
      </c>
      <c r="C40" s="491"/>
      <c r="D40" s="492"/>
      <c r="E40" s="545" t="s">
        <v>275</v>
      </c>
      <c r="F40" s="546"/>
      <c r="G40" s="546"/>
      <c r="H40" s="546"/>
      <c r="I40" s="546"/>
      <c r="J40" s="546"/>
      <c r="K40" s="546"/>
      <c r="L40" s="546"/>
      <c r="M40" s="546"/>
      <c r="N40" s="547"/>
      <c r="O40" s="545" t="s">
        <v>276</v>
      </c>
      <c r="P40" s="546"/>
      <c r="Q40" s="546"/>
      <c r="R40" s="546"/>
      <c r="S40" s="548"/>
      <c r="T40" s="561"/>
      <c r="U40" s="566"/>
      <c r="V40" s="567"/>
      <c r="W40" s="568"/>
      <c r="X40" s="575"/>
      <c r="Y40" s="576"/>
      <c r="Z40" s="577"/>
      <c r="AA40" s="575"/>
      <c r="AB40" s="576"/>
      <c r="AC40" s="577"/>
      <c r="AD40" s="537"/>
      <c r="AE40" s="538"/>
      <c r="AF40" s="538"/>
      <c r="AG40" s="582"/>
      <c r="AH40" s="537"/>
      <c r="AI40" s="538"/>
      <c r="AJ40" s="538"/>
      <c r="AK40" s="539"/>
    </row>
    <row r="41" spans="1:40" ht="18" customHeight="1" x14ac:dyDescent="0.2">
      <c r="A41" s="247"/>
      <c r="B41" s="543"/>
      <c r="C41" s="544"/>
      <c r="D41" s="523"/>
      <c r="E41" s="549" t="s">
        <v>69</v>
      </c>
      <c r="F41" s="491"/>
      <c r="G41" s="492"/>
      <c r="H41" s="549" t="s">
        <v>70</v>
      </c>
      <c r="I41" s="491"/>
      <c r="J41" s="491"/>
      <c r="K41" s="492"/>
      <c r="L41" s="550" t="s">
        <v>71</v>
      </c>
      <c r="M41" s="551"/>
      <c r="N41" s="552"/>
      <c r="O41" s="549" t="s">
        <v>69</v>
      </c>
      <c r="P41" s="492"/>
      <c r="Q41" s="549" t="s">
        <v>72</v>
      </c>
      <c r="R41" s="491"/>
      <c r="S41" s="553"/>
      <c r="T41" s="561"/>
      <c r="U41" s="569"/>
      <c r="V41" s="570"/>
      <c r="W41" s="571"/>
      <c r="X41" s="578"/>
      <c r="Y41" s="579"/>
      <c r="Z41" s="580"/>
      <c r="AA41" s="578"/>
      <c r="AB41" s="579"/>
      <c r="AC41" s="580"/>
      <c r="AD41" s="540"/>
      <c r="AE41" s="541"/>
      <c r="AF41" s="541"/>
      <c r="AG41" s="583"/>
      <c r="AH41" s="540"/>
      <c r="AI41" s="541"/>
      <c r="AJ41" s="541"/>
      <c r="AK41" s="542"/>
    </row>
    <row r="42" spans="1:40" ht="18" customHeight="1" x14ac:dyDescent="0.2">
      <c r="A42" s="247"/>
      <c r="B42" s="493"/>
      <c r="C42" s="494"/>
      <c r="D42" s="495"/>
      <c r="E42" s="524"/>
      <c r="F42" s="494"/>
      <c r="G42" s="495"/>
      <c r="H42" s="554" t="s">
        <v>73</v>
      </c>
      <c r="I42" s="555"/>
      <c r="J42" s="555"/>
      <c r="K42" s="556"/>
      <c r="L42" s="584" t="s">
        <v>69</v>
      </c>
      <c r="M42" s="585"/>
      <c r="N42" s="586"/>
      <c r="O42" s="524"/>
      <c r="P42" s="495"/>
      <c r="Q42" s="554" t="s">
        <v>73</v>
      </c>
      <c r="R42" s="555"/>
      <c r="S42" s="587"/>
      <c r="T42" s="561"/>
      <c r="U42" s="498" t="s">
        <v>277</v>
      </c>
      <c r="V42" s="499"/>
      <c r="W42" s="499"/>
      <c r="X42" s="103"/>
      <c r="Y42" s="104"/>
      <c r="Z42" s="105" t="s">
        <v>15</v>
      </c>
      <c r="AA42" s="103"/>
      <c r="AB42" s="104"/>
      <c r="AC42" s="105" t="s">
        <v>15</v>
      </c>
      <c r="AD42" s="42"/>
      <c r="AE42" s="43"/>
      <c r="AF42" s="43"/>
      <c r="AG42" s="105" t="s">
        <v>15</v>
      </c>
      <c r="AH42" s="103"/>
      <c r="AI42" s="25"/>
      <c r="AJ42" s="25"/>
      <c r="AK42" s="106" t="s">
        <v>15</v>
      </c>
    </row>
    <row r="43" spans="1:40" ht="12.6" customHeight="1" x14ac:dyDescent="0.2">
      <c r="A43" s="247"/>
      <c r="B43" s="592" t="s">
        <v>74</v>
      </c>
      <c r="C43" s="107"/>
      <c r="D43" s="108"/>
      <c r="E43" s="25"/>
      <c r="F43" s="25"/>
      <c r="G43" s="19" t="s">
        <v>7</v>
      </c>
      <c r="H43" s="18"/>
      <c r="I43" s="17"/>
      <c r="J43" s="17"/>
      <c r="K43" s="19" t="s">
        <v>75</v>
      </c>
      <c r="L43" s="17"/>
      <c r="M43" s="17"/>
      <c r="N43" s="19" t="s">
        <v>7</v>
      </c>
      <c r="O43" s="18"/>
      <c r="P43" s="19" t="s">
        <v>7</v>
      </c>
      <c r="Q43" s="18"/>
      <c r="R43" s="17"/>
      <c r="S43" s="17" t="s">
        <v>75</v>
      </c>
      <c r="T43" s="561"/>
      <c r="U43" s="588"/>
      <c r="V43" s="589"/>
      <c r="W43" s="589"/>
      <c r="X43" s="519">
        <v>21480813</v>
      </c>
      <c r="Y43" s="504"/>
      <c r="Z43" s="520"/>
      <c r="AA43" s="519">
        <v>57772</v>
      </c>
      <c r="AB43" s="504"/>
      <c r="AC43" s="520"/>
      <c r="AD43" s="528">
        <v>36036881</v>
      </c>
      <c r="AE43" s="529"/>
      <c r="AF43" s="529"/>
      <c r="AG43" s="530"/>
      <c r="AH43" s="519">
        <v>57575466</v>
      </c>
      <c r="AI43" s="504"/>
      <c r="AJ43" s="504"/>
      <c r="AK43" s="521"/>
    </row>
    <row r="44" spans="1:40" ht="39" customHeight="1" x14ac:dyDescent="0.2">
      <c r="A44" s="247"/>
      <c r="B44" s="593"/>
      <c r="C44" s="522" t="s">
        <v>76</v>
      </c>
      <c r="D44" s="523"/>
      <c r="E44" s="487">
        <v>2084</v>
      </c>
      <c r="F44" s="487"/>
      <c r="G44" s="488"/>
      <c r="H44" s="486">
        <v>291835</v>
      </c>
      <c r="I44" s="487"/>
      <c r="J44" s="487"/>
      <c r="K44" s="488"/>
      <c r="L44" s="486">
        <v>141</v>
      </c>
      <c r="M44" s="487"/>
      <c r="N44" s="488"/>
      <c r="O44" s="486">
        <v>2020</v>
      </c>
      <c r="P44" s="487"/>
      <c r="Q44" s="486">
        <v>282399</v>
      </c>
      <c r="R44" s="487"/>
      <c r="S44" s="497"/>
      <c r="T44" s="561"/>
      <c r="U44" s="590"/>
      <c r="V44" s="591"/>
      <c r="W44" s="591"/>
      <c r="X44" s="486"/>
      <c r="Y44" s="487"/>
      <c r="Z44" s="488"/>
      <c r="AA44" s="486"/>
      <c r="AB44" s="487"/>
      <c r="AC44" s="488"/>
      <c r="AD44" s="531"/>
      <c r="AE44" s="532"/>
      <c r="AF44" s="532"/>
      <c r="AG44" s="533"/>
      <c r="AH44" s="486"/>
      <c r="AI44" s="487"/>
      <c r="AJ44" s="487"/>
      <c r="AK44" s="489"/>
      <c r="AM44" s="230"/>
      <c r="AN44" s="230"/>
    </row>
    <row r="45" spans="1:40" ht="39" customHeight="1" x14ac:dyDescent="0.2">
      <c r="A45" s="247"/>
      <c r="B45" s="593"/>
      <c r="C45" s="109"/>
      <c r="D45" s="110" t="s">
        <v>77</v>
      </c>
      <c r="E45" s="508">
        <v>161</v>
      </c>
      <c r="F45" s="508"/>
      <c r="G45" s="509"/>
      <c r="H45" s="507">
        <v>274123</v>
      </c>
      <c r="I45" s="508"/>
      <c r="J45" s="508"/>
      <c r="K45" s="509"/>
      <c r="L45" s="507">
        <v>5</v>
      </c>
      <c r="M45" s="508"/>
      <c r="N45" s="509"/>
      <c r="O45" s="507">
        <v>160</v>
      </c>
      <c r="P45" s="508"/>
      <c r="Q45" s="507">
        <v>272530</v>
      </c>
      <c r="R45" s="508"/>
      <c r="S45" s="510"/>
      <c r="T45" s="561"/>
      <c r="U45" s="525" t="s">
        <v>278</v>
      </c>
      <c r="V45" s="515" t="s">
        <v>78</v>
      </c>
      <c r="W45" s="516"/>
      <c r="X45" s="519">
        <v>5211544</v>
      </c>
      <c r="Y45" s="504"/>
      <c r="Z45" s="520"/>
      <c r="AA45" s="465">
        <v>2175</v>
      </c>
      <c r="AB45" s="466"/>
      <c r="AC45" s="467"/>
      <c r="AD45" s="519">
        <v>3774974</v>
      </c>
      <c r="AE45" s="504"/>
      <c r="AF45" s="504"/>
      <c r="AG45" s="520"/>
      <c r="AH45" s="519">
        <v>8988693</v>
      </c>
      <c r="AI45" s="504"/>
      <c r="AJ45" s="504"/>
      <c r="AK45" s="521"/>
    </row>
    <row r="46" spans="1:40" ht="18.75" customHeight="1" x14ac:dyDescent="0.2">
      <c r="A46" s="247"/>
      <c r="B46" s="594"/>
      <c r="C46" s="522" t="s">
        <v>79</v>
      </c>
      <c r="D46" s="523"/>
      <c r="E46" s="465">
        <v>105</v>
      </c>
      <c r="F46" s="466"/>
      <c r="G46" s="467"/>
      <c r="H46" s="465">
        <v>312312</v>
      </c>
      <c r="I46" s="466"/>
      <c r="J46" s="466"/>
      <c r="K46" s="467"/>
      <c r="L46" s="465">
        <v>18</v>
      </c>
      <c r="M46" s="466"/>
      <c r="N46" s="467"/>
      <c r="O46" s="465">
        <v>92</v>
      </c>
      <c r="P46" s="466"/>
      <c r="Q46" s="465">
        <v>306804</v>
      </c>
      <c r="R46" s="466"/>
      <c r="S46" s="496"/>
      <c r="T46" s="561"/>
      <c r="U46" s="526"/>
      <c r="V46" s="517"/>
      <c r="W46" s="518"/>
      <c r="X46" s="486"/>
      <c r="Y46" s="487"/>
      <c r="Z46" s="488"/>
      <c r="AA46" s="486"/>
      <c r="AB46" s="487"/>
      <c r="AC46" s="488"/>
      <c r="AD46" s="486"/>
      <c r="AE46" s="487"/>
      <c r="AF46" s="487"/>
      <c r="AG46" s="488"/>
      <c r="AH46" s="486"/>
      <c r="AI46" s="487"/>
      <c r="AJ46" s="487"/>
      <c r="AK46" s="489"/>
    </row>
    <row r="47" spans="1:40" ht="18.75" customHeight="1" x14ac:dyDescent="0.2">
      <c r="A47" s="247"/>
      <c r="B47" s="594"/>
      <c r="C47" s="524"/>
      <c r="D47" s="495"/>
      <c r="E47" s="486"/>
      <c r="F47" s="487"/>
      <c r="G47" s="488"/>
      <c r="H47" s="486"/>
      <c r="I47" s="487"/>
      <c r="J47" s="487"/>
      <c r="K47" s="488"/>
      <c r="L47" s="486"/>
      <c r="M47" s="487"/>
      <c r="N47" s="488"/>
      <c r="O47" s="486"/>
      <c r="P47" s="487"/>
      <c r="Q47" s="486"/>
      <c r="R47" s="487"/>
      <c r="S47" s="497"/>
      <c r="T47" s="561"/>
      <c r="U47" s="526"/>
      <c r="V47" s="515" t="s">
        <v>80</v>
      </c>
      <c r="W47" s="516"/>
      <c r="X47" s="465">
        <v>8882252</v>
      </c>
      <c r="Y47" s="466"/>
      <c r="Z47" s="467"/>
      <c r="AA47" s="465">
        <v>0</v>
      </c>
      <c r="AB47" s="466"/>
      <c r="AC47" s="467"/>
      <c r="AD47" s="465">
        <v>7237996</v>
      </c>
      <c r="AE47" s="466"/>
      <c r="AF47" s="466"/>
      <c r="AG47" s="467"/>
      <c r="AH47" s="465">
        <v>16120248</v>
      </c>
      <c r="AI47" s="466"/>
      <c r="AJ47" s="466"/>
      <c r="AK47" s="477"/>
    </row>
    <row r="48" spans="1:40" ht="39" customHeight="1" x14ac:dyDescent="0.2">
      <c r="A48" s="247"/>
      <c r="B48" s="594"/>
      <c r="C48" s="505" t="s">
        <v>81</v>
      </c>
      <c r="D48" s="506"/>
      <c r="E48" s="507">
        <v>0</v>
      </c>
      <c r="F48" s="508"/>
      <c r="G48" s="509"/>
      <c r="H48" s="507" t="s">
        <v>199</v>
      </c>
      <c r="I48" s="508"/>
      <c r="J48" s="508"/>
      <c r="K48" s="509"/>
      <c r="L48" s="507">
        <v>0</v>
      </c>
      <c r="M48" s="508"/>
      <c r="N48" s="509"/>
      <c r="O48" s="507">
        <v>0</v>
      </c>
      <c r="P48" s="508"/>
      <c r="Q48" s="507" t="s">
        <v>199</v>
      </c>
      <c r="R48" s="508"/>
      <c r="S48" s="510"/>
      <c r="T48" s="561"/>
      <c r="U48" s="526"/>
      <c r="V48" s="517"/>
      <c r="W48" s="518"/>
      <c r="X48" s="486"/>
      <c r="Y48" s="487"/>
      <c r="Z48" s="488"/>
      <c r="AA48" s="486"/>
      <c r="AB48" s="487"/>
      <c r="AC48" s="488"/>
      <c r="AD48" s="486"/>
      <c r="AE48" s="487"/>
      <c r="AF48" s="487"/>
      <c r="AG48" s="488"/>
      <c r="AH48" s="486"/>
      <c r="AI48" s="487"/>
      <c r="AJ48" s="487"/>
      <c r="AK48" s="489"/>
    </row>
    <row r="49" spans="1:40" ht="39" customHeight="1" x14ac:dyDescent="0.2">
      <c r="A49" s="247"/>
      <c r="B49" s="595"/>
      <c r="C49" s="505" t="s">
        <v>82</v>
      </c>
      <c r="D49" s="506"/>
      <c r="E49" s="507">
        <f>E44+E46+E48</f>
        <v>2189</v>
      </c>
      <c r="F49" s="508"/>
      <c r="G49" s="509"/>
      <c r="H49" s="507">
        <v>292818</v>
      </c>
      <c r="I49" s="508"/>
      <c r="J49" s="508"/>
      <c r="K49" s="509"/>
      <c r="L49" s="507">
        <f>L44+L46+L48</f>
        <v>159</v>
      </c>
      <c r="M49" s="508"/>
      <c r="N49" s="509"/>
      <c r="O49" s="507">
        <v>2112</v>
      </c>
      <c r="P49" s="508"/>
      <c r="Q49" s="507">
        <v>283462</v>
      </c>
      <c r="R49" s="508"/>
      <c r="S49" s="510"/>
      <c r="T49" s="561"/>
      <c r="U49" s="526"/>
      <c r="V49" s="511" t="s">
        <v>83</v>
      </c>
      <c r="W49" s="512"/>
      <c r="X49" s="465">
        <v>0</v>
      </c>
      <c r="Y49" s="466"/>
      <c r="Z49" s="467"/>
      <c r="AA49" s="465">
        <v>0</v>
      </c>
      <c r="AB49" s="466"/>
      <c r="AC49" s="467"/>
      <c r="AD49" s="465">
        <v>-1</v>
      </c>
      <c r="AE49" s="466"/>
      <c r="AF49" s="466"/>
      <c r="AG49" s="467"/>
      <c r="AH49" s="465">
        <v>-1</v>
      </c>
      <c r="AI49" s="466"/>
      <c r="AJ49" s="466"/>
      <c r="AK49" s="477"/>
    </row>
    <row r="50" spans="1:40" ht="18.75" customHeight="1" x14ac:dyDescent="0.2">
      <c r="A50" s="247"/>
      <c r="B50" s="490" t="s">
        <v>84</v>
      </c>
      <c r="C50" s="491"/>
      <c r="D50" s="492"/>
      <c r="E50" s="465">
        <v>119</v>
      </c>
      <c r="F50" s="466"/>
      <c r="G50" s="467"/>
      <c r="H50" s="465">
        <v>288614</v>
      </c>
      <c r="I50" s="466"/>
      <c r="J50" s="466"/>
      <c r="K50" s="467"/>
      <c r="L50" s="465">
        <v>13</v>
      </c>
      <c r="M50" s="466"/>
      <c r="N50" s="467"/>
      <c r="O50" s="465">
        <v>111</v>
      </c>
      <c r="P50" s="466"/>
      <c r="Q50" s="465">
        <v>281922</v>
      </c>
      <c r="R50" s="466"/>
      <c r="S50" s="496"/>
      <c r="T50" s="561"/>
      <c r="U50" s="527"/>
      <c r="V50" s="513"/>
      <c r="W50" s="514"/>
      <c r="X50" s="486"/>
      <c r="Y50" s="487"/>
      <c r="Z50" s="488"/>
      <c r="AA50" s="486"/>
      <c r="AB50" s="487"/>
      <c r="AC50" s="488"/>
      <c r="AD50" s="486"/>
      <c r="AE50" s="487"/>
      <c r="AF50" s="487"/>
      <c r="AG50" s="488"/>
      <c r="AH50" s="486"/>
      <c r="AI50" s="487"/>
      <c r="AJ50" s="487"/>
      <c r="AK50" s="489"/>
    </row>
    <row r="51" spans="1:40" ht="18.75" customHeight="1" x14ac:dyDescent="0.2">
      <c r="A51" s="247"/>
      <c r="B51" s="493"/>
      <c r="C51" s="494"/>
      <c r="D51" s="495"/>
      <c r="E51" s="486"/>
      <c r="F51" s="487"/>
      <c r="G51" s="488"/>
      <c r="H51" s="486"/>
      <c r="I51" s="487"/>
      <c r="J51" s="487"/>
      <c r="K51" s="488"/>
      <c r="L51" s="486"/>
      <c r="M51" s="487"/>
      <c r="N51" s="488"/>
      <c r="O51" s="486"/>
      <c r="P51" s="487"/>
      <c r="Q51" s="486"/>
      <c r="R51" s="487"/>
      <c r="S51" s="497"/>
      <c r="T51" s="561"/>
      <c r="U51" s="498" t="s">
        <v>279</v>
      </c>
      <c r="V51" s="499"/>
      <c r="W51" s="500"/>
      <c r="X51" s="465">
        <f>X43+X45-X47+X49</f>
        <v>17810105</v>
      </c>
      <c r="Y51" s="466"/>
      <c r="Z51" s="467"/>
      <c r="AA51" s="465">
        <f>AA43+AA45-AA47+AA49</f>
        <v>59947</v>
      </c>
      <c r="AB51" s="466"/>
      <c r="AC51" s="467"/>
      <c r="AD51" s="471">
        <f>AD43+AD45-AD47+AD49</f>
        <v>32573858</v>
      </c>
      <c r="AE51" s="472"/>
      <c r="AF51" s="472"/>
      <c r="AG51" s="473"/>
      <c r="AH51" s="465">
        <f>AH43+AH45-AH47+AH49</f>
        <v>50443910</v>
      </c>
      <c r="AI51" s="466"/>
      <c r="AJ51" s="466"/>
      <c r="AK51" s="477"/>
      <c r="AM51" s="230"/>
      <c r="AN51" s="230"/>
    </row>
    <row r="52" spans="1:40" ht="39.75" customHeight="1" thickBot="1" x14ac:dyDescent="0.25">
      <c r="A52" s="247"/>
      <c r="B52" s="479" t="s">
        <v>68</v>
      </c>
      <c r="C52" s="480"/>
      <c r="D52" s="481"/>
      <c r="E52" s="482">
        <f>E49+E50</f>
        <v>2308</v>
      </c>
      <c r="F52" s="483"/>
      <c r="G52" s="484"/>
      <c r="H52" s="482">
        <v>292601</v>
      </c>
      <c r="I52" s="483"/>
      <c r="J52" s="483"/>
      <c r="K52" s="484"/>
      <c r="L52" s="482">
        <f>L49+L50</f>
        <v>172</v>
      </c>
      <c r="M52" s="483"/>
      <c r="N52" s="484"/>
      <c r="O52" s="482">
        <v>2223</v>
      </c>
      <c r="P52" s="483"/>
      <c r="Q52" s="482">
        <v>283385</v>
      </c>
      <c r="R52" s="483"/>
      <c r="S52" s="485"/>
      <c r="T52" s="562"/>
      <c r="U52" s="501"/>
      <c r="V52" s="502"/>
      <c r="W52" s="503"/>
      <c r="X52" s="468"/>
      <c r="Y52" s="469"/>
      <c r="Z52" s="470"/>
      <c r="AA52" s="468"/>
      <c r="AB52" s="469"/>
      <c r="AC52" s="470"/>
      <c r="AD52" s="474"/>
      <c r="AE52" s="475"/>
      <c r="AF52" s="475"/>
      <c r="AG52" s="476"/>
      <c r="AH52" s="468"/>
      <c r="AI52" s="469"/>
      <c r="AJ52" s="469"/>
      <c r="AK52" s="478"/>
    </row>
    <row r="53" spans="1:40" ht="14.4" x14ac:dyDescent="0.2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</row>
    <row r="54" spans="1:40" ht="14.4" x14ac:dyDescent="0.2">
      <c r="A54" s="113"/>
      <c r="B54" s="1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40" ht="14.4" x14ac:dyDescent="0.2">
      <c r="A55" s="1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40" ht="14.4" x14ac:dyDescent="0.2">
      <c r="A56" s="113"/>
      <c r="B56" s="14"/>
      <c r="C56" s="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40" s="115" customForma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</row>
    <row r="58" spans="1:40" ht="14.4" x14ac:dyDescent="0.2">
      <c r="A58" s="1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"/>
  <printOptions gridLinesSet="0"/>
  <pageMargins left="0.43307086614173229" right="0.19685039370078741" top="0.23622047244094491" bottom="0.39370078740157483" header="0" footer="0"/>
  <pageSetup paperSize="9" scale="65" pageOrder="overThenDown" orientation="portrait" blackAndWhite="1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46</vt:i4>
      </vt:variant>
      <vt:variant>
        <vt:lpstr>名前付き一覧</vt:lpstr>
      </vt:variant>
      <vt:variant>
        <vt:i4>48</vt:i4>
      </vt:variant>
    </vt:vector>
  </HeadingPairs>
  <TitlesOfParts>
    <vt:vector size="94" baseType="lpstr">
      <vt:lpstr>千代田区・左</vt:lpstr>
      <vt:lpstr>千代田区・右</vt:lpstr>
      <vt:lpstr>中央区・左</vt:lpstr>
      <vt:lpstr>中央区・右</vt:lpstr>
      <vt:lpstr>港区・左</vt:lpstr>
      <vt:lpstr>港区・右</vt:lpstr>
      <vt:lpstr>新宿区・左</vt:lpstr>
      <vt:lpstr>新宿区・右</vt:lpstr>
      <vt:lpstr>文京区・左</vt:lpstr>
      <vt:lpstr>文京区・右</vt:lpstr>
      <vt:lpstr>台東区・左</vt:lpstr>
      <vt:lpstr>台東区・右</vt:lpstr>
      <vt:lpstr>墨田区・左</vt:lpstr>
      <vt:lpstr>墨田区・右</vt:lpstr>
      <vt:lpstr>江東区・左</vt:lpstr>
      <vt:lpstr>江東区・右</vt:lpstr>
      <vt:lpstr>品川区・左</vt:lpstr>
      <vt:lpstr>品川区・右</vt:lpstr>
      <vt:lpstr>目黒区・左</vt:lpstr>
      <vt:lpstr>目黒区・右</vt:lpstr>
      <vt:lpstr>大田区・左</vt:lpstr>
      <vt:lpstr>大田区・右</vt:lpstr>
      <vt:lpstr>世田谷区・左</vt:lpstr>
      <vt:lpstr>世田谷区・右</vt:lpstr>
      <vt:lpstr>渋谷区・左</vt:lpstr>
      <vt:lpstr>渋谷区・右</vt:lpstr>
      <vt:lpstr>中野区・左</vt:lpstr>
      <vt:lpstr>中野区・右</vt:lpstr>
      <vt:lpstr>杉並区・左</vt:lpstr>
      <vt:lpstr>杉並区・右</vt:lpstr>
      <vt:lpstr>豊島区・左</vt:lpstr>
      <vt:lpstr>豊島区・右</vt:lpstr>
      <vt:lpstr>北区・左</vt:lpstr>
      <vt:lpstr>北区・右</vt:lpstr>
      <vt:lpstr>荒川区・左</vt:lpstr>
      <vt:lpstr>荒川区・右</vt:lpstr>
      <vt:lpstr>板橋区・左</vt:lpstr>
      <vt:lpstr>板橋区・右</vt:lpstr>
      <vt:lpstr>練馬区・左</vt:lpstr>
      <vt:lpstr>練馬区・右</vt:lpstr>
      <vt:lpstr>足立区・左</vt:lpstr>
      <vt:lpstr>足立区・右</vt:lpstr>
      <vt:lpstr>葛飾区・左</vt:lpstr>
      <vt:lpstr>葛飾区・右</vt:lpstr>
      <vt:lpstr>江戸川区・左</vt:lpstr>
      <vt:lpstr>江戸川区・右</vt:lpstr>
      <vt:lpstr>荒川区・右!_1_</vt:lpstr>
      <vt:lpstr>荒川区・左!_2_</vt:lpstr>
      <vt:lpstr>大田区・右!_3_</vt:lpstr>
      <vt:lpstr>大田区・左!_4_</vt:lpstr>
      <vt:lpstr>葛飾区・右!Print_Area</vt:lpstr>
      <vt:lpstr>葛飾区・左!Print_Area</vt:lpstr>
      <vt:lpstr>江戸川区・右!Print_Area</vt:lpstr>
      <vt:lpstr>江戸川区・左!Print_Area</vt:lpstr>
      <vt:lpstr>江東区・右!Print_Area</vt:lpstr>
      <vt:lpstr>江東区・左!Print_Area</vt:lpstr>
      <vt:lpstr>港区・右!Print_Area</vt:lpstr>
      <vt:lpstr>港区・左!Print_Area</vt:lpstr>
      <vt:lpstr>荒川区・右!Print_Area</vt:lpstr>
      <vt:lpstr>渋谷区・右!Print_Area</vt:lpstr>
      <vt:lpstr>渋谷区・左!Print_Area</vt:lpstr>
      <vt:lpstr>新宿区・右!Print_Area</vt:lpstr>
      <vt:lpstr>新宿区・左!Print_Area</vt:lpstr>
      <vt:lpstr>杉並区・右!Print_Area</vt:lpstr>
      <vt:lpstr>杉並区・左!Print_Area</vt:lpstr>
      <vt:lpstr>世田谷区・右!Print_Area</vt:lpstr>
      <vt:lpstr>世田谷区・左!Print_Area</vt:lpstr>
      <vt:lpstr>千代田区・右!Print_Area</vt:lpstr>
      <vt:lpstr>千代田区・左!Print_Area</vt:lpstr>
      <vt:lpstr>足立区・右!Print_Area</vt:lpstr>
      <vt:lpstr>足立区・左!Print_Area</vt:lpstr>
      <vt:lpstr>台東区・右!Print_Area</vt:lpstr>
      <vt:lpstr>台東区・左!Print_Area</vt:lpstr>
      <vt:lpstr>大田区・右!Print_Area</vt:lpstr>
      <vt:lpstr>中央区・右!Print_Area</vt:lpstr>
      <vt:lpstr>中央区・左!Print_Area</vt:lpstr>
      <vt:lpstr>中野区・右!Print_Area</vt:lpstr>
      <vt:lpstr>中野区・左!Print_Area</vt:lpstr>
      <vt:lpstr>板橋区・右!Print_Area</vt:lpstr>
      <vt:lpstr>板橋区・左!Print_Area</vt:lpstr>
      <vt:lpstr>品川区・右!Print_Area</vt:lpstr>
      <vt:lpstr>品川区・左!Print_Area</vt:lpstr>
      <vt:lpstr>文京区・右!Print_Area</vt:lpstr>
      <vt:lpstr>文京区・左!Print_Area</vt:lpstr>
      <vt:lpstr>豊島区・右!Print_Area</vt:lpstr>
      <vt:lpstr>豊島区・左!Print_Area</vt:lpstr>
      <vt:lpstr>北区・右!Print_Area</vt:lpstr>
      <vt:lpstr>北区・左!Print_Area</vt:lpstr>
      <vt:lpstr>墨田区・右!Print_Area</vt:lpstr>
      <vt:lpstr>墨田区・左!Print_Area</vt:lpstr>
      <vt:lpstr>目黒区・右!Print_Area</vt:lpstr>
      <vt:lpstr>目黒区・左!Print_Area</vt:lpstr>
      <vt:lpstr>練馬区・右!Print_Area</vt:lpstr>
      <vt:lpstr>練馬区・左!Print_Area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2025-12-14T23:41:01Z</dcterms:created>
  <dcterms:modified xsi:type="dcterms:W3CDTF">2025-12-14T23:41:41Z</dcterms:modified>
</cp:coreProperties>
</file>