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文京区・左" sheetId="33" r:id="rId2"/>
    <sheet name="文京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文京区・右!$A$1:$S$61</definedName>
    <definedName name="_xlnm.Print_Area" localSheetId="1">文京区・左!$A$1:$AL$52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J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E12" i="34"/>
  <c r="R11" i="34"/>
  <c r="R10" i="34"/>
  <c r="R9" i="34"/>
  <c r="R8" i="34"/>
  <c r="R7" i="34"/>
  <c r="R6" i="34"/>
  <c r="AH51" i="33"/>
  <c r="AD51" i="33"/>
  <c r="AA51" i="33"/>
  <c r="X51" i="33"/>
  <c r="L49" i="33"/>
  <c r="L52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2" i="34"/>
  <c r="L10" i="34"/>
  <c r="L8" i="34"/>
  <c r="L6" i="34"/>
  <c r="L29" i="34"/>
  <c r="L22" i="34"/>
  <c r="L16" i="34"/>
  <c r="L14" i="34"/>
  <c r="L11" i="34"/>
  <c r="L9" i="34"/>
  <c r="L7" i="34"/>
  <c r="E32" i="34"/>
  <c r="D33" i="34"/>
  <c r="L13" i="34"/>
  <c r="E38" i="34"/>
  <c r="P38" i="34"/>
  <c r="J39" i="34"/>
  <c r="E40" i="34"/>
  <c r="J41" i="34"/>
  <c r="E42" i="34"/>
  <c r="J44" i="34"/>
  <c r="J45" i="34"/>
  <c r="J46" i="34"/>
  <c r="J47" i="34"/>
  <c r="J49" i="34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0" i="34"/>
  <c r="E8" i="34"/>
  <c r="E6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<sst xmlns="http://schemas.openxmlformats.org/spreadsheetml/2006/main" count="1602" uniqueCount="239">
  <si>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</si>
  <si>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</si>
  <si>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</si>
  <si>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</si>
  <si>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</si>
  <si>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</si>
  <si>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</si>
  <si>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</si>
  <si>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</si>
  <si>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</si>
  <si>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</si>
  <si>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</si>
  <si>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</si>
  <si>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</si>
  <si>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</si>
  <si>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</si>
  <si>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</si>
  <si>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</si>
  <si>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</si>
  <si>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</si>
  <si>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</si>
  <si>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</si>
  <si>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</si>
  <si>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</si>
  <si>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</si>
  <si>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</si>
  <si>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</si>
  <si>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</si>
  <si>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</si>
  <si>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</si>
  <si>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</si>
  <si>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</si>
  <si>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</si>
  <si>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</si>
  <si>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</si>
  <si>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</si>
  <si>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</si>
  <si>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</si>
  <si>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</si>
  <si>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</si>
  <si>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</si>
  <si>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</si>
  <si>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</si>
  <si>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</si>
  <si>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</si>
  <si>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</si>
  <si>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</si>
  <si>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</si>
  <si>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</si>
  <si>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</si>
  <si>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</si>
  <si>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</si>
  <si>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</si>
  <si>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</si>
  <si>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</si>
  <si>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</si>
  <si>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</si>
  <si>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</si>
  <si>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</si>
  <si>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</si>
  <si>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</si>
  <si>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</si>
  <si>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</si>
  <si>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</si>
  <si>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</si>
  <si>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</si>
  <si>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</si>
  <si>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</si>
  <si>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</si>
  <si>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</si>
  <si>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</si>
  <si>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</si>
  <si>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</si>
  <si>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</si>
  <si>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</si>
  <si>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</si>
  <si>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</si>
  <si>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</si>
  <si>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</si>
  <si>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</si>
  <si>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</si>
  <si>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</si>
  <si>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</si>
  <si>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</si>
  <si>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</si>
  <si>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</si>
  <si>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</si>
  <si>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</si>
  <si>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</si>
  <si>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</si>
  <si>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</si>
  <si>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</si>
  <si>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</si>
  <si>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</si>
  <si>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</si>
  <si>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</si>
  <si>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</si>
  <si>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</si>
  <si>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</si>
  <si>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</si>
  <si>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</si>
  <si>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</si>
  <si>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</si>
  <si>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</si>
  <si>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</si>
  <si>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</si>
  <si>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</si>
  <si>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</si>
  <si>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</si>
  <si>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</si>
  <si>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</si>
  <si>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</si>
  <si>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</si>
  <si>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</si>
  <si>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2"/>
  </si>
  <si>
    <t>－</t>
    <phoneticPr fontId="16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</si>
  <si>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</si>
  <si>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</si>
  <si>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</si>
  <si>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</si>
  <si>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</si>
  <si>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</si>
  <si>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</si>
  <si>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</si>
  <si>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</si>
  <si>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</si>
  <si>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</si>
  <si>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</si>
  <si>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</si>
  <si>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</si>
  <si>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</si>
  <si>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</si>
  <si>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</si>
  <si>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</si>
  <si>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</si>
  <si>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</si>
  <si>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</si>
  <si>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</si>
  <si>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</si>
  <si>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</si>
  <si>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</si>
  <si>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</si>
  <si>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</si>
  <si>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</si>
  <si>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</si>
  <si>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</si>
  <si>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</si>
  <si>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</si>
  <si>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</si>
  <si>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</si>
  <si>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</si>
  <si>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</si>
  <si>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</si>
  <si>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</si>
  <si>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</si>
  <si>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</si>
  <si>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</si>
  <si>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</si>
  <si>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</si>
  <si>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</si>
  <si>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</si>
  <si>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</si>
  <si>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</si>
  <si>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</si>
  <si>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</si>
  <si>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</si>
  <si>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</si>
  <si>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</si>
  <si>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</si>
  <si>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</si>
  <si>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</si>
  <si>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</si>
  <si>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</si>
  <si>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</si>
  <si>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</si>
  <si>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</si>
  <si>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</si>
  <si>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</si>
  <si>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</si>
  <si>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</si>
  <si>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</si>
  <si>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</si>
  <si>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</si>
  <si>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</si>
  <si>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</si>
  <si>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</si>
  <si>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</si>
  <si>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</si>
  <si>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</si>
  <si>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</si>
  <si>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</si>
  <si>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</si>
  <si>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</si>
  <si>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</si>
  <si>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</si>
  <si>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</si>
  <si>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</si>
  <si>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</si>
  <si>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</si>
  <si>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</si>
  <si>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</si>
  <si>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</si>
  <si>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</si>
  <si>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</si>
  <si>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</si>
  <si>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</si>
  <si>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</si>
  <si>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</si>
  <si>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</si>
  <si>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</si>
  <si>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</si>
  <si>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</si>
  <si>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</si>
  <si>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</si>
  <si>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</si>
  <si>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</si>
  <si>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</si>
  <si>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</si>
  <si>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</si>
  <si>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</si>
  <si>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</si>
  <si>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</si>
  <si>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</si>
  <si>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（文京区）</t>
    <rPh sb="1" eb="4">
      <t>ブンキョウク</t>
    </rPh>
    <phoneticPr fontId="5"/>
  </si>
  <si>
    <t>文京区</t>
    <rPh sb="0" eb="3">
      <t>ブンキョウク</t>
    </rPh>
    <phoneticPr fontId="2"/>
  </si>
  <si>
    <t>－</t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</si>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</sst>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</cellStyleXfs>
  <cellXfs count="1534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24" fillId="0" borderId="0" xfId="3" applyFont="1" applyFill="1" applyBorder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47" xfId="6" quotePrefix="1" applyNumberFormat="1" applyFont="1" applyFill="1" applyBorder="1" applyAlignment="1">
      <alignment horizontal="right" vertical="center" shrinkToFit="1"/>
    </xf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right"/>
    </xf>
    <xf numFmtId="176" fontId="1" fillId="0" borderId="0" xfId="3" applyNumberFormat="1" applyFill="1"/>
    <xf numFmtId="0" fontId="1" fillId="0" borderId="0" xfId="3" applyFill="1" applyAlignment="1">
      <alignment horizontal="right"/>
    </xf>
    <xf numFmtId="176" fontId="1" fillId="0" borderId="0" xfId="3" applyNumberFormat="1" applyFill="1" applyAlignment="1">
      <alignment horizontal="center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7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178" fontId="1" fillId="0" borderId="35" xfId="7" applyNumberFormat="1" applyFont="1" applyFill="1" applyBorder="1" applyAlignment="1">
      <alignment horizontal="right"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8" xfId="7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6" xfId="6" quotePrefix="1" applyNumberFormat="1" applyFont="1" applyFill="1" applyBorder="1" applyAlignment="1">
      <alignment horizontal="right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8" fillId="0" borderId="5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3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8" fillId="0" borderId="51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4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5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5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6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7" xfId="3" applyNumberFormat="1" applyFont="1" applyBorder="1" applyAlignment="1">
      <alignment horizontal="distributed" vertical="center" wrapText="1"/>
    </xf>
    <xf numFmtId="176" fontId="8" fillId="0" borderId="58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9" xfId="3" applyNumberFormat="1" applyFont="1" applyBorder="1" applyAlignment="1">
      <alignment horizontal="distributed" vertical="center"/>
    </xf>
    <xf numFmtId="176" fontId="4" fillId="0" borderId="59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3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8" fontId="4" fillId="0" borderId="65" xfId="0" quotePrefix="1" applyNumberFormat="1" applyFont="1" applyBorder="1" applyAlignment="1">
      <alignment horizontal="center" vertical="center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71" xfId="3" applyNumberFormat="1" applyFont="1" applyBorder="1" applyAlignment="1">
      <alignment horizontal="distributed" vertical="center" wrapText="1"/>
    </xf>
    <xf numFmtId="176" fontId="4" fillId="0" borderId="60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8" xfId="3" applyNumberFormat="1" applyFont="1" applyBorder="1" applyAlignment="1">
      <alignment horizontal="center" vertical="center" wrapText="1"/>
    </xf>
    <xf numFmtId="176" fontId="4" fillId="0" borderId="64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 wrapText="1"/>
    </xf>
    <xf numFmtId="176" fontId="4" fillId="0" borderId="74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5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9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 wrapText="1"/>
    </xf>
    <xf numFmtId="176" fontId="8" fillId="0" borderId="77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4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8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distributed" vertical="center" justifyLastLine="1"/>
    </xf>
    <xf numFmtId="176" fontId="8" fillId="0" borderId="50" xfId="3" applyNumberFormat="1" applyFont="1" applyBorder="1" applyAlignment="1">
      <alignment horizontal="distributed" vertical="center" justifyLastLine="1"/>
    </xf>
    <xf numFmtId="176" fontId="8" fillId="0" borderId="57" xfId="3" applyNumberFormat="1" applyFont="1" applyBorder="1" applyAlignment="1">
      <alignment horizontal="distributed" vertical="center" justifyLastLine="1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4" fillId="0" borderId="81" xfId="3" applyNumberFormat="1" applyFont="1" applyBorder="1" applyAlignment="1">
      <alignment horizontal="center" vertical="center" textRotation="255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3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3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6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8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5" xfId="3" applyNumberFormat="1" applyFont="1" applyBorder="1" applyAlignment="1">
      <alignment horizontal="center" vertical="center"/>
    </xf>
    <xf numFmtId="176" fontId="4" fillId="0" borderId="87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93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2" xfId="3" applyNumberFormat="1" applyFont="1" applyBorder="1" applyAlignment="1">
      <alignment horizontal="center" vertical="center"/>
    </xf>
    <xf numFmtId="176" fontId="4" fillId="0" borderId="94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89" xfId="3" applyNumberFormat="1" applyFont="1" applyFill="1" applyBorder="1" applyAlignment="1">
      <alignment horizontal="center" vertical="center"/>
    </xf>
    <xf numFmtId="176" fontId="4" fillId="3" borderId="95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98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4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9" xfId="3" applyNumberFormat="1" applyFont="1" applyBorder="1" applyAlignment="1">
      <alignment horizontal="distributed" vertical="center"/>
    </xf>
    <xf numFmtId="176" fontId="4" fillId="8" borderId="55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102" xfId="3" applyNumberFormat="1" applyFont="1" applyFill="1" applyBorder="1" applyAlignment="1">
      <alignment horizontal="center" vertical="center"/>
    </xf>
    <xf numFmtId="176" fontId="4" fillId="3" borderId="55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1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0" fontId="1" fillId="0" borderId="74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6" xfId="7" quotePrefix="1" applyNumberFormat="1" applyFont="1" applyFill="1" applyBorder="1" applyAlignment="1">
      <alignment horizontal="right" vertical="center"/>
    </xf>
    <xf numFmtId="176" fontId="1" fillId="0" borderId="107" xfId="7" quotePrefix="1" applyNumberFormat="1" applyFont="1" applyFill="1" applyBorder="1" applyAlignment="1">
      <alignment horizontal="right" vertical="center"/>
    </xf>
    <xf numFmtId="176" fontId="1" fillId="0" borderId="22" xfId="7" applyNumberFormat="1" applyFont="1" applyFill="1" applyBorder="1" applyAlignment="1">
      <alignment horizontal="right" vertical="center"/>
    </xf>
    <xf numFmtId="0" fontId="1" fillId="0" borderId="25" xfId="7" applyFont="1" applyFill="1" applyBorder="1" applyAlignment="1">
      <alignment horizontal="right" vertical="center"/>
    </xf>
    <xf numFmtId="0" fontId="17" fillId="0" borderId="59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7" quotePrefix="1" applyNumberFormat="1" applyFont="1" applyFill="1" applyBorder="1" applyAlignment="1">
      <alignment horizontal="right" vertical="center"/>
    </xf>
    <xf numFmtId="0" fontId="1" fillId="0" borderId="15" xfId="7" applyFont="1" applyFill="1" applyBorder="1" applyAlignment="1">
      <alignment horizontal="right" vertical="center"/>
    </xf>
    <xf numFmtId="0" fontId="1" fillId="0" borderId="16" xfId="7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8" xfId="7" quotePrefix="1" applyNumberFormat="1" applyFont="1" applyFill="1" applyBorder="1" applyAlignment="1">
      <alignment horizontal="right" vertical="center"/>
    </xf>
    <xf numFmtId="176" fontId="1" fillId="0" borderId="109" xfId="7" quotePrefix="1" applyNumberFormat="1" applyFont="1" applyFill="1" applyBorder="1" applyAlignment="1">
      <alignment horizontal="right" vertical="center"/>
    </xf>
    <xf numFmtId="176" fontId="1" fillId="0" borderId="108" xfId="7" applyNumberFormat="1" applyFont="1" applyFill="1" applyBorder="1" applyAlignment="1">
      <alignment horizontal="right" vertical="center"/>
    </xf>
    <xf numFmtId="0" fontId="1" fillId="0" borderId="110" xfId="7" applyFont="1" applyFill="1" applyBorder="1" applyAlignment="1">
      <alignment horizontal="right" vertical="center"/>
    </xf>
    <xf numFmtId="176" fontId="1" fillId="0" borderId="18" xfId="7" quotePrefix="1" applyNumberFormat="1" applyFont="1" applyFill="1" applyBorder="1">
      <alignment vertical="center"/>
    </xf>
    <xf numFmtId="0" fontId="1" fillId="0" borderId="15" xfId="7" applyFont="1" applyFill="1" applyBorder="1">
      <alignment vertical="center"/>
    </xf>
    <xf numFmtId="0" fontId="1" fillId="0" borderId="16" xfId="7" applyFont="1" applyFill="1" applyBorder="1">
      <alignment vertical="center"/>
    </xf>
    <xf numFmtId="0" fontId="1" fillId="0" borderId="109" xfId="7" applyFont="1" applyFill="1" applyBorder="1" applyAlignment="1">
      <alignment horizontal="right" vertical="center"/>
    </xf>
    <xf numFmtId="0" fontId="1" fillId="0" borderId="59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08" xfId="7" quotePrefix="1" applyNumberFormat="1" applyFont="1" applyFill="1" applyBorder="1">
      <alignment vertical="center"/>
    </xf>
    <xf numFmtId="0" fontId="1" fillId="0" borderId="109" xfId="7" applyFont="1" applyFill="1" applyBorder="1">
      <alignment vertical="center"/>
    </xf>
    <xf numFmtId="0" fontId="1" fillId="0" borderId="110" xfId="7" applyFont="1" applyFill="1" applyBorder="1">
      <alignment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1" xfId="7" quotePrefix="1" applyNumberFormat="1" applyFont="1" applyFill="1" applyBorder="1">
      <alignment vertical="center"/>
    </xf>
    <xf numFmtId="0" fontId="1" fillId="0" borderId="112" xfId="7" applyFont="1" applyFill="1" applyBorder="1">
      <alignment vertical="center"/>
    </xf>
    <xf numFmtId="0" fontId="1" fillId="0" borderId="113" xfId="7" applyFont="1" applyFill="1" applyBorder="1">
      <alignment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4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0" fontId="1" fillId="0" borderId="40" xfId="6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4" xfId="6" applyNumberFormat="1" applyFont="1" applyFill="1" applyBorder="1" applyAlignment="1">
      <alignment horizontal="right" vertical="center"/>
    </xf>
    <xf numFmtId="178" fontId="27" fillId="0" borderId="115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0" fontId="1" fillId="0" borderId="3" xfId="6" applyFont="1" applyFill="1" applyBorder="1">
      <alignment vertical="center"/>
    </xf>
    <xf numFmtId="0" fontId="1" fillId="0" borderId="4" xfId="6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7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80" fontId="1" fillId="0" borderId="119" xfId="6" applyNumberFormat="1" applyFont="1" applyFill="1" applyBorder="1">
      <alignment vertical="center"/>
    </xf>
    <xf numFmtId="180" fontId="1" fillId="0" borderId="120" xfId="6" applyNumberFormat="1" applyFont="1" applyFill="1" applyBorder="1">
      <alignment vertical="center"/>
    </xf>
    <xf numFmtId="180" fontId="1" fillId="0" borderId="121" xfId="6" applyNumberFormat="1" applyFont="1" applyFill="1" applyBorder="1">
      <alignment vertical="center"/>
    </xf>
    <xf numFmtId="180" fontId="1" fillId="0" borderId="122" xfId="6" applyNumberFormat="1" applyFont="1" applyFill="1" applyBorder="1">
      <alignment vertical="center"/>
    </xf>
    <xf numFmtId="180" fontId="1" fillId="0" borderId="12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7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0" fontId="1" fillId="0" borderId="14" xfId="6" applyFont="1" applyFill="1" applyBorder="1">
      <alignment vertical="center"/>
    </xf>
    <xf numFmtId="0" fontId="1" fillId="0" borderId="15" xfId="6" applyFont="1" applyFill="1" applyBorder="1">
      <alignment vertical="center"/>
    </xf>
    <xf numFmtId="0" fontId="25" fillId="0" borderId="53" xfId="6" applyFont="1" applyFill="1" applyBorder="1" applyAlignment="1">
      <alignment horizontal="center" vertical="center"/>
    </xf>
    <xf numFmtId="0" fontId="1" fillId="0" borderId="50" xfId="6" applyFont="1" applyFill="1" applyBorder="1" applyAlignment="1">
      <alignment horizontal="center" vertical="center"/>
    </xf>
    <xf numFmtId="0" fontId="1" fillId="0" borderId="57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1" fillId="0" borderId="66" xfId="3" applyFill="1" applyBorder="1" applyAlignment="1">
      <alignment horizontal="center"/>
    </xf>
    <xf numFmtId="0" fontId="1" fillId="0" borderId="67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126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0" xfId="3" applyFill="1" applyBorder="1" applyAlignment="1">
      <alignment horizontal="center"/>
    </xf>
    <xf numFmtId="0" fontId="1" fillId="0" borderId="73" xfId="3" applyFill="1" applyBorder="1" applyAlignment="1">
      <alignment horizontal="center"/>
    </xf>
    <xf numFmtId="0" fontId="12" fillId="0" borderId="54" xfId="3" applyFont="1" applyFill="1" applyBorder="1" applyAlignment="1">
      <alignment horizontal="distributed" vertical="center" wrapText="1" shrinkToFit="1"/>
    </xf>
    <xf numFmtId="0" fontId="12" fillId="0" borderId="99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176" fontId="27" fillId="0" borderId="0" xfId="6" applyNumberFormat="1" applyFont="1" applyFill="1" applyAlignment="1">
      <alignment horizontal="right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80" xfId="3" applyFill="1" applyBorder="1" applyAlignment="1">
      <alignment horizontal="left" vertical="center" wrapText="1"/>
    </xf>
    <xf numFmtId="0" fontId="1" fillId="0" borderId="127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77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7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6" xfId="3" quotePrefix="1" applyFont="1" applyFill="1" applyBorder="1" applyAlignment="1">
      <alignment horizontal="left" vertical="center" wrapText="1"/>
    </xf>
    <xf numFmtId="0" fontId="14" fillId="0" borderId="98" xfId="3" quotePrefix="1" applyFont="1" applyFill="1" applyBorder="1" applyAlignment="1">
      <alignment horizontal="left" vertical="center"/>
    </xf>
    <xf numFmtId="176" fontId="1" fillId="0" borderId="60" xfId="6" applyNumberFormat="1" applyFont="1" applyFill="1" applyBorder="1" applyAlignment="1">
      <alignment horizontal="center" vertical="center"/>
    </xf>
    <xf numFmtId="176" fontId="1" fillId="0" borderId="67" xfId="6" applyNumberFormat="1" applyFont="1" applyFill="1" applyBorder="1" applyAlignment="1">
      <alignment horizontal="center" vertical="center"/>
    </xf>
    <xf numFmtId="176" fontId="1" fillId="0" borderId="72" xfId="6" applyNumberFormat="1" applyFont="1" applyFill="1" applyBorder="1" applyAlignment="1">
      <alignment horizontal="center" vertical="center"/>
    </xf>
    <xf numFmtId="176" fontId="1" fillId="0" borderId="62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176" fontId="1" fillId="0" borderId="129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30" xfId="3" quotePrefix="1" applyFont="1" applyFill="1" applyBorder="1" applyAlignment="1">
      <alignment horizontal="left" vertical="center" wrapText="1"/>
    </xf>
    <xf numFmtId="0" fontId="14" fillId="0" borderId="127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9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5" xfId="6" applyNumberFormat="1" applyFont="1" applyFill="1" applyBorder="1">
      <alignment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3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25" fillId="0" borderId="58" xfId="3" applyFont="1" applyFill="1" applyBorder="1" applyAlignment="1">
      <alignment horizontal="center" vertical="center"/>
    </xf>
    <xf numFmtId="0" fontId="1" fillId="0" borderId="50" xfId="3" applyFill="1" applyBorder="1" applyAlignment="1">
      <alignment horizontal="center" vertical="center"/>
    </xf>
    <xf numFmtId="0" fontId="1" fillId="0" borderId="5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6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6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5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55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9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4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5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5" xfId="5" applyNumberFormat="1" applyFont="1" applyBorder="1" applyAlignment="1">
      <alignment vertical="center"/>
    </xf>
    <xf numFmtId="176" fontId="8" fillId="0" borderId="52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8" fontId="4" fillId="0" borderId="63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4" xfId="6" quotePrefix="1" applyNumberFormat="1" applyFont="1" applyBorder="1" applyAlignment="1">
      <alignment horizontal="center" vertical="center"/>
    </xf>
    <xf numFmtId="178" fontId="4" fillId="0" borderId="65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5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0" xfId="3" applyNumberFormat="1" applyFont="1" applyBorder="1" applyAlignment="1">
      <alignment horizontal="distributed" vertical="center" wrapText="1"/>
    </xf>
    <xf numFmtId="176" fontId="37" fillId="0" borderId="52" xfId="3" applyNumberFormat="1" applyFont="1" applyBorder="1" applyAlignment="1">
      <alignment horizontal="distributed" vertical="center" wrapText="1"/>
    </xf>
    <xf numFmtId="177" fontId="4" fillId="0" borderId="55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1" xfId="3" applyNumberFormat="1" applyFont="1" applyBorder="1" applyAlignment="1">
      <alignment horizontal="distributed" vertical="center"/>
    </xf>
    <xf numFmtId="176" fontId="37" fillId="0" borderId="51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4" xfId="3" quotePrefix="1" applyNumberFormat="1" applyFont="1" applyBorder="1" applyAlignment="1">
      <alignment horizontal="center" vertical="center"/>
    </xf>
    <xf numFmtId="178" fontId="4" fillId="0" borderId="65" xfId="3" quotePrefix="1" applyNumberFormat="1" applyFont="1" applyBorder="1" applyAlignment="1">
      <alignment horizontal="center" vertical="center"/>
    </xf>
    <xf numFmtId="176" fontId="37" fillId="0" borderId="75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9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6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6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5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5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9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3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5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5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5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1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 wrapText="1"/>
    </xf>
    <xf numFmtId="176" fontId="43" fillId="0" borderId="58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6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9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9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9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63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60" xfId="6" quotePrefix="1" applyNumberFormat="1" applyFont="1" applyFill="1" applyBorder="1" applyAlignment="1">
      <alignment horizontal="center" vertical="center"/>
    </xf>
    <xf numFmtId="178" fontId="36" fillId="0" borderId="61" xfId="6" quotePrefix="1" applyNumberFormat="1" applyFont="1" applyFill="1" applyBorder="1" applyAlignment="1">
      <alignment horizontal="center" vertical="center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67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74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8" fontId="36" fillId="0" borderId="65" xfId="6" quotePrefix="1" applyNumberFormat="1" applyFont="1" applyFill="1" applyBorder="1" applyAlignment="1">
      <alignment horizontal="center" vertical="center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0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5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9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 wrapText="1"/>
    </xf>
    <xf numFmtId="176" fontId="43" fillId="0" borderId="77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4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8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3" xfId="3" applyNumberFormat="1" applyFont="1" applyFill="1" applyBorder="1" applyAlignment="1">
      <alignment horizontal="distributed" vertical="center" justifyLastLine="1"/>
    </xf>
    <xf numFmtId="176" fontId="43" fillId="0" borderId="50" xfId="3" applyNumberFormat="1" applyFont="1" applyFill="1" applyBorder="1" applyAlignment="1">
      <alignment horizontal="distributed" vertical="center" justifyLastLine="1"/>
    </xf>
    <xf numFmtId="176" fontId="43" fillId="0" borderId="57" xfId="3" applyNumberFormat="1" applyFont="1" applyFill="1" applyBorder="1" applyAlignment="1">
      <alignment horizontal="distributed" vertical="center" justifyLastLine="1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82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3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3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3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6" xfId="3" quotePrefix="1" applyNumberFormat="1" applyFont="1" applyFill="1" applyBorder="1" applyAlignment="1">
      <alignment horizontal="center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6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4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9" xfId="3" applyNumberFormat="1" applyFont="1" applyFill="1" applyBorder="1" applyAlignment="1">
      <alignment horizontal="distributed" vertical="center"/>
    </xf>
    <xf numFmtId="176" fontId="36" fillId="0" borderId="55" xfId="3" applyNumberFormat="1" applyFont="1" applyFill="1" applyBorder="1" applyAlignment="1">
      <alignment horizontal="right" vertical="center"/>
    </xf>
    <xf numFmtId="176" fontId="36" fillId="0" borderId="99" xfId="3" applyNumberFormat="1" applyFont="1" applyFill="1" applyBorder="1" applyAlignment="1">
      <alignment horizontal="right" vertical="center"/>
    </xf>
    <xf numFmtId="176" fontId="36" fillId="0" borderId="104" xfId="3" applyNumberFormat="1" applyFont="1" applyFill="1" applyBorder="1" applyAlignment="1">
      <alignment horizontal="right" vertical="center"/>
    </xf>
    <xf numFmtId="176" fontId="36" fillId="0" borderId="81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9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2 3" xfId="7"/>
    <cellStyle name="標準 3 3" xfId="8"/>
  </cellStyles>
  <dxfs count="10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122555</xdr:rowOff>
    </xdr:from>
    <xdr:to>
      <xdr:col>28</xdr:col>
      <xdr:colOff>160661</xdr:colOff>
      <xdr:row>2</xdr:row>
      <xdr:rowOff>40566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706880" y="122555"/>
          <a:ext cx="6386201" cy="4285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60960</xdr:colOff>
      <xdr:row>171</xdr:row>
      <xdr:rowOff>121920</xdr:rowOff>
    </xdr:from>
    <xdr:to>
      <xdr:col>41</xdr:col>
      <xdr:colOff>426720</xdr:colOff>
      <xdr:row>174</xdr:row>
      <xdr:rowOff>213360</xdr:rowOff>
    </xdr:to>
    <xdr:sp macro="" textlink="">
      <xdr:nvSpPr>
        <xdr:cNvPr id="60424" name="Line 1"/>
        <xdr:cNvSpPr>
          <a:spLocks noChangeShapeType="1"/>
        </xdr:cNvSpPr>
      </xdr:nvSpPr>
      <xdr:spPr bwMode="auto">
        <a:xfrm flipV="1">
          <a:off x="22379940" y="35227260"/>
          <a:ext cx="160020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40" customWidth="1"/>
    <col min="2" max="2" width="2.59765625" style="1140" customWidth="1"/>
    <col min="3" max="3" width="1.09765625" style="1140" customWidth="1"/>
    <col min="4" max="4" width="9.5" style="1140" customWidth="1"/>
    <col min="5" max="5" width="4.59765625" style="1140" customWidth="1"/>
    <col min="6" max="6" width="3" style="1140" customWidth="1"/>
    <col min="7" max="7" width="2" style="1140" customWidth="1"/>
    <col min="8" max="9" width="3.59765625" style="1140" customWidth="1"/>
    <col min="10" max="10" width="5.59765625" style="1140" customWidth="1"/>
    <col min="11" max="11" width="2" style="1140" customWidth="1"/>
    <col min="12" max="12" width="3.59765625" style="1140" customWidth="1"/>
    <col min="13" max="13" width="2.69921875" style="1140" customWidth="1"/>
    <col min="14" max="14" width="2.09765625" style="1140" customWidth="1"/>
    <col min="15" max="15" width="6.3984375" style="1140" customWidth="1"/>
    <col min="16" max="16" width="2" style="1140" customWidth="1"/>
    <col min="17" max="17" width="5.5" style="1140" customWidth="1"/>
    <col min="18" max="18" width="4.59765625" style="1140" customWidth="1"/>
    <col min="19" max="19" width="2.59765625" style="1140" customWidth="1"/>
    <col min="20" max="20" width="5.5" style="1140" customWidth="1"/>
    <col min="21" max="21" width="3.59765625" style="1140" customWidth="1"/>
    <col min="22" max="22" width="2.59765625" style="1140" customWidth="1"/>
    <col min="23" max="23" width="1.69921875" style="1140" customWidth="1"/>
    <col min="24" max="24" width="3.8984375" style="1140" customWidth="1"/>
    <col min="25" max="25" width="4.3984375" style="1140" customWidth="1"/>
    <col min="26" max="26" width="4.19921875" style="1140" customWidth="1"/>
    <col min="27" max="27" width="6.3984375" style="1140" customWidth="1"/>
    <col min="28" max="28" width="3.09765625" style="1140" customWidth="1"/>
    <col min="29" max="31" width="2.69921875" style="1140" customWidth="1"/>
    <col min="32" max="32" width="9.765625E-2" style="1140" hidden="1" customWidth="1"/>
    <col min="33" max="33" width="7.09765625" style="1140" customWidth="1"/>
    <col min="34" max="34" width="2" style="1140" customWidth="1"/>
    <col min="35" max="35" width="9.59765625" style="1140" customWidth="1"/>
    <col min="36" max="36" width="2" style="1140" customWidth="1"/>
    <col min="37" max="37" width="2.5" style="1140" customWidth="1"/>
    <col min="38" max="38" width="1.09765625" style="1141" customWidth="1"/>
    <col min="39" max="39" width="10.09765625" style="1141" bestFit="1" customWidth="1"/>
    <col min="40" max="16384" width="6.3984375" style="1141"/>
  </cols>
  <sheetData>
    <row r="1" spans="1:38" ht="15" customHeight="1"/>
    <row r="2" spans="1:38" s="1145" customFormat="1" ht="25.5" customHeight="1">
      <c r="A2" s="1142"/>
      <c r="B2" s="1143" t="s">
        <v>223</v>
      </c>
      <c r="C2" s="1143"/>
      <c r="D2" s="1143"/>
      <c r="E2" s="1143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  <c r="AF2" s="1144"/>
      <c r="AG2" s="1144"/>
      <c r="AH2" s="1144"/>
      <c r="AI2" s="1144"/>
      <c r="AJ2" s="1144"/>
      <c r="AK2" s="1144"/>
    </row>
    <row r="3" spans="1:38" ht="19.5" customHeight="1" thickBot="1"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  <c r="AE3" s="1146"/>
      <c r="AF3" s="1146"/>
      <c r="AG3" s="1146"/>
      <c r="AH3" s="1146"/>
      <c r="AI3" s="1146"/>
      <c r="AJ3" s="1146"/>
      <c r="AK3" s="1146"/>
    </row>
    <row r="4" spans="1:38" s="1154" customFormat="1" ht="26.25" customHeight="1">
      <c r="A4" s="1147"/>
      <c r="B4" s="1148" t="s">
        <v>0</v>
      </c>
      <c r="C4" s="1149"/>
      <c r="D4" s="1149"/>
      <c r="E4" s="1149"/>
      <c r="F4" s="1149"/>
      <c r="G4" s="1149"/>
      <c r="H4" s="1149"/>
      <c r="I4" s="1150"/>
      <c r="J4" s="1151" t="s">
        <v>1</v>
      </c>
      <c r="K4" s="1149"/>
      <c r="L4" s="1149"/>
      <c r="M4" s="1149"/>
      <c r="N4" s="1150"/>
      <c r="O4" s="1151" t="s">
        <v>2</v>
      </c>
      <c r="P4" s="1149"/>
      <c r="Q4" s="1149"/>
      <c r="R4" s="1149"/>
      <c r="S4" s="1149"/>
      <c r="T4" s="1149"/>
      <c r="U4" s="1150"/>
      <c r="V4" s="1151" t="s">
        <v>3</v>
      </c>
      <c r="W4" s="1149"/>
      <c r="X4" s="1149"/>
      <c r="Y4" s="1149"/>
      <c r="Z4" s="1149"/>
      <c r="AA4" s="1149"/>
      <c r="AB4" s="1150"/>
      <c r="AC4" s="1151" t="s">
        <v>4</v>
      </c>
      <c r="AD4" s="1149"/>
      <c r="AE4" s="1149"/>
      <c r="AF4" s="1149"/>
      <c r="AG4" s="1149"/>
      <c r="AH4" s="1149"/>
      <c r="AI4" s="1149"/>
      <c r="AJ4" s="1149"/>
      <c r="AK4" s="1152"/>
      <c r="AL4" s="1153"/>
    </row>
    <row r="5" spans="1:38" s="1171" customFormat="1" ht="28.5" customHeight="1">
      <c r="A5" s="1155"/>
      <c r="B5" s="1156" t="s">
        <v>108</v>
      </c>
      <c r="C5" s="1157"/>
      <c r="D5" s="1158"/>
      <c r="E5" s="1159">
        <v>240069</v>
      </c>
      <c r="F5" s="1159"/>
      <c r="G5" s="1159"/>
      <c r="H5" s="1159"/>
      <c r="I5" s="1160" t="s">
        <v>6</v>
      </c>
      <c r="J5" s="1161">
        <v>11.29</v>
      </c>
      <c r="K5" s="1162"/>
      <c r="L5" s="1162"/>
      <c r="M5" s="1162"/>
      <c r="N5" s="1163" t="s">
        <v>7</v>
      </c>
      <c r="O5" s="1164">
        <v>21264</v>
      </c>
      <c r="P5" s="1165"/>
      <c r="Q5" s="1165"/>
      <c r="R5" s="1165"/>
      <c r="S5" s="1165"/>
      <c r="T5" s="1165"/>
      <c r="U5" s="1160" t="s">
        <v>6</v>
      </c>
      <c r="V5" s="1164">
        <v>240069</v>
      </c>
      <c r="W5" s="1165"/>
      <c r="X5" s="1165"/>
      <c r="Y5" s="1165"/>
      <c r="Z5" s="1165"/>
      <c r="AA5" s="1165"/>
      <c r="AB5" s="1166" t="s">
        <v>6</v>
      </c>
      <c r="AC5" s="1167" t="s">
        <v>227</v>
      </c>
      <c r="AD5" s="1168"/>
      <c r="AE5" s="1168"/>
      <c r="AF5" s="1168"/>
      <c r="AG5" s="1165">
        <v>230201</v>
      </c>
      <c r="AH5" s="1165"/>
      <c r="AI5" s="1165"/>
      <c r="AJ5" s="1169" t="s">
        <v>6</v>
      </c>
      <c r="AK5" s="1170"/>
    </row>
    <row r="6" spans="1:38" s="1171" customFormat="1" ht="28.5" customHeight="1" thickBot="1">
      <c r="A6" s="1155"/>
      <c r="B6" s="1156" t="s">
        <v>107</v>
      </c>
      <c r="C6" s="1157"/>
      <c r="D6" s="1172"/>
      <c r="E6" s="1173">
        <v>219724</v>
      </c>
      <c r="F6" s="1173"/>
      <c r="G6" s="1173"/>
      <c r="H6" s="1173"/>
      <c r="I6" s="1174" t="s">
        <v>6</v>
      </c>
      <c r="J6" s="1175">
        <v>11.29</v>
      </c>
      <c r="K6" s="1176"/>
      <c r="L6" s="1176"/>
      <c r="M6" s="1176"/>
      <c r="N6" s="1177" t="s">
        <v>7</v>
      </c>
      <c r="O6" s="1178">
        <v>19462</v>
      </c>
      <c r="P6" s="1179"/>
      <c r="Q6" s="1179"/>
      <c r="R6" s="1179"/>
      <c r="S6" s="1179"/>
      <c r="T6" s="1179"/>
      <c r="U6" s="1174" t="s">
        <v>6</v>
      </c>
      <c r="V6" s="1178">
        <v>219724</v>
      </c>
      <c r="W6" s="1179"/>
      <c r="X6" s="1179"/>
      <c r="Y6" s="1179"/>
      <c r="Z6" s="1179"/>
      <c r="AA6" s="1179"/>
      <c r="AB6" s="1180" t="s">
        <v>6</v>
      </c>
      <c r="AC6" s="1181" t="s">
        <v>228</v>
      </c>
      <c r="AD6" s="1182"/>
      <c r="AE6" s="1182"/>
      <c r="AF6" s="1182"/>
      <c r="AG6" s="1165">
        <v>227218</v>
      </c>
      <c r="AH6" s="1165"/>
      <c r="AI6" s="1165"/>
      <c r="AJ6" s="1183" t="s">
        <v>6</v>
      </c>
      <c r="AK6" s="1184"/>
    </row>
    <row r="7" spans="1:38" s="1171" customFormat="1" ht="8.1" customHeight="1" thickBot="1">
      <c r="A7" s="1174"/>
      <c r="B7" s="1185"/>
      <c r="C7" s="1185"/>
      <c r="D7" s="1186"/>
      <c r="E7" s="1186"/>
      <c r="F7" s="1186"/>
      <c r="G7" s="1186"/>
      <c r="H7" s="1186"/>
      <c r="I7" s="1186"/>
      <c r="J7" s="1186"/>
      <c r="K7" s="1186"/>
      <c r="L7" s="1186"/>
      <c r="M7" s="1186"/>
      <c r="N7" s="1186"/>
      <c r="O7" s="1186"/>
      <c r="P7" s="1186"/>
      <c r="Q7" s="1187"/>
      <c r="R7" s="1187"/>
      <c r="S7" s="1187"/>
      <c r="T7" s="1187"/>
      <c r="U7" s="1186"/>
      <c r="V7" s="1186"/>
      <c r="W7" s="1186"/>
      <c r="X7" s="1186"/>
      <c r="Y7" s="1186"/>
      <c r="Z7" s="1186"/>
      <c r="AA7" s="1186"/>
      <c r="AB7" s="1186"/>
      <c r="AC7" s="1186"/>
      <c r="AD7" s="1187"/>
      <c r="AE7" s="1187"/>
      <c r="AF7" s="1188"/>
      <c r="AG7" s="1185"/>
      <c r="AH7" s="1186"/>
      <c r="AI7" s="1186"/>
      <c r="AJ7" s="1186"/>
      <c r="AK7" s="1186"/>
    </row>
    <row r="8" spans="1:38" s="1196" customFormat="1" ht="26.25" customHeight="1">
      <c r="A8" s="1189"/>
      <c r="B8" s="1148" t="s">
        <v>11</v>
      </c>
      <c r="C8" s="1149"/>
      <c r="D8" s="1149"/>
      <c r="E8" s="1149"/>
      <c r="F8" s="1150"/>
      <c r="G8" s="1151" t="s">
        <v>229</v>
      </c>
      <c r="H8" s="1149"/>
      <c r="I8" s="1149"/>
      <c r="J8" s="1149"/>
      <c r="K8" s="1149"/>
      <c r="L8" s="1149"/>
      <c r="M8" s="1150"/>
      <c r="N8" s="1190" t="s">
        <v>230</v>
      </c>
      <c r="O8" s="1191"/>
      <c r="P8" s="1191"/>
      <c r="Q8" s="1191"/>
      <c r="R8" s="1192"/>
      <c r="S8" s="1190" t="s">
        <v>14</v>
      </c>
      <c r="T8" s="1193"/>
      <c r="U8" s="1194" t="s">
        <v>15</v>
      </c>
      <c r="V8" s="1149"/>
      <c r="W8" s="1149"/>
      <c r="X8" s="1149"/>
      <c r="Y8" s="1150"/>
      <c r="Z8" s="1151" t="s">
        <v>229</v>
      </c>
      <c r="AA8" s="1149"/>
      <c r="AB8" s="1149"/>
      <c r="AC8" s="1149"/>
      <c r="AD8" s="1149"/>
      <c r="AE8" s="1149"/>
      <c r="AF8" s="1150"/>
      <c r="AG8" s="1190" t="s">
        <v>230</v>
      </c>
      <c r="AH8" s="1191"/>
      <c r="AI8" s="1191"/>
      <c r="AJ8" s="1191"/>
      <c r="AK8" s="1192"/>
      <c r="AL8" s="1195"/>
    </row>
    <row r="9" spans="1:38" ht="14.25" customHeight="1">
      <c r="A9" s="1197"/>
      <c r="B9" s="1198" t="s">
        <v>16</v>
      </c>
      <c r="C9" s="1199"/>
      <c r="D9" s="1200"/>
      <c r="E9" s="1200"/>
      <c r="F9" s="1201"/>
      <c r="G9" s="1202"/>
      <c r="H9" s="1201"/>
      <c r="I9" s="1201"/>
      <c r="J9" s="1201"/>
      <c r="K9" s="1203"/>
      <c r="L9" s="1203"/>
      <c r="M9" s="1203" t="s">
        <v>17</v>
      </c>
      <c r="N9" s="1204"/>
      <c r="O9" s="1203"/>
      <c r="P9" s="1203"/>
      <c r="Q9" s="1203"/>
      <c r="R9" s="1205" t="s">
        <v>18</v>
      </c>
      <c r="S9" s="1204"/>
      <c r="T9" s="1201" t="s">
        <v>19</v>
      </c>
      <c r="U9" s="1206"/>
      <c r="V9" s="1207"/>
      <c r="W9" s="1208"/>
      <c r="X9" s="1207"/>
      <c r="Y9" s="1207"/>
      <c r="Z9" s="1209"/>
      <c r="AA9" s="1208"/>
      <c r="AB9" s="1203"/>
      <c r="AC9" s="1203"/>
      <c r="AD9" s="1203"/>
      <c r="AE9" s="1210" t="s">
        <v>18</v>
      </c>
      <c r="AF9" s="1203"/>
      <c r="AG9" s="1200"/>
      <c r="AH9" s="1211"/>
      <c r="AI9" s="1212" t="s">
        <v>18</v>
      </c>
      <c r="AJ9" s="1212"/>
      <c r="AK9" s="1213"/>
      <c r="AL9" s="1214"/>
    </row>
    <row r="10" spans="1:38" ht="25.5" customHeight="1">
      <c r="A10" s="1197"/>
      <c r="B10" s="1215" t="s">
        <v>20</v>
      </c>
      <c r="C10" s="1216"/>
      <c r="D10" s="1216"/>
      <c r="E10" s="1216"/>
      <c r="F10" s="1217" t="s">
        <v>21</v>
      </c>
      <c r="G10" s="1218">
        <v>137802419</v>
      </c>
      <c r="H10" s="1219"/>
      <c r="I10" s="1219"/>
      <c r="J10" s="1219"/>
      <c r="K10" s="1219"/>
      <c r="L10" s="1220"/>
      <c r="M10" s="1221"/>
      <c r="N10" s="1218">
        <v>134394457</v>
      </c>
      <c r="O10" s="1219"/>
      <c r="P10" s="1219"/>
      <c r="Q10" s="1219"/>
      <c r="R10" s="1222"/>
      <c r="S10" s="1223">
        <f t="shared" ref="S10:S18" si="0">IF(N10=0,IF(G10&gt;0,"皆増","－"),IF(G10=0,"皆減",ROUND((G10-N10)/N10*100,1)))</f>
        <v>2.5</v>
      </c>
      <c r="T10" s="1224"/>
      <c r="U10" s="1225" t="s">
        <v>22</v>
      </c>
      <c r="V10" s="1216"/>
      <c r="W10" s="1216"/>
      <c r="X10" s="1216"/>
      <c r="Y10" s="1217"/>
      <c r="Z10" s="1218">
        <v>60425151</v>
      </c>
      <c r="AA10" s="1219"/>
      <c r="AB10" s="1219"/>
      <c r="AC10" s="1219"/>
      <c r="AD10" s="1226"/>
      <c r="AE10" s="1227"/>
      <c r="AF10" s="1218">
        <v>57925462</v>
      </c>
      <c r="AG10" s="1219"/>
      <c r="AH10" s="1219"/>
      <c r="AI10" s="1219"/>
      <c r="AJ10" s="1226"/>
      <c r="AK10" s="1228"/>
    </row>
    <row r="11" spans="1:38" ht="25.5" customHeight="1">
      <c r="A11" s="1197"/>
      <c r="B11" s="1229"/>
      <c r="C11" s="1230"/>
      <c r="D11" s="1230"/>
      <c r="E11" s="1230"/>
      <c r="F11" s="1231"/>
      <c r="G11" s="1232"/>
      <c r="H11" s="1233"/>
      <c r="I11" s="1233"/>
      <c r="J11" s="1233"/>
      <c r="K11" s="1233"/>
      <c r="L11" s="1234"/>
      <c r="M11" s="1235"/>
      <c r="N11" s="1232"/>
      <c r="O11" s="1233"/>
      <c r="P11" s="1233"/>
      <c r="Q11" s="1233"/>
      <c r="R11" s="1236"/>
      <c r="S11" s="1237"/>
      <c r="T11" s="1238"/>
      <c r="U11" s="1239"/>
      <c r="V11" s="1230"/>
      <c r="W11" s="1230"/>
      <c r="X11" s="1230"/>
      <c r="Y11" s="1231"/>
      <c r="Z11" s="1232"/>
      <c r="AA11" s="1233"/>
      <c r="AB11" s="1233"/>
      <c r="AC11" s="1233"/>
      <c r="AD11" s="1240"/>
      <c r="AE11" s="1241"/>
      <c r="AF11" s="1232"/>
      <c r="AG11" s="1233"/>
      <c r="AH11" s="1233"/>
      <c r="AI11" s="1233"/>
      <c r="AJ11" s="1240"/>
      <c r="AK11" s="1242"/>
    </row>
    <row r="12" spans="1:38" ht="25.5" customHeight="1">
      <c r="A12" s="1197"/>
      <c r="B12" s="1243" t="s">
        <v>23</v>
      </c>
      <c r="C12" s="1244"/>
      <c r="D12" s="1244"/>
      <c r="E12" s="1244"/>
      <c r="F12" s="1245" t="s">
        <v>24</v>
      </c>
      <c r="G12" s="1246">
        <v>132020929</v>
      </c>
      <c r="H12" s="1247"/>
      <c r="I12" s="1247"/>
      <c r="J12" s="1247"/>
      <c r="K12" s="1247"/>
      <c r="L12" s="1220"/>
      <c r="M12" s="1221"/>
      <c r="N12" s="1246">
        <v>125897297</v>
      </c>
      <c r="O12" s="1247"/>
      <c r="P12" s="1247"/>
      <c r="Q12" s="1247"/>
      <c r="R12" s="1222"/>
      <c r="S12" s="1223">
        <f t="shared" si="0"/>
        <v>4.9000000000000004</v>
      </c>
      <c r="T12" s="1224"/>
      <c r="U12" s="1248" t="s">
        <v>25</v>
      </c>
      <c r="V12" s="1244"/>
      <c r="W12" s="1244"/>
      <c r="X12" s="1244"/>
      <c r="Y12" s="1245"/>
      <c r="Z12" s="1218">
        <v>36696688</v>
      </c>
      <c r="AA12" s="1219"/>
      <c r="AB12" s="1219"/>
      <c r="AC12" s="1219"/>
      <c r="AD12" s="1249"/>
      <c r="AE12" s="1250" t="s">
        <v>18</v>
      </c>
      <c r="AF12" s="1218">
        <v>35659084</v>
      </c>
      <c r="AG12" s="1219"/>
      <c r="AH12" s="1219"/>
      <c r="AI12" s="1219"/>
      <c r="AJ12" s="1249"/>
      <c r="AK12" s="1251" t="s">
        <v>18</v>
      </c>
      <c r="AL12" s="1214"/>
    </row>
    <row r="13" spans="1:38" ht="25.5" customHeight="1">
      <c r="A13" s="1197"/>
      <c r="B13" s="1229"/>
      <c r="C13" s="1230"/>
      <c r="D13" s="1230"/>
      <c r="E13" s="1230"/>
      <c r="F13" s="1231"/>
      <c r="G13" s="1232"/>
      <c r="H13" s="1233"/>
      <c r="I13" s="1233"/>
      <c r="J13" s="1233"/>
      <c r="K13" s="1233"/>
      <c r="L13" s="1234"/>
      <c r="M13" s="1235"/>
      <c r="N13" s="1232"/>
      <c r="O13" s="1233"/>
      <c r="P13" s="1233"/>
      <c r="Q13" s="1233"/>
      <c r="R13" s="1236"/>
      <c r="S13" s="1237"/>
      <c r="T13" s="1238"/>
      <c r="U13" s="1239"/>
      <c r="V13" s="1230"/>
      <c r="W13" s="1230"/>
      <c r="X13" s="1230"/>
      <c r="Y13" s="1231"/>
      <c r="Z13" s="1232"/>
      <c r="AA13" s="1233"/>
      <c r="AB13" s="1233"/>
      <c r="AC13" s="1233"/>
      <c r="AD13" s="1252"/>
      <c r="AE13" s="1253"/>
      <c r="AF13" s="1232"/>
      <c r="AG13" s="1233"/>
      <c r="AH13" s="1233"/>
      <c r="AI13" s="1233"/>
      <c r="AJ13" s="1252"/>
      <c r="AK13" s="1254"/>
    </row>
    <row r="14" spans="1:38" ht="25.5" customHeight="1">
      <c r="A14" s="1197"/>
      <c r="B14" s="1255" t="s">
        <v>26</v>
      </c>
      <c r="C14" s="1256"/>
      <c r="D14" s="1256"/>
      <c r="E14" s="1256"/>
      <c r="F14" s="1245" t="s">
        <v>27</v>
      </c>
      <c r="G14" s="1246">
        <f>G10-G12</f>
        <v>5781490</v>
      </c>
      <c r="H14" s="1247"/>
      <c r="I14" s="1247"/>
      <c r="J14" s="1247"/>
      <c r="K14" s="1247"/>
      <c r="L14" s="1220"/>
      <c r="M14" s="1221"/>
      <c r="N14" s="1246">
        <v>8497160</v>
      </c>
      <c r="O14" s="1247"/>
      <c r="P14" s="1247"/>
      <c r="Q14" s="1247"/>
      <c r="R14" s="1257"/>
      <c r="S14" s="1223">
        <f t="shared" si="0"/>
        <v>-32</v>
      </c>
      <c r="T14" s="1224"/>
      <c r="U14" s="1248" t="s">
        <v>28</v>
      </c>
      <c r="V14" s="1244"/>
      <c r="W14" s="1244"/>
      <c r="X14" s="1244"/>
      <c r="Y14" s="1245"/>
      <c r="Z14" s="1218">
        <v>67249299</v>
      </c>
      <c r="AA14" s="1219"/>
      <c r="AB14" s="1219"/>
      <c r="AC14" s="1219"/>
      <c r="AD14" s="1258"/>
      <c r="AE14" s="1250" t="s">
        <v>18</v>
      </c>
      <c r="AF14" s="1218">
        <v>64432145</v>
      </c>
      <c r="AG14" s="1219"/>
      <c r="AH14" s="1219"/>
      <c r="AI14" s="1219"/>
      <c r="AJ14" s="1258"/>
      <c r="AK14" s="1251" t="s">
        <v>18</v>
      </c>
      <c r="AL14" s="1214"/>
    </row>
    <row r="15" spans="1:38" ht="25.5" customHeight="1">
      <c r="A15" s="1197"/>
      <c r="B15" s="1259" t="s">
        <v>29</v>
      </c>
      <c r="C15" s="1260"/>
      <c r="D15" s="1260"/>
      <c r="E15" s="1260"/>
      <c r="F15" s="1231"/>
      <c r="G15" s="1232"/>
      <c r="H15" s="1233"/>
      <c r="I15" s="1233"/>
      <c r="J15" s="1233"/>
      <c r="K15" s="1233"/>
      <c r="L15" s="1234"/>
      <c r="M15" s="1235"/>
      <c r="N15" s="1232"/>
      <c r="O15" s="1233"/>
      <c r="P15" s="1233"/>
      <c r="Q15" s="1233"/>
      <c r="R15" s="1236"/>
      <c r="S15" s="1237"/>
      <c r="T15" s="1238"/>
      <c r="U15" s="1239"/>
      <c r="V15" s="1230"/>
      <c r="W15" s="1230"/>
      <c r="X15" s="1230"/>
      <c r="Y15" s="1231"/>
      <c r="Z15" s="1232"/>
      <c r="AA15" s="1233"/>
      <c r="AB15" s="1233"/>
      <c r="AC15" s="1233"/>
      <c r="AD15" s="1252"/>
      <c r="AE15" s="1253"/>
      <c r="AF15" s="1232"/>
      <c r="AG15" s="1233"/>
      <c r="AH15" s="1233"/>
      <c r="AI15" s="1233"/>
      <c r="AJ15" s="1252"/>
      <c r="AK15" s="1254"/>
      <c r="AL15" s="1261"/>
    </row>
    <row r="16" spans="1:38" ht="25.5" customHeight="1">
      <c r="A16" s="1197"/>
      <c r="B16" s="1255" t="s">
        <v>30</v>
      </c>
      <c r="C16" s="1256"/>
      <c r="D16" s="1256"/>
      <c r="E16" s="1256"/>
      <c r="F16" s="1245" t="s">
        <v>31</v>
      </c>
      <c r="G16" s="1218">
        <v>96038</v>
      </c>
      <c r="H16" s="1219"/>
      <c r="I16" s="1219"/>
      <c r="J16" s="1219"/>
      <c r="K16" s="1219"/>
      <c r="L16" s="1220"/>
      <c r="M16" s="1221"/>
      <c r="N16" s="1218">
        <v>1756275</v>
      </c>
      <c r="O16" s="1219"/>
      <c r="P16" s="1219"/>
      <c r="Q16" s="1219"/>
      <c r="R16" s="1222"/>
      <c r="S16" s="1223">
        <f t="shared" si="0"/>
        <v>-94.5</v>
      </c>
      <c r="T16" s="1224"/>
      <c r="U16" s="1262" t="s">
        <v>32</v>
      </c>
      <c r="V16" s="1263"/>
      <c r="W16" s="1263"/>
      <c r="X16" s="1263"/>
      <c r="Y16" s="1264"/>
      <c r="Z16" s="1265" t="s">
        <v>113</v>
      </c>
      <c r="AA16" s="1266"/>
      <c r="AB16" s="1266"/>
      <c r="AC16" s="1266"/>
      <c r="AD16" s="1258"/>
      <c r="AE16" s="1250" t="s">
        <v>18</v>
      </c>
      <c r="AF16" s="1265" t="s">
        <v>113</v>
      </c>
      <c r="AG16" s="1266"/>
      <c r="AH16" s="1266"/>
      <c r="AI16" s="1266"/>
      <c r="AJ16" s="1258"/>
      <c r="AK16" s="1251" t="s">
        <v>18</v>
      </c>
    </row>
    <row r="17" spans="1:38" ht="25.5" customHeight="1">
      <c r="A17" s="1197"/>
      <c r="B17" s="1259" t="s">
        <v>34</v>
      </c>
      <c r="C17" s="1260"/>
      <c r="D17" s="1260"/>
      <c r="E17" s="1260"/>
      <c r="F17" s="1231"/>
      <c r="G17" s="1232"/>
      <c r="H17" s="1233"/>
      <c r="I17" s="1233"/>
      <c r="J17" s="1233"/>
      <c r="K17" s="1233"/>
      <c r="L17" s="1234"/>
      <c r="M17" s="1235"/>
      <c r="N17" s="1232"/>
      <c r="O17" s="1233"/>
      <c r="P17" s="1233"/>
      <c r="Q17" s="1233"/>
      <c r="R17" s="1236"/>
      <c r="S17" s="1237"/>
      <c r="T17" s="1238"/>
      <c r="U17" s="1267"/>
      <c r="V17" s="1268"/>
      <c r="W17" s="1268"/>
      <c r="X17" s="1268"/>
      <c r="Y17" s="1269"/>
      <c r="Z17" s="1270"/>
      <c r="AA17" s="1271"/>
      <c r="AB17" s="1271"/>
      <c r="AC17" s="1271"/>
      <c r="AD17" s="1272"/>
      <c r="AE17" s="1273"/>
      <c r="AF17" s="1270"/>
      <c r="AG17" s="1271"/>
      <c r="AH17" s="1271"/>
      <c r="AI17" s="1271"/>
      <c r="AJ17" s="1272"/>
      <c r="AK17" s="1274"/>
    </row>
    <row r="18" spans="1:38" ht="25.5" customHeight="1">
      <c r="A18" s="1197"/>
      <c r="B18" s="1275" t="s">
        <v>35</v>
      </c>
      <c r="C18" s="1263"/>
      <c r="D18" s="1263"/>
      <c r="E18" s="1263"/>
      <c r="F18" s="1245" t="s">
        <v>36</v>
      </c>
      <c r="G18" s="1246">
        <f>G14-G16</f>
        <v>5685452</v>
      </c>
      <c r="H18" s="1247"/>
      <c r="I18" s="1247"/>
      <c r="J18" s="1247"/>
      <c r="K18" s="1247"/>
      <c r="L18" s="1220"/>
      <c r="M18" s="1221"/>
      <c r="N18" s="1246">
        <v>6740885</v>
      </c>
      <c r="O18" s="1247"/>
      <c r="P18" s="1247"/>
      <c r="Q18" s="1247"/>
      <c r="R18" s="1257"/>
      <c r="S18" s="1223">
        <f t="shared" si="0"/>
        <v>-15.7</v>
      </c>
      <c r="T18" s="1224"/>
      <c r="U18" s="1248" t="s">
        <v>37</v>
      </c>
      <c r="V18" s="1244"/>
      <c r="W18" s="1244"/>
      <c r="X18" s="1244"/>
      <c r="Y18" s="1245"/>
      <c r="Z18" s="1276">
        <v>0.63</v>
      </c>
      <c r="AA18" s="1277"/>
      <c r="AB18" s="1277"/>
      <c r="AC18" s="1277"/>
      <c r="AD18" s="1278"/>
      <c r="AE18" s="1279"/>
      <c r="AF18" s="1280"/>
      <c r="AG18" s="1277">
        <v>0.64</v>
      </c>
      <c r="AH18" s="1277"/>
      <c r="AI18" s="1277"/>
      <c r="AJ18" s="1278"/>
      <c r="AK18" s="1281"/>
      <c r="AL18" s="1214"/>
    </row>
    <row r="19" spans="1:38" ht="25.5" customHeight="1">
      <c r="A19" s="1197"/>
      <c r="B19" s="1282"/>
      <c r="C19" s="1268"/>
      <c r="D19" s="1268"/>
      <c r="E19" s="1268"/>
      <c r="F19" s="1231"/>
      <c r="G19" s="1232"/>
      <c r="H19" s="1233"/>
      <c r="I19" s="1233"/>
      <c r="J19" s="1233"/>
      <c r="K19" s="1233"/>
      <c r="L19" s="1234"/>
      <c r="M19" s="1235"/>
      <c r="N19" s="1232"/>
      <c r="O19" s="1233"/>
      <c r="P19" s="1233"/>
      <c r="Q19" s="1233"/>
      <c r="R19" s="1236"/>
      <c r="S19" s="1237"/>
      <c r="T19" s="1238"/>
      <c r="U19" s="1239"/>
      <c r="V19" s="1230"/>
      <c r="W19" s="1230"/>
      <c r="X19" s="1230"/>
      <c r="Y19" s="1231"/>
      <c r="Z19" s="1283"/>
      <c r="AA19" s="1284"/>
      <c r="AB19" s="1284"/>
      <c r="AC19" s="1284"/>
      <c r="AD19" s="1285"/>
      <c r="AE19" s="1286"/>
      <c r="AF19" s="1287"/>
      <c r="AG19" s="1284"/>
      <c r="AH19" s="1284"/>
      <c r="AI19" s="1284"/>
      <c r="AJ19" s="1285"/>
      <c r="AK19" s="1288"/>
      <c r="AL19" s="1261"/>
    </row>
    <row r="20" spans="1:38" ht="25.5" customHeight="1">
      <c r="A20" s="1197"/>
      <c r="B20" s="1243" t="s">
        <v>38</v>
      </c>
      <c r="C20" s="1244"/>
      <c r="D20" s="1244"/>
      <c r="E20" s="1244"/>
      <c r="F20" s="1245" t="s">
        <v>39</v>
      </c>
      <c r="G20" s="1218">
        <v>-1055433</v>
      </c>
      <c r="H20" s="1219"/>
      <c r="I20" s="1219"/>
      <c r="J20" s="1219"/>
      <c r="K20" s="1219"/>
      <c r="L20" s="1220"/>
      <c r="M20" s="1221"/>
      <c r="N20" s="1218">
        <v>-1423273</v>
      </c>
      <c r="O20" s="1219"/>
      <c r="P20" s="1219"/>
      <c r="Q20" s="1219"/>
      <c r="R20" s="1222"/>
      <c r="S20" s="1289"/>
      <c r="T20" s="1290"/>
      <c r="U20" s="1262" t="s">
        <v>40</v>
      </c>
      <c r="V20" s="1263"/>
      <c r="W20" s="1263"/>
      <c r="X20" s="1263"/>
      <c r="Y20" s="1264"/>
      <c r="Z20" s="1291">
        <v>8.5</v>
      </c>
      <c r="AA20" s="1292"/>
      <c r="AB20" s="1292"/>
      <c r="AC20" s="1292"/>
      <c r="AD20" s="1293"/>
      <c r="AE20" s="1294" t="s">
        <v>19</v>
      </c>
      <c r="AF20" s="1202"/>
      <c r="AG20" s="1295">
        <v>10.5</v>
      </c>
      <c r="AH20" s="1295"/>
      <c r="AI20" s="1295"/>
      <c r="AJ20" s="1293"/>
      <c r="AK20" s="1296" t="s">
        <v>19</v>
      </c>
      <c r="AL20" s="1214"/>
    </row>
    <row r="21" spans="1:38" ht="25.5" customHeight="1">
      <c r="A21" s="1197"/>
      <c r="B21" s="1229"/>
      <c r="C21" s="1230"/>
      <c r="D21" s="1230"/>
      <c r="E21" s="1230"/>
      <c r="F21" s="1231"/>
      <c r="G21" s="1232"/>
      <c r="H21" s="1233"/>
      <c r="I21" s="1233"/>
      <c r="J21" s="1233"/>
      <c r="K21" s="1233"/>
      <c r="L21" s="1234"/>
      <c r="M21" s="1235"/>
      <c r="N21" s="1232"/>
      <c r="O21" s="1233"/>
      <c r="P21" s="1233"/>
      <c r="Q21" s="1233"/>
      <c r="R21" s="1236"/>
      <c r="S21" s="1297"/>
      <c r="T21" s="1298"/>
      <c r="U21" s="1267"/>
      <c r="V21" s="1268"/>
      <c r="W21" s="1268"/>
      <c r="X21" s="1268"/>
      <c r="Y21" s="1269"/>
      <c r="Z21" s="1299"/>
      <c r="AA21" s="1300"/>
      <c r="AB21" s="1300"/>
      <c r="AC21" s="1300"/>
      <c r="AD21" s="1301"/>
      <c r="AE21" s="1302"/>
      <c r="AF21" s="1287"/>
      <c r="AG21" s="1303"/>
      <c r="AH21" s="1303"/>
      <c r="AI21" s="1303"/>
      <c r="AJ21" s="1301"/>
      <c r="AK21" s="1304"/>
    </row>
    <row r="22" spans="1:38" ht="25.5" customHeight="1">
      <c r="A22" s="1197"/>
      <c r="B22" s="1243" t="s">
        <v>41</v>
      </c>
      <c r="C22" s="1244"/>
      <c r="D22" s="1244"/>
      <c r="E22" s="1244"/>
      <c r="F22" s="1245" t="s">
        <v>42</v>
      </c>
      <c r="G22" s="1218">
        <v>3386143</v>
      </c>
      <c r="H22" s="1219"/>
      <c r="I22" s="1219"/>
      <c r="J22" s="1219"/>
      <c r="K22" s="1219"/>
      <c r="L22" s="1220"/>
      <c r="M22" s="1221"/>
      <c r="N22" s="1218">
        <v>5794863</v>
      </c>
      <c r="O22" s="1219"/>
      <c r="P22" s="1219"/>
      <c r="Q22" s="1219"/>
      <c r="R22" s="1222"/>
      <c r="S22" s="1223">
        <f>IF(N22=0,IF(G22&gt;0,"皆増","－"),IF(G22=0,"皆減",ROUND((G22-N22)/N22*100,1)))</f>
        <v>-41.6</v>
      </c>
      <c r="T22" s="1224"/>
      <c r="U22" s="1262" t="s">
        <v>43</v>
      </c>
      <c r="V22" s="1263"/>
      <c r="W22" s="1263"/>
      <c r="X22" s="1263"/>
      <c r="Y22" s="1264"/>
      <c r="Z22" s="1291">
        <v>78.599999999999994</v>
      </c>
      <c r="AA22" s="1292"/>
      <c r="AB22" s="1292"/>
      <c r="AC22" s="1292"/>
      <c r="AD22" s="1293"/>
      <c r="AE22" s="1294" t="s">
        <v>19</v>
      </c>
      <c r="AF22" s="1202"/>
      <c r="AG22" s="1295">
        <v>79.5</v>
      </c>
      <c r="AH22" s="1295"/>
      <c r="AI22" s="1295"/>
      <c r="AJ22" s="1293"/>
      <c r="AK22" s="1296" t="s">
        <v>19</v>
      </c>
      <c r="AL22" s="1305"/>
    </row>
    <row r="23" spans="1:38" ht="25.5" customHeight="1">
      <c r="A23" s="1197"/>
      <c r="B23" s="1229"/>
      <c r="C23" s="1230"/>
      <c r="D23" s="1230"/>
      <c r="E23" s="1230"/>
      <c r="F23" s="1231"/>
      <c r="G23" s="1232"/>
      <c r="H23" s="1233"/>
      <c r="I23" s="1233"/>
      <c r="J23" s="1233"/>
      <c r="K23" s="1233"/>
      <c r="L23" s="1234"/>
      <c r="M23" s="1235"/>
      <c r="N23" s="1232"/>
      <c r="O23" s="1233"/>
      <c r="P23" s="1233"/>
      <c r="Q23" s="1233"/>
      <c r="R23" s="1236"/>
      <c r="S23" s="1237"/>
      <c r="T23" s="1238"/>
      <c r="U23" s="1267"/>
      <c r="V23" s="1268"/>
      <c r="W23" s="1268"/>
      <c r="X23" s="1268"/>
      <c r="Y23" s="1269"/>
      <c r="Z23" s="1299"/>
      <c r="AA23" s="1300"/>
      <c r="AB23" s="1300"/>
      <c r="AC23" s="1300"/>
      <c r="AD23" s="1306"/>
      <c r="AE23" s="1302"/>
      <c r="AF23" s="1287"/>
      <c r="AG23" s="1303"/>
      <c r="AH23" s="1303"/>
      <c r="AI23" s="1303"/>
      <c r="AJ23" s="1306"/>
      <c r="AK23" s="1304"/>
      <c r="AL23" s="1305"/>
    </row>
    <row r="24" spans="1:38" ht="25.5" customHeight="1">
      <c r="A24" s="1197"/>
      <c r="B24" s="1243" t="s">
        <v>44</v>
      </c>
      <c r="C24" s="1244"/>
      <c r="D24" s="1244"/>
      <c r="E24" s="1244"/>
      <c r="F24" s="1245" t="s">
        <v>45</v>
      </c>
      <c r="G24" s="1218">
        <v>0</v>
      </c>
      <c r="H24" s="1219"/>
      <c r="I24" s="1219"/>
      <c r="J24" s="1219"/>
      <c r="K24" s="1219"/>
      <c r="L24" s="1220"/>
      <c r="M24" s="1221"/>
      <c r="N24" s="1218">
        <v>0</v>
      </c>
      <c r="O24" s="1219"/>
      <c r="P24" s="1219"/>
      <c r="Q24" s="1219"/>
      <c r="R24" s="1222"/>
      <c r="S24" s="1223" t="str">
        <f>IF(N24=0,IF(G24&gt;0,"皆増","－"),IF(G24=0,"皆減",ROUND((G24-N24)/N24*100,1)))</f>
        <v>－</v>
      </c>
      <c r="T24" s="1224"/>
      <c r="U24" s="1262" t="s">
        <v>47</v>
      </c>
      <c r="V24" s="1263"/>
      <c r="W24" s="1263"/>
      <c r="X24" s="1263"/>
      <c r="Y24" s="1264"/>
      <c r="Z24" s="1307">
        <v>6775537</v>
      </c>
      <c r="AA24" s="1308"/>
      <c r="AB24" s="1308"/>
      <c r="AC24" s="1308"/>
      <c r="AD24" s="1258"/>
      <c r="AE24" s="1250" t="s">
        <v>18</v>
      </c>
      <c r="AF24" s="1307">
        <v>4831514</v>
      </c>
      <c r="AG24" s="1308"/>
      <c r="AH24" s="1308"/>
      <c r="AI24" s="1308"/>
      <c r="AJ24" s="1258"/>
      <c r="AK24" s="1251" t="s">
        <v>18</v>
      </c>
      <c r="AL24" s="1214"/>
    </row>
    <row r="25" spans="1:38" ht="25.5" customHeight="1">
      <c r="A25" s="1197"/>
      <c r="B25" s="1229"/>
      <c r="C25" s="1230"/>
      <c r="D25" s="1230"/>
      <c r="E25" s="1230"/>
      <c r="F25" s="1231"/>
      <c r="G25" s="1232"/>
      <c r="H25" s="1233"/>
      <c r="I25" s="1233"/>
      <c r="J25" s="1233"/>
      <c r="K25" s="1233"/>
      <c r="L25" s="1234"/>
      <c r="M25" s="1235"/>
      <c r="N25" s="1232"/>
      <c r="O25" s="1233"/>
      <c r="P25" s="1233"/>
      <c r="Q25" s="1233"/>
      <c r="R25" s="1236"/>
      <c r="S25" s="1237"/>
      <c r="T25" s="1238"/>
      <c r="U25" s="1267"/>
      <c r="V25" s="1268"/>
      <c r="W25" s="1268"/>
      <c r="X25" s="1268"/>
      <c r="Y25" s="1269"/>
      <c r="Z25" s="1309"/>
      <c r="AA25" s="1310"/>
      <c r="AB25" s="1310"/>
      <c r="AC25" s="1310"/>
      <c r="AD25" s="1252"/>
      <c r="AE25" s="1253"/>
      <c r="AF25" s="1309"/>
      <c r="AG25" s="1310"/>
      <c r="AH25" s="1310"/>
      <c r="AI25" s="1310"/>
      <c r="AJ25" s="1252"/>
      <c r="AK25" s="1254"/>
    </row>
    <row r="26" spans="1:38" ht="25.5" customHeight="1">
      <c r="A26" s="1197"/>
      <c r="B26" s="1243" t="s">
        <v>112</v>
      </c>
      <c r="C26" s="1244"/>
      <c r="D26" s="1244"/>
      <c r="E26" s="1244"/>
      <c r="F26" s="1245" t="s">
        <v>49</v>
      </c>
      <c r="G26" s="1218">
        <v>4585850</v>
      </c>
      <c r="H26" s="1219"/>
      <c r="I26" s="1219"/>
      <c r="J26" s="1219"/>
      <c r="K26" s="1219"/>
      <c r="L26" s="1220"/>
      <c r="M26" s="1221"/>
      <c r="N26" s="1218">
        <v>4873753</v>
      </c>
      <c r="O26" s="1219"/>
      <c r="P26" s="1219"/>
      <c r="Q26" s="1219"/>
      <c r="R26" s="1222"/>
      <c r="S26" s="1223">
        <f>IF(N26=0,IF(G26&gt;0,"皆増","－"),IF(G26=0,"皆減",ROUND((G26-N26)/N26*100,1)))</f>
        <v>-5.9</v>
      </c>
      <c r="T26" s="1224"/>
      <c r="U26" s="1262" t="s">
        <v>50</v>
      </c>
      <c r="V26" s="1263"/>
      <c r="W26" s="1263"/>
      <c r="X26" s="1263"/>
      <c r="Y26" s="1264"/>
      <c r="Z26" s="1307">
        <v>28249197</v>
      </c>
      <c r="AA26" s="1308"/>
      <c r="AB26" s="1308"/>
      <c r="AC26" s="1308"/>
      <c r="AD26" s="1258"/>
      <c r="AE26" s="1250" t="s">
        <v>18</v>
      </c>
      <c r="AF26" s="1307">
        <v>23817505</v>
      </c>
      <c r="AG26" s="1308"/>
      <c r="AH26" s="1308"/>
      <c r="AI26" s="1308"/>
      <c r="AJ26" s="1258"/>
      <c r="AK26" s="1251" t="s">
        <v>18</v>
      </c>
      <c r="AL26" s="1214"/>
    </row>
    <row r="27" spans="1:38" ht="25.5" customHeight="1">
      <c r="A27" s="1197"/>
      <c r="B27" s="1229"/>
      <c r="C27" s="1230"/>
      <c r="D27" s="1230"/>
      <c r="E27" s="1230"/>
      <c r="F27" s="1231"/>
      <c r="G27" s="1232"/>
      <c r="H27" s="1233"/>
      <c r="I27" s="1233"/>
      <c r="J27" s="1233"/>
      <c r="K27" s="1233"/>
      <c r="L27" s="1234"/>
      <c r="M27" s="1235"/>
      <c r="N27" s="1232"/>
      <c r="O27" s="1233"/>
      <c r="P27" s="1233"/>
      <c r="Q27" s="1233"/>
      <c r="R27" s="1236"/>
      <c r="S27" s="1237"/>
      <c r="T27" s="1238"/>
      <c r="U27" s="1267"/>
      <c r="V27" s="1268"/>
      <c r="W27" s="1268"/>
      <c r="X27" s="1268"/>
      <c r="Y27" s="1269"/>
      <c r="Z27" s="1309"/>
      <c r="AA27" s="1310"/>
      <c r="AB27" s="1310"/>
      <c r="AC27" s="1310"/>
      <c r="AD27" s="1311"/>
      <c r="AE27" s="1312"/>
      <c r="AF27" s="1309"/>
      <c r="AG27" s="1310"/>
      <c r="AH27" s="1310"/>
      <c r="AI27" s="1310"/>
      <c r="AJ27" s="1252"/>
      <c r="AK27" s="1254"/>
    </row>
    <row r="28" spans="1:38" ht="25.5" customHeight="1">
      <c r="A28" s="1197"/>
      <c r="B28" s="1255" t="s">
        <v>51</v>
      </c>
      <c r="C28" s="1256"/>
      <c r="D28" s="1256"/>
      <c r="E28" s="1256"/>
      <c r="F28" s="1245" t="s">
        <v>52</v>
      </c>
      <c r="G28" s="1246">
        <f>G20+G22+G24-G26</f>
        <v>-2255140</v>
      </c>
      <c r="H28" s="1247"/>
      <c r="I28" s="1247"/>
      <c r="J28" s="1247"/>
      <c r="K28" s="1247"/>
      <c r="L28" s="1220"/>
      <c r="M28" s="1221"/>
      <c r="N28" s="1246">
        <v>-502163</v>
      </c>
      <c r="O28" s="1247"/>
      <c r="P28" s="1247"/>
      <c r="Q28" s="1247"/>
      <c r="R28" s="1257"/>
      <c r="S28" s="1313"/>
      <c r="T28" s="1314"/>
      <c r="U28" s="1315"/>
      <c r="V28" s="1316"/>
      <c r="W28" s="1316"/>
      <c r="X28" s="1316"/>
      <c r="Y28" s="1316"/>
      <c r="Z28" s="1316"/>
      <c r="AA28" s="1316"/>
      <c r="AB28" s="1316"/>
      <c r="AC28" s="1316"/>
      <c r="AD28" s="1316"/>
      <c r="AE28" s="1316"/>
      <c r="AF28" s="1316"/>
      <c r="AG28" s="1316"/>
      <c r="AH28" s="1316"/>
      <c r="AI28" s="1316"/>
      <c r="AJ28" s="1316"/>
      <c r="AK28" s="1317"/>
      <c r="AL28" s="1214"/>
    </row>
    <row r="29" spans="1:38" ht="25.5" customHeight="1" thickBot="1">
      <c r="A29" s="1197"/>
      <c r="B29" s="1318" t="s">
        <v>53</v>
      </c>
      <c r="C29" s="1319"/>
      <c r="D29" s="1319"/>
      <c r="E29" s="1319"/>
      <c r="F29" s="1320"/>
      <c r="G29" s="1321"/>
      <c r="H29" s="1322"/>
      <c r="I29" s="1322"/>
      <c r="J29" s="1322"/>
      <c r="K29" s="1322"/>
      <c r="L29" s="1234"/>
      <c r="M29" s="1235"/>
      <c r="N29" s="1321"/>
      <c r="O29" s="1322"/>
      <c r="P29" s="1322"/>
      <c r="Q29" s="1322"/>
      <c r="R29" s="1323"/>
      <c r="S29" s="1324"/>
      <c r="T29" s="1325"/>
      <c r="U29" s="1326"/>
      <c r="V29" s="1327"/>
      <c r="W29" s="1327"/>
      <c r="X29" s="1327"/>
      <c r="Y29" s="1327"/>
      <c r="Z29" s="1327"/>
      <c r="AA29" s="1327"/>
      <c r="AB29" s="1327"/>
      <c r="AC29" s="1327"/>
      <c r="AD29" s="1327"/>
      <c r="AE29" s="1327"/>
      <c r="AF29" s="1327"/>
      <c r="AG29" s="1327"/>
      <c r="AH29" s="1327"/>
      <c r="AI29" s="1327"/>
      <c r="AJ29" s="1327"/>
      <c r="AK29" s="1328"/>
    </row>
    <row r="30" spans="1:38" ht="7.5" customHeight="1" thickBot="1">
      <c r="B30" s="1329"/>
      <c r="C30" s="1329"/>
      <c r="D30" s="1329"/>
      <c r="E30" s="1329"/>
      <c r="F30" s="1330"/>
      <c r="G30" s="1331"/>
      <c r="H30" s="1331"/>
      <c r="I30" s="1331"/>
      <c r="J30" s="1331"/>
      <c r="K30" s="1331"/>
      <c r="L30" s="1331"/>
      <c r="M30" s="1331"/>
      <c r="N30" s="1331"/>
      <c r="O30" s="1331"/>
      <c r="P30" s="1331"/>
      <c r="Q30" s="1331"/>
      <c r="R30" s="1332"/>
      <c r="S30" s="1332"/>
      <c r="T30" s="1329"/>
      <c r="U30" s="1329"/>
      <c r="V30" s="1329"/>
      <c r="W30" s="1329"/>
      <c r="X30" s="1329"/>
      <c r="Y30" s="1329"/>
      <c r="Z30" s="1329"/>
      <c r="AA30" s="1329"/>
      <c r="AB30" s="1329"/>
      <c r="AC30" s="1333"/>
      <c r="AD30" s="1333"/>
      <c r="AE30" s="1333"/>
      <c r="AF30" s="1333"/>
      <c r="AG30" s="1333"/>
      <c r="AH30" s="1334"/>
      <c r="AI30" s="1334"/>
      <c r="AJ30" s="1333"/>
      <c r="AK30" s="1333"/>
    </row>
    <row r="31" spans="1:38" s="1196" customFormat="1" ht="13.5" customHeight="1">
      <c r="A31" s="1189"/>
      <c r="B31" s="1335" t="s">
        <v>231</v>
      </c>
      <c r="C31" s="1336"/>
      <c r="D31" s="1336"/>
      <c r="E31" s="1336"/>
      <c r="F31" s="1336"/>
      <c r="G31" s="1336"/>
      <c r="H31" s="1336"/>
      <c r="I31" s="1336"/>
      <c r="J31" s="1336"/>
      <c r="K31" s="1336"/>
      <c r="L31" s="1336"/>
      <c r="M31" s="1336"/>
      <c r="N31" s="1336"/>
      <c r="O31" s="1336"/>
      <c r="P31" s="1336"/>
      <c r="Q31" s="1336"/>
      <c r="R31" s="1336"/>
      <c r="S31" s="1336"/>
      <c r="T31" s="1336"/>
      <c r="U31" s="1336"/>
      <c r="V31" s="1336"/>
      <c r="W31" s="1336"/>
      <c r="X31" s="1337"/>
      <c r="Y31" s="1337"/>
      <c r="Z31" s="1338" t="s">
        <v>55</v>
      </c>
      <c r="AA31" s="1338"/>
      <c r="AB31" s="1338"/>
      <c r="AC31" s="1338"/>
      <c r="AD31" s="1338"/>
      <c r="AE31" s="1338"/>
      <c r="AF31" s="1338"/>
      <c r="AG31" s="1338"/>
      <c r="AH31" s="1338"/>
      <c r="AI31" s="1338"/>
      <c r="AJ31" s="1338"/>
      <c r="AK31" s="1339"/>
      <c r="AL31" s="1340"/>
    </row>
    <row r="32" spans="1:38" s="1196" customFormat="1" ht="13.5" customHeight="1">
      <c r="A32" s="1189"/>
      <c r="B32" s="1341"/>
      <c r="C32" s="1342"/>
      <c r="D32" s="1342"/>
      <c r="E32" s="1342"/>
      <c r="F32" s="1342"/>
      <c r="G32" s="1342"/>
      <c r="H32" s="1342"/>
      <c r="I32" s="1342"/>
      <c r="J32" s="1342"/>
      <c r="K32" s="1342"/>
      <c r="L32" s="1342"/>
      <c r="M32" s="1342"/>
      <c r="N32" s="1342"/>
      <c r="O32" s="1342"/>
      <c r="P32" s="1342"/>
      <c r="Q32" s="1342"/>
      <c r="R32" s="1342"/>
      <c r="S32" s="1342"/>
      <c r="T32" s="1342"/>
      <c r="U32" s="1342"/>
      <c r="V32" s="1342"/>
      <c r="W32" s="1342"/>
      <c r="X32" s="1343"/>
      <c r="Y32" s="1343"/>
      <c r="Z32" s="1344"/>
      <c r="AA32" s="1344"/>
      <c r="AB32" s="1344"/>
      <c r="AC32" s="1344"/>
      <c r="AD32" s="1344"/>
      <c r="AE32" s="1344"/>
      <c r="AF32" s="1344"/>
      <c r="AG32" s="1344"/>
      <c r="AH32" s="1344"/>
      <c r="AI32" s="1344"/>
      <c r="AJ32" s="1344"/>
      <c r="AK32" s="1345"/>
      <c r="AL32" s="1340"/>
    </row>
    <row r="33" spans="1:40" s="1196" customFormat="1" ht="23.25" customHeight="1">
      <c r="A33" s="1189"/>
      <c r="B33" s="1346" t="s">
        <v>11</v>
      </c>
      <c r="C33" s="1347"/>
      <c r="D33" s="1347"/>
      <c r="E33" s="1347"/>
      <c r="F33" s="1348"/>
      <c r="G33" s="1349" t="s">
        <v>229</v>
      </c>
      <c r="H33" s="1347"/>
      <c r="I33" s="1347"/>
      <c r="J33" s="1347"/>
      <c r="K33" s="1347"/>
      <c r="L33" s="1347"/>
      <c r="M33" s="1348"/>
      <c r="N33" s="1350" t="s">
        <v>230</v>
      </c>
      <c r="O33" s="1351"/>
      <c r="P33" s="1351"/>
      <c r="Q33" s="1351"/>
      <c r="R33" s="1352"/>
      <c r="S33" s="1353" t="s">
        <v>56</v>
      </c>
      <c r="T33" s="1347"/>
      <c r="U33" s="1347"/>
      <c r="V33" s="1347"/>
      <c r="W33" s="1347"/>
      <c r="X33" s="1347"/>
      <c r="Y33" s="1348"/>
      <c r="Z33" s="1349" t="s">
        <v>232</v>
      </c>
      <c r="AA33" s="1347"/>
      <c r="AB33" s="1347"/>
      <c r="AC33" s="1347"/>
      <c r="AD33" s="1347"/>
      <c r="AE33" s="1347"/>
      <c r="AF33" s="1348"/>
      <c r="AG33" s="1350" t="s">
        <v>233</v>
      </c>
      <c r="AH33" s="1351"/>
      <c r="AI33" s="1351"/>
      <c r="AJ33" s="1351"/>
      <c r="AK33" s="1354"/>
      <c r="AL33" s="1340"/>
    </row>
    <row r="34" spans="1:40" ht="26.25" customHeight="1">
      <c r="A34" s="1197"/>
      <c r="B34" s="1243" t="s">
        <v>57</v>
      </c>
      <c r="C34" s="1244"/>
      <c r="D34" s="1244"/>
      <c r="E34" s="1244"/>
      <c r="F34" s="1245"/>
      <c r="G34" s="1355"/>
      <c r="H34" s="1356" t="s">
        <v>115</v>
      </c>
      <c r="I34" s="1356"/>
      <c r="J34" s="1356"/>
      <c r="K34" s="1356"/>
      <c r="L34" s="1357" t="s">
        <v>58</v>
      </c>
      <c r="M34" s="1221"/>
      <c r="N34" s="1358"/>
      <c r="O34" s="1356" t="s">
        <v>115</v>
      </c>
      <c r="P34" s="1356"/>
      <c r="Q34" s="1356"/>
      <c r="R34" s="1359" t="s">
        <v>58</v>
      </c>
      <c r="S34" s="1360" t="s">
        <v>59</v>
      </c>
      <c r="T34" s="1361"/>
      <c r="U34" s="1361"/>
      <c r="V34" s="1361"/>
      <c r="W34" s="1361"/>
      <c r="X34" s="1361"/>
      <c r="Y34" s="1362"/>
      <c r="Z34" s="1363"/>
      <c r="AA34" s="1364">
        <v>-4.0999999999999996</v>
      </c>
      <c r="AB34" s="1364"/>
      <c r="AC34" s="1364"/>
      <c r="AD34" s="1365" t="s">
        <v>109</v>
      </c>
      <c r="AE34" s="1366"/>
      <c r="AF34" s="1293"/>
      <c r="AG34" s="1367"/>
      <c r="AH34" s="1364">
        <v>-4.4000000000000004</v>
      </c>
      <c r="AI34" s="1364"/>
      <c r="AJ34" s="1368" t="s">
        <v>58</v>
      </c>
      <c r="AK34" s="1369"/>
      <c r="AL34" s="1214"/>
    </row>
    <row r="35" spans="1:40" ht="26.25" customHeight="1">
      <c r="A35" s="1197"/>
      <c r="B35" s="1229"/>
      <c r="C35" s="1230"/>
      <c r="D35" s="1230"/>
      <c r="E35" s="1230"/>
      <c r="F35" s="1231"/>
      <c r="G35" s="1370" t="s">
        <v>60</v>
      </c>
      <c r="H35" s="1371">
        <v>11.25</v>
      </c>
      <c r="I35" s="1371"/>
      <c r="J35" s="1371"/>
      <c r="K35" s="1371"/>
      <c r="L35" s="1372" t="s">
        <v>61</v>
      </c>
      <c r="M35" s="1235"/>
      <c r="N35" s="1373" t="s">
        <v>60</v>
      </c>
      <c r="O35" s="1374">
        <v>11.25</v>
      </c>
      <c r="P35" s="1374"/>
      <c r="Q35" s="1374"/>
      <c r="R35" s="1375" t="s">
        <v>61</v>
      </c>
      <c r="S35" s="1376"/>
      <c r="T35" s="1377"/>
      <c r="U35" s="1377"/>
      <c r="V35" s="1377"/>
      <c r="W35" s="1377"/>
      <c r="X35" s="1377"/>
      <c r="Y35" s="1378"/>
      <c r="Z35" s="1379" t="s">
        <v>60</v>
      </c>
      <c r="AA35" s="1380">
        <v>25</v>
      </c>
      <c r="AB35" s="1380"/>
      <c r="AC35" s="1380"/>
      <c r="AD35" s="1381" t="s">
        <v>111</v>
      </c>
      <c r="AE35" s="1382"/>
      <c r="AF35" s="1379" t="s">
        <v>60</v>
      </c>
      <c r="AG35" s="1383" t="s">
        <v>110</v>
      </c>
      <c r="AH35" s="1380">
        <v>25</v>
      </c>
      <c r="AI35" s="1380"/>
      <c r="AJ35" s="1384" t="s">
        <v>61</v>
      </c>
      <c r="AK35" s="1385"/>
    </row>
    <row r="36" spans="1:40" ht="26.25" customHeight="1">
      <c r="A36" s="1197"/>
      <c r="B36" s="1243" t="s">
        <v>62</v>
      </c>
      <c r="C36" s="1244"/>
      <c r="D36" s="1244"/>
      <c r="E36" s="1244"/>
      <c r="F36" s="1245"/>
      <c r="G36" s="1355"/>
      <c r="H36" s="1356" t="s">
        <v>115</v>
      </c>
      <c r="I36" s="1356"/>
      <c r="J36" s="1356"/>
      <c r="K36" s="1356"/>
      <c r="L36" s="1357" t="s">
        <v>58</v>
      </c>
      <c r="M36" s="1221"/>
      <c r="N36" s="1358"/>
      <c r="O36" s="1356" t="s">
        <v>115</v>
      </c>
      <c r="P36" s="1356"/>
      <c r="Q36" s="1356"/>
      <c r="R36" s="1359" t="s">
        <v>58</v>
      </c>
      <c r="S36" s="1360" t="s">
        <v>63</v>
      </c>
      <c r="T36" s="1361"/>
      <c r="U36" s="1361"/>
      <c r="V36" s="1361"/>
      <c r="W36" s="1361"/>
      <c r="X36" s="1361"/>
      <c r="Y36" s="1362"/>
      <c r="Z36" s="1363"/>
      <c r="AA36" s="1386" t="s">
        <v>115</v>
      </c>
      <c r="AB36" s="1386"/>
      <c r="AC36" s="1386"/>
      <c r="AD36" s="1365" t="s">
        <v>109</v>
      </c>
      <c r="AE36" s="1366"/>
      <c r="AF36" s="1280"/>
      <c r="AG36" s="1367"/>
      <c r="AH36" s="1364" t="s">
        <v>115</v>
      </c>
      <c r="AI36" s="1364"/>
      <c r="AJ36" s="1387" t="s">
        <v>58</v>
      </c>
      <c r="AK36" s="1251"/>
      <c r="AL36" s="1214"/>
    </row>
    <row r="37" spans="1:40" ht="26.25" customHeight="1" thickBot="1">
      <c r="A37" s="1197"/>
      <c r="B37" s="1388"/>
      <c r="C37" s="1389"/>
      <c r="D37" s="1389"/>
      <c r="E37" s="1389"/>
      <c r="F37" s="1320"/>
      <c r="G37" s="1390" t="s">
        <v>60</v>
      </c>
      <c r="H37" s="1391">
        <v>16.25</v>
      </c>
      <c r="I37" s="1391"/>
      <c r="J37" s="1391"/>
      <c r="K37" s="1391"/>
      <c r="L37" s="1392" t="s">
        <v>61</v>
      </c>
      <c r="M37" s="1393"/>
      <c r="N37" s="1394" t="s">
        <v>60</v>
      </c>
      <c r="O37" s="1391">
        <v>16.25</v>
      </c>
      <c r="P37" s="1391"/>
      <c r="Q37" s="1391"/>
      <c r="R37" s="1395" t="s">
        <v>61</v>
      </c>
      <c r="S37" s="1396"/>
      <c r="T37" s="1397"/>
      <c r="U37" s="1397"/>
      <c r="V37" s="1397"/>
      <c r="W37" s="1397"/>
      <c r="X37" s="1397"/>
      <c r="Y37" s="1398"/>
      <c r="Z37" s="1399" t="s">
        <v>60</v>
      </c>
      <c r="AA37" s="1400">
        <v>350</v>
      </c>
      <c r="AB37" s="1400"/>
      <c r="AC37" s="1400"/>
      <c r="AD37" s="1401" t="s">
        <v>111</v>
      </c>
      <c r="AE37" s="1402"/>
      <c r="AF37" s="1399" t="s">
        <v>60</v>
      </c>
      <c r="AG37" s="1403" t="s">
        <v>110</v>
      </c>
      <c r="AH37" s="1400">
        <v>350</v>
      </c>
      <c r="AI37" s="1400"/>
      <c r="AJ37" s="1404" t="s">
        <v>61</v>
      </c>
      <c r="AK37" s="1405"/>
    </row>
    <row r="38" spans="1:40" ht="8.25" customHeight="1" thickBot="1">
      <c r="B38" s="1406"/>
      <c r="C38" s="1406"/>
      <c r="D38" s="1406"/>
      <c r="E38" s="1406"/>
      <c r="F38" s="1406"/>
      <c r="G38" s="1222"/>
      <c r="H38" s="1222"/>
      <c r="I38" s="1407"/>
      <c r="J38" s="1407"/>
      <c r="K38" s="1222"/>
      <c r="L38" s="1220"/>
      <c r="M38" s="1220"/>
      <c r="N38" s="1408"/>
      <c r="O38" s="1408"/>
      <c r="P38" s="1408"/>
      <c r="Q38" s="1408"/>
      <c r="R38" s="1408"/>
      <c r="S38" s="1409"/>
      <c r="T38" s="1409"/>
      <c r="U38" s="1409"/>
      <c r="V38" s="1409"/>
      <c r="W38" s="1409"/>
      <c r="X38" s="1409"/>
      <c r="Y38" s="1409"/>
      <c r="Z38" s="1222"/>
      <c r="AA38" s="1410"/>
      <c r="AB38" s="1410"/>
      <c r="AC38" s="1410"/>
      <c r="AD38" s="1293"/>
      <c r="AE38" s="1293"/>
      <c r="AF38" s="1226"/>
      <c r="AG38" s="1226"/>
      <c r="AH38" s="1226"/>
      <c r="AI38" s="1226"/>
      <c r="AJ38" s="1226"/>
      <c r="AK38" s="1226"/>
    </row>
    <row r="39" spans="1:40" ht="27" customHeight="1">
      <c r="A39" s="1197"/>
      <c r="B39" s="1411" t="s">
        <v>64</v>
      </c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3"/>
      <c r="T39" s="1414" t="s">
        <v>65</v>
      </c>
      <c r="U39" s="1415" t="s">
        <v>11</v>
      </c>
      <c r="V39" s="1416"/>
      <c r="W39" s="1417"/>
      <c r="X39" s="1418" t="s">
        <v>66</v>
      </c>
      <c r="Y39" s="1419"/>
      <c r="Z39" s="1420"/>
      <c r="AA39" s="1418" t="s">
        <v>67</v>
      </c>
      <c r="AB39" s="1419"/>
      <c r="AC39" s="1420"/>
      <c r="AD39" s="1418" t="s">
        <v>100</v>
      </c>
      <c r="AE39" s="1421"/>
      <c r="AF39" s="1421"/>
      <c r="AG39" s="1422"/>
      <c r="AH39" s="1423" t="s">
        <v>68</v>
      </c>
      <c r="AI39" s="1421"/>
      <c r="AJ39" s="1421"/>
      <c r="AK39" s="1424"/>
    </row>
    <row r="40" spans="1:40" ht="23.25" customHeight="1">
      <c r="A40" s="1197"/>
      <c r="B40" s="1243" t="s">
        <v>11</v>
      </c>
      <c r="C40" s="1244"/>
      <c r="D40" s="1245"/>
      <c r="E40" s="1425" t="s">
        <v>234</v>
      </c>
      <c r="F40" s="1426"/>
      <c r="G40" s="1426"/>
      <c r="H40" s="1426"/>
      <c r="I40" s="1426"/>
      <c r="J40" s="1426"/>
      <c r="K40" s="1426"/>
      <c r="L40" s="1426"/>
      <c r="M40" s="1426"/>
      <c r="N40" s="1427"/>
      <c r="O40" s="1425" t="s">
        <v>235</v>
      </c>
      <c r="P40" s="1426"/>
      <c r="Q40" s="1426"/>
      <c r="R40" s="1426"/>
      <c r="S40" s="1428"/>
      <c r="T40" s="1429"/>
      <c r="U40" s="1430"/>
      <c r="V40" s="1431"/>
      <c r="W40" s="1432"/>
      <c r="X40" s="1433"/>
      <c r="Y40" s="1434"/>
      <c r="Z40" s="1435"/>
      <c r="AA40" s="1433"/>
      <c r="AB40" s="1434"/>
      <c r="AC40" s="1435"/>
      <c r="AD40" s="1436"/>
      <c r="AE40" s="1437"/>
      <c r="AF40" s="1437"/>
      <c r="AG40" s="1438"/>
      <c r="AH40" s="1436"/>
      <c r="AI40" s="1437"/>
      <c r="AJ40" s="1437"/>
      <c r="AK40" s="1439"/>
    </row>
    <row r="41" spans="1:40" ht="18" customHeight="1">
      <c r="A41" s="1197"/>
      <c r="B41" s="1215"/>
      <c r="C41" s="1216"/>
      <c r="D41" s="1217"/>
      <c r="E41" s="1440" t="s">
        <v>70</v>
      </c>
      <c r="F41" s="1244"/>
      <c r="G41" s="1245"/>
      <c r="H41" s="1440" t="s">
        <v>71</v>
      </c>
      <c r="I41" s="1244"/>
      <c r="J41" s="1244"/>
      <c r="K41" s="1245"/>
      <c r="L41" s="1441" t="s">
        <v>72</v>
      </c>
      <c r="M41" s="1442"/>
      <c r="N41" s="1443"/>
      <c r="O41" s="1440" t="s">
        <v>70</v>
      </c>
      <c r="P41" s="1245"/>
      <c r="Q41" s="1440" t="s">
        <v>73</v>
      </c>
      <c r="R41" s="1244"/>
      <c r="S41" s="1444"/>
      <c r="T41" s="1429"/>
      <c r="U41" s="1445"/>
      <c r="V41" s="1446"/>
      <c r="W41" s="1447"/>
      <c r="X41" s="1448"/>
      <c r="Y41" s="1449"/>
      <c r="Z41" s="1450"/>
      <c r="AA41" s="1448"/>
      <c r="AB41" s="1449"/>
      <c r="AC41" s="1450"/>
      <c r="AD41" s="1451"/>
      <c r="AE41" s="1452"/>
      <c r="AF41" s="1452"/>
      <c r="AG41" s="1453"/>
      <c r="AH41" s="1451"/>
      <c r="AI41" s="1452"/>
      <c r="AJ41" s="1452"/>
      <c r="AK41" s="1454"/>
    </row>
    <row r="42" spans="1:40" ht="18" customHeight="1">
      <c r="A42" s="1197"/>
      <c r="B42" s="1229"/>
      <c r="C42" s="1230"/>
      <c r="D42" s="1231"/>
      <c r="E42" s="1455"/>
      <c r="F42" s="1230"/>
      <c r="G42" s="1231"/>
      <c r="H42" s="1456" t="s">
        <v>74</v>
      </c>
      <c r="I42" s="1260"/>
      <c r="J42" s="1260"/>
      <c r="K42" s="1457"/>
      <c r="L42" s="1458" t="s">
        <v>70</v>
      </c>
      <c r="M42" s="1459"/>
      <c r="N42" s="1460"/>
      <c r="O42" s="1455"/>
      <c r="P42" s="1231"/>
      <c r="Q42" s="1456" t="s">
        <v>74</v>
      </c>
      <c r="R42" s="1260"/>
      <c r="S42" s="1461"/>
      <c r="T42" s="1429"/>
      <c r="U42" s="1462" t="s">
        <v>236</v>
      </c>
      <c r="V42" s="1463"/>
      <c r="W42" s="1463"/>
      <c r="X42" s="1464"/>
      <c r="Y42" s="1465"/>
      <c r="Z42" s="1466" t="s">
        <v>18</v>
      </c>
      <c r="AA42" s="1464"/>
      <c r="AB42" s="1465"/>
      <c r="AC42" s="1466" t="s">
        <v>18</v>
      </c>
      <c r="AD42" s="1280"/>
      <c r="AE42" s="1249"/>
      <c r="AF42" s="1249"/>
      <c r="AG42" s="1466" t="s">
        <v>18</v>
      </c>
      <c r="AH42" s="1464"/>
      <c r="AI42" s="1211"/>
      <c r="AJ42" s="1211"/>
      <c r="AK42" s="1467" t="s">
        <v>18</v>
      </c>
    </row>
    <row r="43" spans="1:40" ht="12.6" customHeight="1">
      <c r="A43" s="1197"/>
      <c r="B43" s="1468" t="s">
        <v>76</v>
      </c>
      <c r="C43" s="1469"/>
      <c r="D43" s="1470"/>
      <c r="E43" s="1211"/>
      <c r="F43" s="1211"/>
      <c r="G43" s="1205" t="s">
        <v>6</v>
      </c>
      <c r="H43" s="1204"/>
      <c r="I43" s="1203"/>
      <c r="J43" s="1203"/>
      <c r="K43" s="1205" t="s">
        <v>77</v>
      </c>
      <c r="L43" s="1203"/>
      <c r="M43" s="1203"/>
      <c r="N43" s="1205" t="s">
        <v>6</v>
      </c>
      <c r="O43" s="1204"/>
      <c r="P43" s="1205" t="s">
        <v>6</v>
      </c>
      <c r="Q43" s="1204"/>
      <c r="R43" s="1203"/>
      <c r="S43" s="1203" t="s">
        <v>77</v>
      </c>
      <c r="T43" s="1429"/>
      <c r="U43" s="1471"/>
      <c r="V43" s="1472"/>
      <c r="W43" s="1472"/>
      <c r="X43" s="1218">
        <v>19663596</v>
      </c>
      <c r="Y43" s="1219"/>
      <c r="Z43" s="1473"/>
      <c r="AA43" s="1218">
        <v>56127</v>
      </c>
      <c r="AB43" s="1219"/>
      <c r="AC43" s="1473"/>
      <c r="AD43" s="1474">
        <v>40645287</v>
      </c>
      <c r="AE43" s="1475"/>
      <c r="AF43" s="1475"/>
      <c r="AG43" s="1476"/>
      <c r="AH43" s="1218">
        <v>60365010</v>
      </c>
      <c r="AI43" s="1219"/>
      <c r="AJ43" s="1219"/>
      <c r="AK43" s="1477"/>
    </row>
    <row r="44" spans="1:40" ht="39" customHeight="1">
      <c r="A44" s="1197"/>
      <c r="B44" s="1478"/>
      <c r="C44" s="1479" t="s">
        <v>78</v>
      </c>
      <c r="D44" s="1217"/>
      <c r="E44" s="1233">
        <v>1918</v>
      </c>
      <c r="F44" s="1233"/>
      <c r="G44" s="1480"/>
      <c r="H44" s="1232">
        <v>282622</v>
      </c>
      <c r="I44" s="1233"/>
      <c r="J44" s="1233"/>
      <c r="K44" s="1480"/>
      <c r="L44" s="1232">
        <v>147</v>
      </c>
      <c r="M44" s="1233"/>
      <c r="N44" s="1480"/>
      <c r="O44" s="1232">
        <v>1832</v>
      </c>
      <c r="P44" s="1233"/>
      <c r="Q44" s="1232">
        <v>284436</v>
      </c>
      <c r="R44" s="1233"/>
      <c r="S44" s="1481"/>
      <c r="T44" s="1429"/>
      <c r="U44" s="1482"/>
      <c r="V44" s="1483"/>
      <c r="W44" s="1483"/>
      <c r="X44" s="1232"/>
      <c r="Y44" s="1233"/>
      <c r="Z44" s="1480"/>
      <c r="AA44" s="1232"/>
      <c r="AB44" s="1233"/>
      <c r="AC44" s="1480"/>
      <c r="AD44" s="1484"/>
      <c r="AE44" s="1485"/>
      <c r="AF44" s="1485"/>
      <c r="AG44" s="1486"/>
      <c r="AH44" s="1232"/>
      <c r="AI44" s="1233"/>
      <c r="AJ44" s="1233"/>
      <c r="AK44" s="1487"/>
      <c r="AM44" s="1140"/>
      <c r="AN44" s="1140"/>
    </row>
    <row r="45" spans="1:40" ht="39" customHeight="1">
      <c r="A45" s="1197"/>
      <c r="B45" s="1478"/>
      <c r="C45" s="1488"/>
      <c r="D45" s="1489" t="s">
        <v>79</v>
      </c>
      <c r="E45" s="1159">
        <v>168</v>
      </c>
      <c r="F45" s="1159"/>
      <c r="G45" s="1490"/>
      <c r="H45" s="1491">
        <v>272502</v>
      </c>
      <c r="I45" s="1159"/>
      <c r="J45" s="1159"/>
      <c r="K45" s="1490"/>
      <c r="L45" s="1491">
        <v>3</v>
      </c>
      <c r="M45" s="1159"/>
      <c r="N45" s="1490"/>
      <c r="O45" s="1491">
        <v>169</v>
      </c>
      <c r="P45" s="1159"/>
      <c r="Q45" s="1491">
        <v>275912</v>
      </c>
      <c r="R45" s="1159"/>
      <c r="S45" s="1492"/>
      <c r="T45" s="1429"/>
      <c r="U45" s="1493" t="s">
        <v>237</v>
      </c>
      <c r="V45" s="1494" t="s">
        <v>81</v>
      </c>
      <c r="W45" s="1495"/>
      <c r="X45" s="1218">
        <v>3386143</v>
      </c>
      <c r="Y45" s="1219"/>
      <c r="Z45" s="1473"/>
      <c r="AA45" s="1246">
        <v>599</v>
      </c>
      <c r="AB45" s="1247"/>
      <c r="AC45" s="1496"/>
      <c r="AD45" s="1218">
        <v>9092888</v>
      </c>
      <c r="AE45" s="1219"/>
      <c r="AF45" s="1219"/>
      <c r="AG45" s="1473"/>
      <c r="AH45" s="1218">
        <v>12479630</v>
      </c>
      <c r="AI45" s="1219"/>
      <c r="AJ45" s="1219"/>
      <c r="AK45" s="1477"/>
    </row>
    <row r="46" spans="1:40" ht="18.75" customHeight="1">
      <c r="A46" s="1197"/>
      <c r="B46" s="1497"/>
      <c r="C46" s="1479" t="s">
        <v>82</v>
      </c>
      <c r="D46" s="1217"/>
      <c r="E46" s="1246">
        <v>76</v>
      </c>
      <c r="F46" s="1247"/>
      <c r="G46" s="1496"/>
      <c r="H46" s="1246">
        <v>315231</v>
      </c>
      <c r="I46" s="1247"/>
      <c r="J46" s="1247"/>
      <c r="K46" s="1496"/>
      <c r="L46" s="1246">
        <v>6</v>
      </c>
      <c r="M46" s="1247"/>
      <c r="N46" s="1496"/>
      <c r="O46" s="1246">
        <v>71</v>
      </c>
      <c r="P46" s="1247"/>
      <c r="Q46" s="1246">
        <v>322068</v>
      </c>
      <c r="R46" s="1247"/>
      <c r="S46" s="1498"/>
      <c r="T46" s="1429"/>
      <c r="U46" s="1499"/>
      <c r="V46" s="1500"/>
      <c r="W46" s="1501"/>
      <c r="X46" s="1232"/>
      <c r="Y46" s="1233"/>
      <c r="Z46" s="1480"/>
      <c r="AA46" s="1232"/>
      <c r="AB46" s="1233"/>
      <c r="AC46" s="1480"/>
      <c r="AD46" s="1232"/>
      <c r="AE46" s="1233"/>
      <c r="AF46" s="1233"/>
      <c r="AG46" s="1480"/>
      <c r="AH46" s="1232"/>
      <c r="AI46" s="1233"/>
      <c r="AJ46" s="1233"/>
      <c r="AK46" s="1487"/>
    </row>
    <row r="47" spans="1:40" ht="18.75" customHeight="1">
      <c r="A47" s="1197"/>
      <c r="B47" s="1497"/>
      <c r="C47" s="1455"/>
      <c r="D47" s="1231"/>
      <c r="E47" s="1232"/>
      <c r="F47" s="1233"/>
      <c r="G47" s="1480"/>
      <c r="H47" s="1232"/>
      <c r="I47" s="1233"/>
      <c r="J47" s="1233"/>
      <c r="K47" s="1480"/>
      <c r="L47" s="1232"/>
      <c r="M47" s="1233"/>
      <c r="N47" s="1480"/>
      <c r="O47" s="1232"/>
      <c r="P47" s="1233"/>
      <c r="Q47" s="1232"/>
      <c r="R47" s="1233"/>
      <c r="S47" s="1481"/>
      <c r="T47" s="1429"/>
      <c r="U47" s="1499"/>
      <c r="V47" s="1494" t="s">
        <v>83</v>
      </c>
      <c r="W47" s="1495"/>
      <c r="X47" s="1246">
        <v>4585850</v>
      </c>
      <c r="Y47" s="1247"/>
      <c r="Z47" s="1496"/>
      <c r="AA47" s="1246">
        <v>0</v>
      </c>
      <c r="AB47" s="1247"/>
      <c r="AC47" s="1496"/>
      <c r="AD47" s="1246">
        <v>8153620</v>
      </c>
      <c r="AE47" s="1247"/>
      <c r="AF47" s="1247"/>
      <c r="AG47" s="1496"/>
      <c r="AH47" s="1246">
        <v>12739470</v>
      </c>
      <c r="AI47" s="1247"/>
      <c r="AJ47" s="1247"/>
      <c r="AK47" s="1502"/>
    </row>
    <row r="48" spans="1:40" ht="39" customHeight="1">
      <c r="A48" s="1197"/>
      <c r="B48" s="1497"/>
      <c r="C48" s="1503" t="s">
        <v>84</v>
      </c>
      <c r="D48" s="1504"/>
      <c r="E48" s="1491">
        <v>0</v>
      </c>
      <c r="F48" s="1159"/>
      <c r="G48" s="1490"/>
      <c r="H48" s="1491" t="s">
        <v>115</v>
      </c>
      <c r="I48" s="1159"/>
      <c r="J48" s="1159"/>
      <c r="K48" s="1490"/>
      <c r="L48" s="1491">
        <v>0</v>
      </c>
      <c r="M48" s="1159"/>
      <c r="N48" s="1490"/>
      <c r="O48" s="1491">
        <v>0</v>
      </c>
      <c r="P48" s="1159"/>
      <c r="Q48" s="1491" t="s">
        <v>115</v>
      </c>
      <c r="R48" s="1159"/>
      <c r="S48" s="1492"/>
      <c r="T48" s="1429"/>
      <c r="U48" s="1499"/>
      <c r="V48" s="1500"/>
      <c r="W48" s="1501"/>
      <c r="X48" s="1232"/>
      <c r="Y48" s="1233"/>
      <c r="Z48" s="1480"/>
      <c r="AA48" s="1232"/>
      <c r="AB48" s="1233"/>
      <c r="AC48" s="1480"/>
      <c r="AD48" s="1232"/>
      <c r="AE48" s="1233"/>
      <c r="AF48" s="1233"/>
      <c r="AG48" s="1480"/>
      <c r="AH48" s="1232"/>
      <c r="AI48" s="1233"/>
      <c r="AJ48" s="1233"/>
      <c r="AK48" s="1487"/>
    </row>
    <row r="49" spans="1:40" ht="39" customHeight="1">
      <c r="A49" s="1197"/>
      <c r="B49" s="1505"/>
      <c r="C49" s="1503" t="s">
        <v>85</v>
      </c>
      <c r="D49" s="1504"/>
      <c r="E49" s="1491">
        <f>E44+E46+E48</f>
        <v>1994</v>
      </c>
      <c r="F49" s="1159"/>
      <c r="G49" s="1490"/>
      <c r="H49" s="1491">
        <v>283865</v>
      </c>
      <c r="I49" s="1159"/>
      <c r="J49" s="1159"/>
      <c r="K49" s="1490"/>
      <c r="L49" s="1491">
        <f>L44+L46+L48</f>
        <v>153</v>
      </c>
      <c r="M49" s="1159"/>
      <c r="N49" s="1490"/>
      <c r="O49" s="1491">
        <v>1903</v>
      </c>
      <c r="P49" s="1159"/>
      <c r="Q49" s="1491">
        <v>285840</v>
      </c>
      <c r="R49" s="1159"/>
      <c r="S49" s="1492"/>
      <c r="T49" s="1429"/>
      <c r="U49" s="1499"/>
      <c r="V49" s="1506" t="s">
        <v>86</v>
      </c>
      <c r="W49" s="1507"/>
      <c r="X49" s="1246">
        <v>0</v>
      </c>
      <c r="Y49" s="1247"/>
      <c r="Z49" s="1496"/>
      <c r="AA49" s="1246">
        <v>0</v>
      </c>
      <c r="AB49" s="1247"/>
      <c r="AC49" s="1496"/>
      <c r="AD49" s="1246">
        <v>1</v>
      </c>
      <c r="AE49" s="1247"/>
      <c r="AF49" s="1247"/>
      <c r="AG49" s="1496"/>
      <c r="AH49" s="1246">
        <v>1</v>
      </c>
      <c r="AI49" s="1247"/>
      <c r="AJ49" s="1247"/>
      <c r="AK49" s="1502"/>
    </row>
    <row r="50" spans="1:40" ht="18.75" customHeight="1">
      <c r="A50" s="1197"/>
      <c r="B50" s="1243" t="s">
        <v>87</v>
      </c>
      <c r="C50" s="1244"/>
      <c r="D50" s="1245"/>
      <c r="E50" s="1246">
        <v>111</v>
      </c>
      <c r="F50" s="1247"/>
      <c r="G50" s="1496"/>
      <c r="H50" s="1246">
        <v>276996</v>
      </c>
      <c r="I50" s="1247"/>
      <c r="J50" s="1247"/>
      <c r="K50" s="1496"/>
      <c r="L50" s="1246">
        <v>11</v>
      </c>
      <c r="M50" s="1247"/>
      <c r="N50" s="1496"/>
      <c r="O50" s="1246">
        <v>106</v>
      </c>
      <c r="P50" s="1247"/>
      <c r="Q50" s="1246">
        <v>280827</v>
      </c>
      <c r="R50" s="1247"/>
      <c r="S50" s="1498"/>
      <c r="T50" s="1429"/>
      <c r="U50" s="1508"/>
      <c r="V50" s="1509"/>
      <c r="W50" s="1510"/>
      <c r="X50" s="1232"/>
      <c r="Y50" s="1233"/>
      <c r="Z50" s="1480"/>
      <c r="AA50" s="1232"/>
      <c r="AB50" s="1233"/>
      <c r="AC50" s="1480"/>
      <c r="AD50" s="1232"/>
      <c r="AE50" s="1233"/>
      <c r="AF50" s="1233"/>
      <c r="AG50" s="1480"/>
      <c r="AH50" s="1232"/>
      <c r="AI50" s="1233"/>
      <c r="AJ50" s="1233"/>
      <c r="AK50" s="1487"/>
    </row>
    <row r="51" spans="1:40" ht="18.75" customHeight="1">
      <c r="A51" s="1197"/>
      <c r="B51" s="1229"/>
      <c r="C51" s="1230"/>
      <c r="D51" s="1231"/>
      <c r="E51" s="1232"/>
      <c r="F51" s="1233"/>
      <c r="G51" s="1480"/>
      <c r="H51" s="1232"/>
      <c r="I51" s="1233"/>
      <c r="J51" s="1233"/>
      <c r="K51" s="1480"/>
      <c r="L51" s="1232"/>
      <c r="M51" s="1233"/>
      <c r="N51" s="1480"/>
      <c r="O51" s="1232"/>
      <c r="P51" s="1233"/>
      <c r="Q51" s="1232"/>
      <c r="R51" s="1233"/>
      <c r="S51" s="1481"/>
      <c r="T51" s="1429"/>
      <c r="U51" s="1462" t="s">
        <v>238</v>
      </c>
      <c r="V51" s="1463"/>
      <c r="W51" s="1511"/>
      <c r="X51" s="1246">
        <f>X43+X45-X47+X49</f>
        <v>18463889</v>
      </c>
      <c r="Y51" s="1247"/>
      <c r="Z51" s="1496"/>
      <c r="AA51" s="1246">
        <f>AA43+AA45-AA47+AA49</f>
        <v>56726</v>
      </c>
      <c r="AB51" s="1247"/>
      <c r="AC51" s="1496"/>
      <c r="AD51" s="1512">
        <f>AD43+AD45-AD47+AD49</f>
        <v>41584556</v>
      </c>
      <c r="AE51" s="1513"/>
      <c r="AF51" s="1513"/>
      <c r="AG51" s="1514"/>
      <c r="AH51" s="1246">
        <f>AH43+AH45-AH47+AH49</f>
        <v>60105171</v>
      </c>
      <c r="AI51" s="1247"/>
      <c r="AJ51" s="1247"/>
      <c r="AK51" s="1502"/>
      <c r="AM51" s="1140"/>
      <c r="AN51" s="1140"/>
    </row>
    <row r="52" spans="1:40" ht="39.75" customHeight="1" thickBot="1">
      <c r="A52" s="1197"/>
      <c r="B52" s="1515" t="s">
        <v>68</v>
      </c>
      <c r="C52" s="1516"/>
      <c r="D52" s="1517"/>
      <c r="E52" s="1518">
        <f>E49+E50</f>
        <v>2105</v>
      </c>
      <c r="F52" s="1173"/>
      <c r="G52" s="1519"/>
      <c r="H52" s="1518">
        <v>283503</v>
      </c>
      <c r="I52" s="1173"/>
      <c r="J52" s="1173"/>
      <c r="K52" s="1519"/>
      <c r="L52" s="1518">
        <f>L49+L50</f>
        <v>164</v>
      </c>
      <c r="M52" s="1173"/>
      <c r="N52" s="1519"/>
      <c r="O52" s="1518">
        <v>2009</v>
      </c>
      <c r="P52" s="1173"/>
      <c r="Q52" s="1518">
        <v>285576</v>
      </c>
      <c r="R52" s="1173"/>
      <c r="S52" s="1520"/>
      <c r="T52" s="1521"/>
      <c r="U52" s="1522"/>
      <c r="V52" s="1523"/>
      <c r="W52" s="1524"/>
      <c r="X52" s="1321"/>
      <c r="Y52" s="1322"/>
      <c r="Z52" s="1525"/>
      <c r="AA52" s="1321"/>
      <c r="AB52" s="1322"/>
      <c r="AC52" s="1525"/>
      <c r="AD52" s="1526"/>
      <c r="AE52" s="1527"/>
      <c r="AF52" s="1527"/>
      <c r="AG52" s="1528"/>
      <c r="AH52" s="1321"/>
      <c r="AI52" s="1322"/>
      <c r="AJ52" s="1322"/>
      <c r="AK52" s="1529"/>
    </row>
    <row r="53" spans="1:40" ht="14.4">
      <c r="B53" s="1530"/>
      <c r="C53" s="1530"/>
      <c r="D53" s="1530"/>
      <c r="E53" s="1530"/>
      <c r="F53" s="1530"/>
      <c r="G53" s="1530"/>
      <c r="H53" s="1530"/>
      <c r="I53" s="1530"/>
      <c r="J53" s="1530"/>
      <c r="K53" s="1530"/>
      <c r="L53" s="1530"/>
      <c r="M53" s="1530"/>
      <c r="N53" s="1530"/>
      <c r="O53" s="1530"/>
      <c r="P53" s="1530"/>
      <c r="Q53" s="1530"/>
      <c r="R53" s="1530"/>
      <c r="S53" s="1530"/>
      <c r="T53" s="1530"/>
      <c r="U53" s="1530"/>
      <c r="V53" s="1530"/>
      <c r="W53" s="1530"/>
      <c r="X53" s="1530"/>
      <c r="Y53" s="1530"/>
      <c r="Z53" s="1530"/>
      <c r="AA53" s="1530"/>
      <c r="AB53" s="1530"/>
      <c r="AC53" s="1530"/>
      <c r="AD53" s="1530"/>
      <c r="AE53" s="1530"/>
      <c r="AF53" s="1530"/>
      <c r="AG53" s="1530"/>
      <c r="AH53" s="1530"/>
      <c r="AI53" s="1530"/>
      <c r="AJ53" s="1530"/>
      <c r="AK53" s="1530"/>
    </row>
    <row r="54" spans="1:40" ht="14.4">
      <c r="A54" s="1531"/>
      <c r="B54" s="1532"/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200"/>
    </row>
    <row r="55" spans="1:40" ht="14.4">
      <c r="A55" s="1531"/>
      <c r="B55" s="1200"/>
      <c r="C55" s="1200"/>
      <c r="D55" s="1200"/>
      <c r="E55" s="1200"/>
      <c r="F55" s="1200"/>
      <c r="G55" s="1200"/>
      <c r="H55" s="1200"/>
      <c r="I55" s="1200"/>
      <c r="J55" s="1200"/>
      <c r="K55" s="1200"/>
      <c r="L55" s="1200"/>
      <c r="M55" s="1200"/>
      <c r="N55" s="1200"/>
      <c r="O55" s="1200"/>
      <c r="P55" s="1200"/>
      <c r="Q55" s="1200"/>
      <c r="R55" s="1200"/>
      <c r="S55" s="1200"/>
      <c r="T55" s="1200"/>
      <c r="U55" s="1200"/>
      <c r="V55" s="1200"/>
      <c r="W55" s="1200"/>
      <c r="X55" s="1200"/>
      <c r="Y55" s="1200"/>
      <c r="Z55" s="1200"/>
      <c r="AA55" s="1200"/>
      <c r="AB55" s="1200"/>
      <c r="AC55" s="1200"/>
      <c r="AD55" s="1200"/>
      <c r="AE55" s="1200"/>
      <c r="AF55" s="1200"/>
      <c r="AG55" s="1200"/>
      <c r="AH55" s="1200"/>
      <c r="AI55" s="1200"/>
      <c r="AJ55" s="1200"/>
      <c r="AK55" s="1200"/>
    </row>
    <row r="56" spans="1:40" ht="14.4">
      <c r="A56" s="1531"/>
      <c r="B56" s="1200"/>
      <c r="C56" s="1200"/>
      <c r="D56" s="1532"/>
      <c r="E56" s="1200"/>
      <c r="F56" s="1200"/>
      <c r="G56" s="1200"/>
      <c r="H56" s="1200"/>
      <c r="I56" s="1200"/>
      <c r="J56" s="1200"/>
      <c r="K56" s="1200"/>
      <c r="L56" s="1200"/>
      <c r="M56" s="1200"/>
      <c r="N56" s="1200"/>
      <c r="O56" s="1200"/>
      <c r="P56" s="1200"/>
      <c r="Q56" s="1200"/>
      <c r="R56" s="1200"/>
      <c r="S56" s="1200"/>
      <c r="T56" s="1200"/>
      <c r="U56" s="1200"/>
      <c r="V56" s="1200"/>
      <c r="W56" s="1200"/>
      <c r="X56" s="1200"/>
      <c r="Y56" s="1200"/>
      <c r="Z56" s="1200"/>
      <c r="AA56" s="1200"/>
      <c r="AB56" s="1200"/>
      <c r="AC56" s="1200"/>
      <c r="AD56" s="1200"/>
      <c r="AE56" s="1200"/>
      <c r="AF56" s="1200"/>
      <c r="AG56" s="1200"/>
      <c r="AH56" s="1200"/>
      <c r="AI56" s="1200"/>
      <c r="AJ56" s="1200"/>
      <c r="AK56" s="1200"/>
    </row>
    <row r="57" spans="1:40" s="1533" customFormat="1">
      <c r="A57" s="1531"/>
      <c r="B57" s="1532"/>
      <c r="C57" s="1532"/>
      <c r="D57" s="1532"/>
      <c r="E57" s="1532"/>
      <c r="F57" s="1532"/>
      <c r="G57" s="1532"/>
      <c r="H57" s="1532"/>
      <c r="I57" s="1532"/>
      <c r="J57" s="1532"/>
      <c r="K57" s="1532"/>
      <c r="L57" s="1532"/>
      <c r="M57" s="1532"/>
      <c r="N57" s="1532"/>
      <c r="O57" s="1532"/>
      <c r="P57" s="1532"/>
      <c r="Q57" s="1532"/>
      <c r="R57" s="1532"/>
      <c r="S57" s="1532"/>
      <c r="T57" s="1532"/>
      <c r="U57" s="1532"/>
      <c r="V57" s="1532"/>
      <c r="W57" s="1532"/>
      <c r="X57" s="1532"/>
      <c r="Y57" s="1532"/>
      <c r="Z57" s="1532"/>
      <c r="AA57" s="1532"/>
      <c r="AB57" s="1532"/>
      <c r="AC57" s="1532"/>
      <c r="AD57" s="1532"/>
      <c r="AE57" s="1532"/>
      <c r="AF57" s="1532"/>
      <c r="AG57" s="1532"/>
      <c r="AH57" s="1532"/>
      <c r="AI57" s="1532"/>
      <c r="AJ57" s="1532"/>
      <c r="AK57" s="1532"/>
    </row>
    <row r="58" spans="1:40" ht="14.4">
      <c r="A58" s="1531"/>
      <c r="B58" s="1200"/>
      <c r="C58" s="1200"/>
      <c r="D58" s="1200"/>
      <c r="E58" s="1200"/>
      <c r="F58" s="1200"/>
      <c r="G58" s="1200"/>
      <c r="H58" s="1200"/>
      <c r="I58" s="1200"/>
      <c r="J58" s="1200"/>
      <c r="K58" s="1200"/>
      <c r="L58" s="1200"/>
      <c r="M58" s="1200"/>
      <c r="N58" s="1200"/>
      <c r="O58" s="1200"/>
      <c r="P58" s="1200"/>
      <c r="Q58" s="1200"/>
      <c r="R58" s="1200"/>
      <c r="S58" s="1200"/>
      <c r="T58" s="1200"/>
      <c r="U58" s="1200"/>
      <c r="V58" s="1200"/>
      <c r="W58" s="1200"/>
      <c r="X58" s="1200"/>
      <c r="Y58" s="1200"/>
      <c r="Z58" s="1200"/>
      <c r="AA58" s="1200"/>
      <c r="AB58" s="1200"/>
      <c r="AC58" s="1200"/>
      <c r="AD58" s="1200"/>
      <c r="AE58" s="1200"/>
      <c r="AF58" s="1200"/>
      <c r="AG58" s="1200"/>
      <c r="AH58" s="1200"/>
      <c r="AI58" s="1200"/>
      <c r="AJ58" s="1200"/>
      <c r="AK58" s="1200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226" customWidth="1"/>
    <col min="2" max="2" width="2.3984375" style="226" customWidth="1"/>
    <col min="3" max="3" width="15.69921875" style="226" customWidth="1"/>
    <col min="4" max="4" width="13.5" style="226" customWidth="1"/>
    <col min="5" max="5" width="8.19921875" style="226" customWidth="1"/>
    <col min="6" max="6" width="7.09765625" style="226" customWidth="1"/>
    <col min="7" max="8" width="2.3984375" style="226" customWidth="1"/>
    <col min="9" max="9" width="11.69921875" style="226" customWidth="1"/>
    <col min="10" max="10" width="7.59765625" style="226" customWidth="1"/>
    <col min="11" max="11" width="6.3984375" style="226" customWidth="1"/>
    <col min="12" max="12" width="8.69921875" style="226" customWidth="1"/>
    <col min="13" max="14" width="5.09765625" style="226" customWidth="1"/>
    <col min="15" max="15" width="13.3984375" style="226" customWidth="1"/>
    <col min="16" max="16" width="9.69921875" style="226" customWidth="1"/>
    <col min="17" max="17" width="4.19921875" style="226" customWidth="1"/>
    <col min="18" max="18" width="8.09765625" style="226" customWidth="1"/>
    <col min="19" max="19" width="1" style="226" customWidth="1"/>
    <col min="20" max="20" width="5.3984375" style="226" customWidth="1"/>
    <col min="21" max="16384" width="8.09765625" style="226"/>
  </cols>
  <sheetData>
    <row r="1" spans="1:20" ht="24" customHeight="1" thickBot="1">
      <c r="A1" s="226" t="s">
        <v>116</v>
      </c>
      <c r="N1" s="227" t="s">
        <v>117</v>
      </c>
      <c r="O1" s="228"/>
      <c r="P1" s="803" t="s">
        <v>224</v>
      </c>
      <c r="Q1" s="804"/>
      <c r="R1" s="804"/>
    </row>
    <row r="2" spans="1:20" ht="6" customHeight="1" thickBot="1"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20" s="230" customFormat="1" ht="27" customHeight="1">
      <c r="A3" s="185"/>
      <c r="B3" s="805" t="s">
        <v>118</v>
      </c>
      <c r="C3" s="806"/>
      <c r="D3" s="806"/>
      <c r="E3" s="806"/>
      <c r="F3" s="807"/>
      <c r="G3" s="808" t="s">
        <v>119</v>
      </c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10"/>
      <c r="S3" s="229"/>
      <c r="T3" s="229"/>
    </row>
    <row r="4" spans="1:20" ht="26.25" customHeight="1">
      <c r="A4" s="186"/>
      <c r="B4" s="811" t="s">
        <v>11</v>
      </c>
      <c r="C4" s="751"/>
      <c r="D4" s="187" t="s">
        <v>120</v>
      </c>
      <c r="E4" s="187" t="s">
        <v>121</v>
      </c>
      <c r="F4" s="188" t="s">
        <v>122</v>
      </c>
      <c r="G4" s="771" t="s">
        <v>11</v>
      </c>
      <c r="H4" s="772"/>
      <c r="I4" s="751"/>
      <c r="J4" s="750" t="s">
        <v>120</v>
      </c>
      <c r="K4" s="751"/>
      <c r="L4" s="187" t="s">
        <v>121</v>
      </c>
      <c r="M4" s="750" t="s">
        <v>122</v>
      </c>
      <c r="N4" s="751"/>
      <c r="O4" s="187" t="s">
        <v>123</v>
      </c>
      <c r="P4" s="750" t="s">
        <v>124</v>
      </c>
      <c r="Q4" s="751"/>
      <c r="R4" s="189" t="s">
        <v>125</v>
      </c>
      <c r="S4" s="231"/>
      <c r="T4" s="231"/>
    </row>
    <row r="5" spans="1:20" s="232" customFormat="1" ht="12" customHeight="1">
      <c r="A5" s="190"/>
      <c r="B5" s="191"/>
      <c r="C5" s="192"/>
      <c r="D5" s="193" t="s">
        <v>17</v>
      </c>
      <c r="E5" s="193" t="s">
        <v>19</v>
      </c>
      <c r="F5" s="194" t="s">
        <v>19</v>
      </c>
      <c r="G5" s="195"/>
      <c r="H5" s="192"/>
      <c r="I5" s="196"/>
      <c r="J5" s="793" t="s">
        <v>18</v>
      </c>
      <c r="K5" s="794"/>
      <c r="L5" s="193" t="s">
        <v>19</v>
      </c>
      <c r="M5" s="795" t="s">
        <v>19</v>
      </c>
      <c r="N5" s="796"/>
      <c r="O5" s="193" t="s">
        <v>17</v>
      </c>
      <c r="P5" s="795" t="s">
        <v>18</v>
      </c>
      <c r="Q5" s="796"/>
      <c r="R5" s="197" t="s">
        <v>19</v>
      </c>
    </row>
    <row r="6" spans="1:20" ht="23.25" customHeight="1">
      <c r="A6" s="186"/>
      <c r="B6" s="797" t="s">
        <v>126</v>
      </c>
      <c r="C6" s="798"/>
      <c r="D6" s="198">
        <v>38575490</v>
      </c>
      <c r="E6" s="199">
        <f t="shared" ref="E6:E33" si="0">IF(D6=0,"－",ROUND(D6/$D$33*100,1))</f>
        <v>28</v>
      </c>
      <c r="F6" s="200">
        <v>5.7</v>
      </c>
      <c r="G6" s="799" t="s">
        <v>127</v>
      </c>
      <c r="H6" s="800"/>
      <c r="I6" s="801"/>
      <c r="J6" s="719">
        <v>21531889</v>
      </c>
      <c r="K6" s="802"/>
      <c r="L6" s="201">
        <f t="shared" ref="L6:L29" si="1">IF(J6=0,"－",ROUND(J6/$J$29*100,1))</f>
        <v>16.3</v>
      </c>
      <c r="M6" s="787">
        <v>1.4</v>
      </c>
      <c r="N6" s="788"/>
      <c r="O6" s="198">
        <v>19561110</v>
      </c>
      <c r="P6" s="719">
        <v>18872214</v>
      </c>
      <c r="Q6" s="802"/>
      <c r="R6" s="202">
        <f t="shared" ref="R6:R16" si="2">IF(P6=0,"－",ROUND(P6/$P$25*100,1))</f>
        <v>26.1</v>
      </c>
    </row>
    <row r="7" spans="1:20" ht="23.25" customHeight="1">
      <c r="A7" s="186"/>
      <c r="B7" s="730" t="s">
        <v>128</v>
      </c>
      <c r="C7" s="731"/>
      <c r="D7" s="198">
        <v>289371</v>
      </c>
      <c r="E7" s="203">
        <f t="shared" si="0"/>
        <v>0.2</v>
      </c>
      <c r="F7" s="200">
        <v>1.1000000000000001</v>
      </c>
      <c r="G7" s="204" t="s">
        <v>129</v>
      </c>
      <c r="H7" s="792" t="s">
        <v>130</v>
      </c>
      <c r="I7" s="792"/>
      <c r="J7" s="682">
        <v>11830470</v>
      </c>
      <c r="K7" s="713"/>
      <c r="L7" s="201">
        <f t="shared" si="1"/>
        <v>9</v>
      </c>
      <c r="M7" s="787">
        <v>1.1000000000000001</v>
      </c>
      <c r="N7" s="788"/>
      <c r="O7" s="198">
        <v>11135961</v>
      </c>
      <c r="P7" s="682">
        <v>11112358</v>
      </c>
      <c r="Q7" s="713"/>
      <c r="R7" s="205">
        <f t="shared" si="2"/>
        <v>15.3</v>
      </c>
    </row>
    <row r="8" spans="1:20" ht="23.25" customHeight="1">
      <c r="A8" s="186"/>
      <c r="B8" s="730" t="s">
        <v>131</v>
      </c>
      <c r="C8" s="731"/>
      <c r="D8" s="198">
        <v>128324</v>
      </c>
      <c r="E8" s="203">
        <f t="shared" si="0"/>
        <v>0.1</v>
      </c>
      <c r="F8" s="200">
        <v>33.700000000000003</v>
      </c>
      <c r="G8" s="206"/>
      <c r="H8" s="792" t="s">
        <v>132</v>
      </c>
      <c r="I8" s="792"/>
      <c r="J8" s="682">
        <v>992232</v>
      </c>
      <c r="K8" s="713"/>
      <c r="L8" s="201">
        <f t="shared" si="1"/>
        <v>0.8</v>
      </c>
      <c r="M8" s="787">
        <v>7</v>
      </c>
      <c r="N8" s="788"/>
      <c r="O8" s="198">
        <v>992232</v>
      </c>
      <c r="P8" s="682">
        <v>791965</v>
      </c>
      <c r="Q8" s="713"/>
      <c r="R8" s="205">
        <f t="shared" si="2"/>
        <v>1.1000000000000001</v>
      </c>
    </row>
    <row r="9" spans="1:20" ht="23.25" customHeight="1">
      <c r="A9" s="186"/>
      <c r="B9" s="730" t="s">
        <v>133</v>
      </c>
      <c r="C9" s="731"/>
      <c r="D9" s="198">
        <v>684694</v>
      </c>
      <c r="E9" s="203">
        <f t="shared" si="0"/>
        <v>0.5</v>
      </c>
      <c r="F9" s="200">
        <v>-1</v>
      </c>
      <c r="G9" s="771" t="s">
        <v>134</v>
      </c>
      <c r="H9" s="772"/>
      <c r="I9" s="751"/>
      <c r="J9" s="682">
        <v>26712794</v>
      </c>
      <c r="K9" s="713"/>
      <c r="L9" s="201">
        <f t="shared" si="1"/>
        <v>20.2</v>
      </c>
      <c r="M9" s="787">
        <v>-6.6</v>
      </c>
      <c r="N9" s="788"/>
      <c r="O9" s="198">
        <v>9559115</v>
      </c>
      <c r="P9" s="682">
        <v>9257153</v>
      </c>
      <c r="Q9" s="713"/>
      <c r="R9" s="205">
        <f t="shared" si="2"/>
        <v>12.8</v>
      </c>
    </row>
    <row r="10" spans="1:20" ht="23.25" customHeight="1">
      <c r="A10" s="186"/>
      <c r="B10" s="730" t="s">
        <v>135</v>
      </c>
      <c r="C10" s="731"/>
      <c r="D10" s="198">
        <v>528112</v>
      </c>
      <c r="E10" s="203">
        <f t="shared" si="0"/>
        <v>0.4</v>
      </c>
      <c r="F10" s="200">
        <v>-37.799999999999997</v>
      </c>
      <c r="G10" s="771" t="s">
        <v>136</v>
      </c>
      <c r="H10" s="772"/>
      <c r="I10" s="751"/>
      <c r="J10" s="682">
        <v>582292</v>
      </c>
      <c r="K10" s="713"/>
      <c r="L10" s="201">
        <f t="shared" si="1"/>
        <v>0.4</v>
      </c>
      <c r="M10" s="787">
        <v>-8.8000000000000007</v>
      </c>
      <c r="N10" s="788"/>
      <c r="O10" s="198">
        <v>582292</v>
      </c>
      <c r="P10" s="682">
        <v>582292</v>
      </c>
      <c r="Q10" s="713"/>
      <c r="R10" s="205">
        <f t="shared" si="2"/>
        <v>0.8</v>
      </c>
    </row>
    <row r="11" spans="1:20" ht="23.25" customHeight="1">
      <c r="A11" s="186"/>
      <c r="B11" s="730" t="s">
        <v>137</v>
      </c>
      <c r="C11" s="731"/>
      <c r="D11" s="198">
        <v>6932001</v>
      </c>
      <c r="E11" s="203">
        <f t="shared" si="0"/>
        <v>5</v>
      </c>
      <c r="F11" s="200">
        <v>8.8000000000000007</v>
      </c>
      <c r="G11" s="789" t="s">
        <v>138</v>
      </c>
      <c r="H11" s="791" t="s">
        <v>139</v>
      </c>
      <c r="I11" s="751"/>
      <c r="J11" s="682">
        <v>582288</v>
      </c>
      <c r="K11" s="713"/>
      <c r="L11" s="201">
        <f t="shared" si="1"/>
        <v>0.4</v>
      </c>
      <c r="M11" s="787">
        <v>-8.8000000000000007</v>
      </c>
      <c r="N11" s="788"/>
      <c r="O11" s="198">
        <v>582288</v>
      </c>
      <c r="P11" s="682">
        <v>582288</v>
      </c>
      <c r="Q11" s="713"/>
      <c r="R11" s="205">
        <f t="shared" si="2"/>
        <v>0.8</v>
      </c>
    </row>
    <row r="12" spans="1:20" ht="23.25" customHeight="1">
      <c r="A12" s="186"/>
      <c r="B12" s="730" t="s">
        <v>140</v>
      </c>
      <c r="C12" s="731"/>
      <c r="D12" s="198">
        <v>0</v>
      </c>
      <c r="E12" s="207" t="str">
        <f t="shared" si="0"/>
        <v>－</v>
      </c>
      <c r="F12" s="200" t="s">
        <v>114</v>
      </c>
      <c r="G12" s="790"/>
      <c r="H12" s="791" t="s">
        <v>141</v>
      </c>
      <c r="I12" s="751"/>
      <c r="J12" s="682">
        <v>4</v>
      </c>
      <c r="K12" s="713"/>
      <c r="L12" s="201">
        <f t="shared" si="1"/>
        <v>0</v>
      </c>
      <c r="M12" s="787">
        <v>100</v>
      </c>
      <c r="N12" s="788"/>
      <c r="O12" s="198">
        <v>4</v>
      </c>
      <c r="P12" s="682">
        <v>4</v>
      </c>
      <c r="Q12" s="713"/>
      <c r="R12" s="205">
        <f t="shared" si="2"/>
        <v>0</v>
      </c>
    </row>
    <row r="13" spans="1:20" ht="23.25" customHeight="1">
      <c r="A13" s="186"/>
      <c r="B13" s="730" t="s">
        <v>142</v>
      </c>
      <c r="C13" s="731"/>
      <c r="D13" s="198">
        <v>13</v>
      </c>
      <c r="E13" s="208">
        <f t="shared" si="0"/>
        <v>0</v>
      </c>
      <c r="F13" s="200">
        <v>1200</v>
      </c>
      <c r="G13" s="771" t="s">
        <v>143</v>
      </c>
      <c r="H13" s="772"/>
      <c r="I13" s="751"/>
      <c r="J13" s="682">
        <f>J6+J9+J10</f>
        <v>48826975</v>
      </c>
      <c r="K13" s="713"/>
      <c r="L13" s="201">
        <f t="shared" si="1"/>
        <v>37</v>
      </c>
      <c r="M13" s="787">
        <v>-3.3</v>
      </c>
      <c r="N13" s="788"/>
      <c r="O13" s="209">
        <f>O6+O9+O10</f>
        <v>29702517</v>
      </c>
      <c r="P13" s="682">
        <f>P6+P9+P10</f>
        <v>28711659</v>
      </c>
      <c r="Q13" s="713"/>
      <c r="R13" s="205">
        <f t="shared" si="2"/>
        <v>39.700000000000003</v>
      </c>
    </row>
    <row r="14" spans="1:20" ht="23.25" customHeight="1">
      <c r="A14" s="186"/>
      <c r="B14" s="730" t="s">
        <v>144</v>
      </c>
      <c r="C14" s="731"/>
      <c r="D14" s="198">
        <v>71681</v>
      </c>
      <c r="E14" s="208">
        <f>IF(D14=0,"－",ROUND(D14/$D$33*100,1))-0.1</f>
        <v>0</v>
      </c>
      <c r="F14" s="200">
        <v>15.1</v>
      </c>
      <c r="G14" s="771" t="s">
        <v>145</v>
      </c>
      <c r="H14" s="772"/>
      <c r="I14" s="751"/>
      <c r="J14" s="682">
        <v>30485224</v>
      </c>
      <c r="K14" s="713"/>
      <c r="L14" s="201">
        <f t="shared" si="1"/>
        <v>23.1</v>
      </c>
      <c r="M14" s="733">
        <v>4.9000000000000004</v>
      </c>
      <c r="N14" s="734"/>
      <c r="O14" s="198">
        <v>21875717</v>
      </c>
      <c r="P14" s="682">
        <v>18887311</v>
      </c>
      <c r="Q14" s="713"/>
      <c r="R14" s="210">
        <f t="shared" si="2"/>
        <v>26.1</v>
      </c>
    </row>
    <row r="15" spans="1:20" ht="23.25" customHeight="1">
      <c r="A15" s="186"/>
      <c r="B15" s="785" t="s">
        <v>146</v>
      </c>
      <c r="C15" s="786"/>
      <c r="D15" s="198">
        <v>80928</v>
      </c>
      <c r="E15" s="207">
        <f t="shared" si="0"/>
        <v>0.1</v>
      </c>
      <c r="F15" s="200">
        <v>7.9</v>
      </c>
      <c r="G15" s="771" t="s">
        <v>147</v>
      </c>
      <c r="H15" s="772"/>
      <c r="I15" s="751"/>
      <c r="J15" s="682">
        <v>384290</v>
      </c>
      <c r="K15" s="713"/>
      <c r="L15" s="201">
        <f t="shared" si="1"/>
        <v>0.3</v>
      </c>
      <c r="M15" s="733">
        <v>-11.3</v>
      </c>
      <c r="N15" s="734"/>
      <c r="O15" s="198">
        <v>306341</v>
      </c>
      <c r="P15" s="682">
        <v>306341</v>
      </c>
      <c r="Q15" s="713"/>
      <c r="R15" s="205">
        <f t="shared" si="2"/>
        <v>0.4</v>
      </c>
    </row>
    <row r="16" spans="1:20" ht="23.25" customHeight="1">
      <c r="A16" s="186"/>
      <c r="B16" s="730" t="s">
        <v>148</v>
      </c>
      <c r="C16" s="776"/>
      <c r="D16" s="198">
        <v>27702751</v>
      </c>
      <c r="E16" s="203">
        <f t="shared" si="0"/>
        <v>20.100000000000001</v>
      </c>
      <c r="F16" s="200">
        <v>6.3</v>
      </c>
      <c r="G16" s="771" t="s">
        <v>149</v>
      </c>
      <c r="H16" s="772"/>
      <c r="I16" s="751"/>
      <c r="J16" s="682">
        <v>14563978</v>
      </c>
      <c r="K16" s="713"/>
      <c r="L16" s="201">
        <f t="shared" si="1"/>
        <v>11</v>
      </c>
      <c r="M16" s="733">
        <v>56.3</v>
      </c>
      <c r="N16" s="734"/>
      <c r="O16" s="198">
        <v>10876586</v>
      </c>
      <c r="P16" s="682">
        <v>3920559</v>
      </c>
      <c r="Q16" s="713"/>
      <c r="R16" s="205">
        <f t="shared" si="2"/>
        <v>5.4</v>
      </c>
    </row>
    <row r="17" spans="1:21" ht="23.25" customHeight="1">
      <c r="A17" s="186"/>
      <c r="B17" s="777" t="s">
        <v>138</v>
      </c>
      <c r="C17" s="211" t="s">
        <v>150</v>
      </c>
      <c r="D17" s="198">
        <v>23728463</v>
      </c>
      <c r="E17" s="203">
        <f t="shared" si="0"/>
        <v>17.2</v>
      </c>
      <c r="F17" s="200">
        <v>6.6</v>
      </c>
      <c r="G17" s="771" t="s">
        <v>41</v>
      </c>
      <c r="H17" s="772"/>
      <c r="I17" s="751"/>
      <c r="J17" s="682">
        <v>12479630</v>
      </c>
      <c r="K17" s="713"/>
      <c r="L17" s="201">
        <f t="shared" si="1"/>
        <v>9.5</v>
      </c>
      <c r="M17" s="733">
        <v>-19</v>
      </c>
      <c r="N17" s="734"/>
      <c r="O17" s="198">
        <v>12399653</v>
      </c>
      <c r="P17" s="779"/>
      <c r="Q17" s="780"/>
      <c r="R17" s="781"/>
    </row>
    <row r="18" spans="1:21" ht="23.25" customHeight="1">
      <c r="A18" s="186"/>
      <c r="B18" s="778"/>
      <c r="C18" s="211" t="s">
        <v>151</v>
      </c>
      <c r="D18" s="198">
        <v>3974288</v>
      </c>
      <c r="E18" s="203">
        <f t="shared" si="0"/>
        <v>2.9</v>
      </c>
      <c r="F18" s="200">
        <v>4.8</v>
      </c>
      <c r="G18" s="773" t="s">
        <v>152</v>
      </c>
      <c r="H18" s="774"/>
      <c r="I18" s="775"/>
      <c r="J18" s="682">
        <v>0</v>
      </c>
      <c r="K18" s="713"/>
      <c r="L18" s="201" t="str">
        <f t="shared" si="1"/>
        <v>－</v>
      </c>
      <c r="M18" s="733" t="s">
        <v>225</v>
      </c>
      <c r="N18" s="734"/>
      <c r="O18" s="198">
        <v>0</v>
      </c>
      <c r="P18" s="782"/>
      <c r="Q18" s="783"/>
      <c r="R18" s="784"/>
    </row>
    <row r="19" spans="1:21" ht="23.25" customHeight="1">
      <c r="A19" s="186"/>
      <c r="B19" s="730" t="s">
        <v>153</v>
      </c>
      <c r="C19" s="731"/>
      <c r="D19" s="198">
        <v>18221</v>
      </c>
      <c r="E19" s="203">
        <f t="shared" si="0"/>
        <v>0</v>
      </c>
      <c r="F19" s="200">
        <v>1.4</v>
      </c>
      <c r="G19" s="771" t="s">
        <v>154</v>
      </c>
      <c r="H19" s="772"/>
      <c r="I19" s="751"/>
      <c r="J19" s="682">
        <v>800</v>
      </c>
      <c r="K19" s="713"/>
      <c r="L19" s="201">
        <f t="shared" si="1"/>
        <v>0</v>
      </c>
      <c r="M19" s="733">
        <v>0</v>
      </c>
      <c r="N19" s="734"/>
      <c r="O19" s="198">
        <v>800</v>
      </c>
      <c r="P19" s="682">
        <v>800</v>
      </c>
      <c r="Q19" s="713"/>
      <c r="R19" s="205">
        <f>IF(P19=0,"－",ROUND(P19/$P$25*100,1))</f>
        <v>0</v>
      </c>
    </row>
    <row r="20" spans="1:21" ht="23.25" customHeight="1">
      <c r="A20" s="212" t="s">
        <v>155</v>
      </c>
      <c r="B20" s="730" t="s">
        <v>156</v>
      </c>
      <c r="C20" s="731"/>
      <c r="D20" s="209">
        <f>SUM(D6:D16)+D19</f>
        <v>75011586</v>
      </c>
      <c r="E20" s="203">
        <f t="shared" si="0"/>
        <v>54.4</v>
      </c>
      <c r="F20" s="200">
        <v>5.6</v>
      </c>
      <c r="G20" s="771" t="s">
        <v>157</v>
      </c>
      <c r="H20" s="772"/>
      <c r="I20" s="751"/>
      <c r="J20" s="682">
        <v>8008898</v>
      </c>
      <c r="K20" s="713"/>
      <c r="L20" s="201">
        <f t="shared" si="1"/>
        <v>6.1</v>
      </c>
      <c r="M20" s="733">
        <v>9.1999999999999993</v>
      </c>
      <c r="N20" s="734"/>
      <c r="O20" s="198">
        <v>6112794</v>
      </c>
      <c r="P20" s="682">
        <v>5059328</v>
      </c>
      <c r="Q20" s="713"/>
      <c r="R20" s="205">
        <f>IF(P20=0,"－",ROUND(P20/$P$25*100,1))</f>
        <v>7</v>
      </c>
    </row>
    <row r="21" spans="1:21" ht="23.25" customHeight="1">
      <c r="A21" s="186"/>
      <c r="B21" s="730" t="s">
        <v>158</v>
      </c>
      <c r="C21" s="731"/>
      <c r="D21" s="198">
        <v>1240195</v>
      </c>
      <c r="E21" s="207">
        <f t="shared" si="0"/>
        <v>0.9</v>
      </c>
      <c r="F21" s="200">
        <v>0.6</v>
      </c>
      <c r="G21" s="765" t="s">
        <v>159</v>
      </c>
      <c r="H21" s="766"/>
      <c r="I21" s="767"/>
      <c r="J21" s="682">
        <v>0</v>
      </c>
      <c r="K21" s="713"/>
      <c r="L21" s="201" t="str">
        <f t="shared" si="1"/>
        <v>－</v>
      </c>
      <c r="M21" s="733" t="s">
        <v>225</v>
      </c>
      <c r="N21" s="734"/>
      <c r="O21" s="198">
        <v>0</v>
      </c>
      <c r="P21" s="682">
        <v>0</v>
      </c>
      <c r="Q21" s="713"/>
      <c r="R21" s="205" t="str">
        <f>IF(P21=0,"－",ROUND(P21/$P$25*100,1))</f>
        <v>－</v>
      </c>
    </row>
    <row r="22" spans="1:21" ht="23.25" customHeight="1">
      <c r="A22" s="186"/>
      <c r="B22" s="730" t="s">
        <v>160</v>
      </c>
      <c r="C22" s="731"/>
      <c r="D22" s="198">
        <v>1938645</v>
      </c>
      <c r="E22" s="203">
        <f t="shared" si="0"/>
        <v>1.4</v>
      </c>
      <c r="F22" s="200">
        <v>15.4</v>
      </c>
      <c r="G22" s="768" t="s">
        <v>161</v>
      </c>
      <c r="H22" s="769"/>
      <c r="I22" s="764"/>
      <c r="J22" s="770">
        <f>J24+J27+J28</f>
        <v>17271134</v>
      </c>
      <c r="K22" s="713"/>
      <c r="L22" s="201">
        <f t="shared" si="1"/>
        <v>13.1</v>
      </c>
      <c r="M22" s="733">
        <v>24.6</v>
      </c>
      <c r="N22" s="734"/>
      <c r="O22" s="213">
        <f>O24+O27+O28</f>
        <v>4507161</v>
      </c>
      <c r="P22" s="214" t="s">
        <v>162</v>
      </c>
      <c r="Q22" s="215"/>
      <c r="R22" s="216"/>
    </row>
    <row r="23" spans="1:21" ht="23.25" customHeight="1">
      <c r="A23" s="186"/>
      <c r="B23" s="730" t="s">
        <v>163</v>
      </c>
      <c r="C23" s="731"/>
      <c r="D23" s="198">
        <v>437863</v>
      </c>
      <c r="E23" s="203">
        <f t="shared" si="0"/>
        <v>0.3</v>
      </c>
      <c r="F23" s="200">
        <v>-2.6485288107420676E-2</v>
      </c>
      <c r="G23" s="217"/>
      <c r="H23" s="758" t="s">
        <v>164</v>
      </c>
      <c r="I23" s="759"/>
      <c r="J23" s="682">
        <v>327820</v>
      </c>
      <c r="K23" s="713"/>
      <c r="L23" s="201">
        <f t="shared" si="1"/>
        <v>0.2</v>
      </c>
      <c r="M23" s="733">
        <v>0.4</v>
      </c>
      <c r="N23" s="734"/>
      <c r="O23" s="198">
        <v>327779</v>
      </c>
      <c r="P23" s="748">
        <v>56885998</v>
      </c>
      <c r="Q23" s="757"/>
      <c r="R23" s="184" t="s">
        <v>17</v>
      </c>
    </row>
    <row r="24" spans="1:21" ht="23.25" customHeight="1">
      <c r="A24" s="186"/>
      <c r="B24" s="730" t="s">
        <v>165</v>
      </c>
      <c r="C24" s="731"/>
      <c r="D24" s="198">
        <v>20922090</v>
      </c>
      <c r="E24" s="203">
        <f t="shared" si="0"/>
        <v>15.2</v>
      </c>
      <c r="F24" s="200">
        <v>-18.899999999999999</v>
      </c>
      <c r="G24" s="760" t="s">
        <v>166</v>
      </c>
      <c r="H24" s="763" t="s">
        <v>167</v>
      </c>
      <c r="I24" s="764"/>
      <c r="J24" s="682">
        <v>17271134</v>
      </c>
      <c r="K24" s="713"/>
      <c r="L24" s="201">
        <f t="shared" si="1"/>
        <v>13.1</v>
      </c>
      <c r="M24" s="733">
        <v>24.6</v>
      </c>
      <c r="N24" s="734"/>
      <c r="O24" s="198">
        <v>4507161</v>
      </c>
      <c r="P24" s="218" t="s">
        <v>168</v>
      </c>
      <c r="Q24" s="183"/>
      <c r="R24" s="184"/>
    </row>
    <row r="25" spans="1:21" ht="23.25" customHeight="1">
      <c r="A25" s="186"/>
      <c r="B25" s="730" t="s">
        <v>169</v>
      </c>
      <c r="C25" s="731"/>
      <c r="D25" s="198">
        <v>11338606</v>
      </c>
      <c r="E25" s="203">
        <f t="shared" si="0"/>
        <v>8.1999999999999993</v>
      </c>
      <c r="F25" s="200">
        <v>15.9</v>
      </c>
      <c r="G25" s="760"/>
      <c r="H25" s="755" t="s">
        <v>138</v>
      </c>
      <c r="I25" s="219" t="s">
        <v>170</v>
      </c>
      <c r="J25" s="682">
        <v>1184375</v>
      </c>
      <c r="K25" s="713"/>
      <c r="L25" s="201">
        <f t="shared" si="1"/>
        <v>0.9</v>
      </c>
      <c r="M25" s="733">
        <v>-49.8</v>
      </c>
      <c r="N25" s="734"/>
      <c r="O25" s="198">
        <v>272317</v>
      </c>
      <c r="P25" s="748">
        <v>72403664</v>
      </c>
      <c r="Q25" s="757"/>
      <c r="R25" s="184" t="s">
        <v>17</v>
      </c>
    </row>
    <row r="26" spans="1:21" ht="23.25" customHeight="1">
      <c r="A26" s="186"/>
      <c r="B26" s="730" t="s">
        <v>171</v>
      </c>
      <c r="C26" s="731"/>
      <c r="D26" s="198">
        <v>278859</v>
      </c>
      <c r="E26" s="203">
        <f t="shared" si="0"/>
        <v>0.2</v>
      </c>
      <c r="F26" s="200">
        <v>11.9</v>
      </c>
      <c r="G26" s="760"/>
      <c r="H26" s="756"/>
      <c r="I26" s="219" t="s">
        <v>172</v>
      </c>
      <c r="J26" s="682">
        <v>16086759</v>
      </c>
      <c r="K26" s="713"/>
      <c r="L26" s="201">
        <f t="shared" si="1"/>
        <v>12.2</v>
      </c>
      <c r="M26" s="733">
        <v>39.9</v>
      </c>
      <c r="N26" s="734"/>
      <c r="O26" s="198">
        <v>4234844</v>
      </c>
      <c r="P26" s="186"/>
      <c r="Q26" s="186"/>
      <c r="R26" s="220"/>
    </row>
    <row r="27" spans="1:21" ht="23.25" customHeight="1">
      <c r="A27" s="186"/>
      <c r="B27" s="730" t="s">
        <v>173</v>
      </c>
      <c r="C27" s="731"/>
      <c r="D27" s="198">
        <v>147320</v>
      </c>
      <c r="E27" s="203">
        <f t="shared" si="0"/>
        <v>0.1</v>
      </c>
      <c r="F27" s="200">
        <v>-9.8000000000000007</v>
      </c>
      <c r="G27" s="761"/>
      <c r="H27" s="746" t="s">
        <v>174</v>
      </c>
      <c r="I27" s="747"/>
      <c r="J27" s="682">
        <v>0</v>
      </c>
      <c r="K27" s="713"/>
      <c r="L27" s="201" t="str">
        <f t="shared" si="1"/>
        <v>－</v>
      </c>
      <c r="M27" s="733" t="s">
        <v>225</v>
      </c>
      <c r="N27" s="734"/>
      <c r="O27" s="198">
        <v>0</v>
      </c>
      <c r="P27" s="748"/>
      <c r="Q27" s="749"/>
      <c r="R27" s="184"/>
      <c r="U27" s="233"/>
    </row>
    <row r="28" spans="1:21" ht="23.25" customHeight="1">
      <c r="A28" s="186"/>
      <c r="B28" s="730" t="s">
        <v>175</v>
      </c>
      <c r="C28" s="731"/>
      <c r="D28" s="198">
        <v>13477662</v>
      </c>
      <c r="E28" s="208">
        <f t="shared" si="0"/>
        <v>9.8000000000000007</v>
      </c>
      <c r="F28" s="200">
        <v>34.9</v>
      </c>
      <c r="G28" s="762"/>
      <c r="H28" s="750" t="s">
        <v>176</v>
      </c>
      <c r="I28" s="751"/>
      <c r="J28" s="682">
        <v>0</v>
      </c>
      <c r="K28" s="713"/>
      <c r="L28" s="201" t="str">
        <f t="shared" si="1"/>
        <v>－</v>
      </c>
      <c r="M28" s="733" t="s">
        <v>225</v>
      </c>
      <c r="N28" s="734"/>
      <c r="O28" s="198">
        <v>0</v>
      </c>
      <c r="P28" s="752"/>
      <c r="Q28" s="753"/>
      <c r="R28" s="754"/>
      <c r="U28" s="234"/>
    </row>
    <row r="29" spans="1:21" ht="23.25" customHeight="1">
      <c r="A29" s="186"/>
      <c r="B29" s="730" t="s">
        <v>177</v>
      </c>
      <c r="C29" s="731"/>
      <c r="D29" s="198">
        <v>8497159</v>
      </c>
      <c r="E29" s="203">
        <f t="shared" si="0"/>
        <v>6.2</v>
      </c>
      <c r="F29" s="200">
        <v>-21.1</v>
      </c>
      <c r="G29" s="732" t="s">
        <v>178</v>
      </c>
      <c r="H29" s="692"/>
      <c r="I29" s="645"/>
      <c r="J29" s="682">
        <f>SUM(J13:K22)</f>
        <v>132020929</v>
      </c>
      <c r="K29" s="713"/>
      <c r="L29" s="221">
        <f t="shared" si="1"/>
        <v>100</v>
      </c>
      <c r="M29" s="733">
        <v>4.9000000000000004</v>
      </c>
      <c r="N29" s="734"/>
      <c r="O29" s="222">
        <f>SUM(O13:O22)</f>
        <v>85781569</v>
      </c>
      <c r="P29" s="752"/>
      <c r="Q29" s="753"/>
      <c r="R29" s="754"/>
      <c r="U29" s="233"/>
    </row>
    <row r="30" spans="1:21" ht="23.25" customHeight="1">
      <c r="A30" s="186"/>
      <c r="B30" s="730" t="s">
        <v>179</v>
      </c>
      <c r="C30" s="731"/>
      <c r="D30" s="198">
        <v>2012434</v>
      </c>
      <c r="E30" s="203">
        <f t="shared" si="0"/>
        <v>1.5</v>
      </c>
      <c r="F30" s="200">
        <v>0.8</v>
      </c>
      <c r="G30" s="735"/>
      <c r="H30" s="736"/>
      <c r="I30" s="736"/>
      <c r="J30" s="736"/>
      <c r="K30" s="736"/>
      <c r="L30" s="736"/>
      <c r="M30" s="737"/>
      <c r="N30" s="737"/>
      <c r="O30" s="736"/>
      <c r="P30" s="736"/>
      <c r="Q30" s="736"/>
      <c r="R30" s="738"/>
      <c r="U30" s="233"/>
    </row>
    <row r="31" spans="1:21" ht="23.25" customHeight="1">
      <c r="A31" s="186"/>
      <c r="B31" s="730" t="s">
        <v>180</v>
      </c>
      <c r="C31" s="731"/>
      <c r="D31" s="198">
        <v>2500000</v>
      </c>
      <c r="E31" s="203">
        <f t="shared" si="0"/>
        <v>1.8</v>
      </c>
      <c r="F31" s="200">
        <v>97.9</v>
      </c>
      <c r="G31" s="739"/>
      <c r="H31" s="737"/>
      <c r="I31" s="737"/>
      <c r="J31" s="737"/>
      <c r="K31" s="737"/>
      <c r="L31" s="737"/>
      <c r="M31" s="737"/>
      <c r="N31" s="737"/>
      <c r="O31" s="737"/>
      <c r="P31" s="737"/>
      <c r="Q31" s="737"/>
      <c r="R31" s="740"/>
      <c r="U31" s="235"/>
    </row>
    <row r="32" spans="1:21" ht="23.25" customHeight="1">
      <c r="A32" s="186"/>
      <c r="B32" s="730" t="s">
        <v>181</v>
      </c>
      <c r="C32" s="731"/>
      <c r="D32" s="198">
        <f>SUM(D21:D31)</f>
        <v>62790833</v>
      </c>
      <c r="E32" s="208">
        <f t="shared" si="0"/>
        <v>45.6</v>
      </c>
      <c r="F32" s="200">
        <v>-0.9</v>
      </c>
      <c r="G32" s="739"/>
      <c r="H32" s="737"/>
      <c r="I32" s="737"/>
      <c r="J32" s="737"/>
      <c r="K32" s="737"/>
      <c r="L32" s="737"/>
      <c r="M32" s="737"/>
      <c r="N32" s="737"/>
      <c r="O32" s="737"/>
      <c r="P32" s="737"/>
      <c r="Q32" s="737"/>
      <c r="R32" s="740"/>
    </row>
    <row r="33" spans="1:20" ht="23.25" customHeight="1" thickBot="1">
      <c r="A33" s="186"/>
      <c r="B33" s="744" t="s">
        <v>68</v>
      </c>
      <c r="C33" s="745"/>
      <c r="D33" s="223">
        <f>D20+D32</f>
        <v>137802419</v>
      </c>
      <c r="E33" s="224">
        <f t="shared" si="0"/>
        <v>100</v>
      </c>
      <c r="F33" s="225">
        <v>2.5</v>
      </c>
      <c r="G33" s="741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3"/>
    </row>
    <row r="34" spans="1:20" ht="7.5" customHeight="1" thickBot="1">
      <c r="A34" s="212"/>
      <c r="B34" s="236"/>
      <c r="C34" s="236"/>
      <c r="D34" s="237"/>
      <c r="E34" s="238"/>
      <c r="F34" s="238"/>
      <c r="G34" s="239"/>
      <c r="H34" s="239"/>
      <c r="I34" s="239"/>
      <c r="J34" s="239"/>
      <c r="K34" s="240"/>
      <c r="L34" s="241"/>
      <c r="M34" s="242"/>
      <c r="N34" s="242"/>
      <c r="O34" s="241"/>
      <c r="P34" s="241"/>
      <c r="Q34" s="241"/>
      <c r="R34" s="241"/>
      <c r="S34" s="186"/>
    </row>
    <row r="35" spans="1:20" s="243" customFormat="1" ht="23.1" customHeight="1">
      <c r="B35" s="722" t="s">
        <v>182</v>
      </c>
      <c r="C35" s="723"/>
      <c r="D35" s="723"/>
      <c r="E35" s="723"/>
      <c r="F35" s="723"/>
      <c r="G35" s="723"/>
      <c r="H35" s="723"/>
      <c r="I35" s="723"/>
      <c r="J35" s="724"/>
      <c r="K35" s="725" t="s">
        <v>183</v>
      </c>
      <c r="L35" s="726"/>
      <c r="M35" s="726"/>
      <c r="N35" s="726"/>
      <c r="O35" s="726"/>
      <c r="P35" s="726"/>
      <c r="Q35" s="726"/>
      <c r="R35" s="727"/>
    </row>
    <row r="36" spans="1:20" s="243" customFormat="1" ht="20.100000000000001" customHeight="1">
      <c r="B36" s="687" t="s">
        <v>11</v>
      </c>
      <c r="C36" s="688"/>
      <c r="D36" s="244" t="s">
        <v>120</v>
      </c>
      <c r="E36" s="244" t="s">
        <v>121</v>
      </c>
      <c r="F36" s="244" t="s">
        <v>122</v>
      </c>
      <c r="G36" s="704" t="s">
        <v>123</v>
      </c>
      <c r="H36" s="703"/>
      <c r="I36" s="688"/>
      <c r="J36" s="245" t="s">
        <v>121</v>
      </c>
      <c r="K36" s="702" t="s">
        <v>11</v>
      </c>
      <c r="L36" s="703"/>
      <c r="M36" s="688"/>
      <c r="N36" s="704" t="s">
        <v>184</v>
      </c>
      <c r="O36" s="688"/>
      <c r="P36" s="246" t="s">
        <v>185</v>
      </c>
      <c r="Q36" s="728" t="s">
        <v>186</v>
      </c>
      <c r="R36" s="729"/>
    </row>
    <row r="37" spans="1:20" s="257" customFormat="1" ht="20.100000000000001" customHeight="1">
      <c r="A37" s="247"/>
      <c r="B37" s="248"/>
      <c r="C37" s="249"/>
      <c r="D37" s="250" t="s">
        <v>17</v>
      </c>
      <c r="E37" s="251" t="s">
        <v>19</v>
      </c>
      <c r="F37" s="251" t="s">
        <v>19</v>
      </c>
      <c r="G37" s="252"/>
      <c r="H37" s="252"/>
      <c r="I37" s="253" t="s">
        <v>17</v>
      </c>
      <c r="J37" s="254" t="s">
        <v>19</v>
      </c>
      <c r="K37" s="702" t="s">
        <v>187</v>
      </c>
      <c r="L37" s="703"/>
      <c r="M37" s="688"/>
      <c r="N37" s="682">
        <v>37418445</v>
      </c>
      <c r="O37" s="713"/>
      <c r="P37" s="255">
        <f t="shared" ref="P37:P43" si="3">IF(N37=0,"－",ROUND(N37/$N$43*100,1))</f>
        <v>97</v>
      </c>
      <c r="Q37" s="714">
        <v>5.6</v>
      </c>
      <c r="R37" s="715"/>
      <c r="S37" s="256"/>
      <c r="T37" s="256"/>
    </row>
    <row r="38" spans="1:20" ht="20.100000000000001" customHeight="1">
      <c r="A38" s="220"/>
      <c r="B38" s="654" t="s">
        <v>188</v>
      </c>
      <c r="C38" s="655"/>
      <c r="D38" s="258">
        <v>649227</v>
      </c>
      <c r="E38" s="199">
        <f t="shared" ref="E38:E51" si="4">IF(D38=0,"－",ROUND(D38/$D$51*100,1))</f>
        <v>0.5</v>
      </c>
      <c r="F38" s="259">
        <v>2.2000000000000002</v>
      </c>
      <c r="G38" s="719">
        <v>648467</v>
      </c>
      <c r="H38" s="720"/>
      <c r="I38" s="721"/>
      <c r="J38" s="260">
        <f t="shared" ref="J38:J51" si="5">IF(G38=0,"－",ROUND(G38/$G$51*100,1))</f>
        <v>0.8</v>
      </c>
      <c r="K38" s="702" t="s">
        <v>189</v>
      </c>
      <c r="L38" s="703"/>
      <c r="M38" s="688"/>
      <c r="N38" s="682">
        <v>62732</v>
      </c>
      <c r="O38" s="713"/>
      <c r="P38" s="255">
        <f t="shared" si="3"/>
        <v>0.2</v>
      </c>
      <c r="Q38" s="714">
        <v>2</v>
      </c>
      <c r="R38" s="715"/>
      <c r="S38" s="261"/>
      <c r="T38" s="261"/>
    </row>
    <row r="39" spans="1:20" ht="20.100000000000001" customHeight="1">
      <c r="A39" s="220"/>
      <c r="B39" s="687" t="s">
        <v>190</v>
      </c>
      <c r="C39" s="688"/>
      <c r="D39" s="209">
        <v>23719266</v>
      </c>
      <c r="E39" s="199">
        <f t="shared" si="4"/>
        <v>18</v>
      </c>
      <c r="F39" s="259">
        <v>16.3</v>
      </c>
      <c r="G39" s="682">
        <v>17343879</v>
      </c>
      <c r="H39" s="683"/>
      <c r="I39" s="684"/>
      <c r="J39" s="262">
        <f t="shared" si="5"/>
        <v>20.2</v>
      </c>
      <c r="K39" s="702" t="s">
        <v>191</v>
      </c>
      <c r="L39" s="703"/>
      <c r="M39" s="688"/>
      <c r="N39" s="682">
        <v>1060827</v>
      </c>
      <c r="O39" s="713"/>
      <c r="P39" s="255">
        <f t="shared" si="3"/>
        <v>2.8</v>
      </c>
      <c r="Q39" s="714">
        <v>6.2</v>
      </c>
      <c r="R39" s="715"/>
    </row>
    <row r="40" spans="1:20" ht="20.100000000000001" customHeight="1">
      <c r="A40" s="220"/>
      <c r="B40" s="687" t="s">
        <v>192</v>
      </c>
      <c r="C40" s="688"/>
      <c r="D40" s="209">
        <v>55542774</v>
      </c>
      <c r="E40" s="199">
        <f t="shared" si="4"/>
        <v>42.1</v>
      </c>
      <c r="F40" s="259">
        <v>4.2</v>
      </c>
      <c r="G40" s="682">
        <v>30716028</v>
      </c>
      <c r="H40" s="683"/>
      <c r="I40" s="684"/>
      <c r="J40" s="262">
        <f t="shared" si="5"/>
        <v>35.799999999999997</v>
      </c>
      <c r="K40" s="702" t="s">
        <v>193</v>
      </c>
      <c r="L40" s="703"/>
      <c r="M40" s="688"/>
      <c r="N40" s="682">
        <v>0</v>
      </c>
      <c r="O40" s="713"/>
      <c r="P40" s="255" t="str">
        <f t="shared" si="3"/>
        <v>－</v>
      </c>
      <c r="Q40" s="714" t="s">
        <v>225</v>
      </c>
      <c r="R40" s="715"/>
    </row>
    <row r="41" spans="1:20" ht="20.100000000000001" customHeight="1">
      <c r="A41" s="220"/>
      <c r="B41" s="687" t="s">
        <v>194</v>
      </c>
      <c r="C41" s="688"/>
      <c r="D41" s="258">
        <v>15991014</v>
      </c>
      <c r="E41" s="199">
        <f t="shared" si="4"/>
        <v>12.1</v>
      </c>
      <c r="F41" s="259">
        <v>8.1</v>
      </c>
      <c r="G41" s="682">
        <v>9109761</v>
      </c>
      <c r="H41" s="683"/>
      <c r="I41" s="684"/>
      <c r="J41" s="262">
        <f t="shared" si="5"/>
        <v>10.6</v>
      </c>
      <c r="K41" s="702" t="s">
        <v>195</v>
      </c>
      <c r="L41" s="703"/>
      <c r="M41" s="688"/>
      <c r="N41" s="682">
        <v>33486</v>
      </c>
      <c r="O41" s="713"/>
      <c r="P41" s="255">
        <f t="shared" si="3"/>
        <v>0.1</v>
      </c>
      <c r="Q41" s="714">
        <v>91</v>
      </c>
      <c r="R41" s="715"/>
    </row>
    <row r="42" spans="1:20" ht="20.100000000000001" customHeight="1">
      <c r="A42" s="220"/>
      <c r="B42" s="687" t="s">
        <v>196</v>
      </c>
      <c r="C42" s="688"/>
      <c r="D42" s="209">
        <v>195015</v>
      </c>
      <c r="E42" s="199">
        <f t="shared" si="4"/>
        <v>0.1</v>
      </c>
      <c r="F42" s="259">
        <v>-22.5</v>
      </c>
      <c r="G42" s="682">
        <v>181325</v>
      </c>
      <c r="H42" s="683"/>
      <c r="I42" s="684"/>
      <c r="J42" s="262">
        <f t="shared" si="5"/>
        <v>0.2</v>
      </c>
      <c r="K42" s="702" t="s">
        <v>197</v>
      </c>
      <c r="L42" s="703"/>
      <c r="M42" s="688"/>
      <c r="N42" s="682">
        <v>0</v>
      </c>
      <c r="O42" s="713"/>
      <c r="P42" s="208" t="str">
        <f t="shared" si="3"/>
        <v>－</v>
      </c>
      <c r="Q42" s="714" t="s">
        <v>225</v>
      </c>
      <c r="R42" s="715"/>
    </row>
    <row r="43" spans="1:20" ht="20.100000000000001" customHeight="1">
      <c r="A43" s="220"/>
      <c r="B43" s="687" t="s">
        <v>198</v>
      </c>
      <c r="C43" s="688"/>
      <c r="D43" s="209">
        <v>0</v>
      </c>
      <c r="E43" s="199" t="str">
        <f t="shared" si="4"/>
        <v>－</v>
      </c>
      <c r="F43" s="259" t="s">
        <v>225</v>
      </c>
      <c r="G43" s="682">
        <v>0</v>
      </c>
      <c r="H43" s="683"/>
      <c r="I43" s="684"/>
      <c r="J43" s="262" t="str">
        <f t="shared" si="5"/>
        <v>－</v>
      </c>
      <c r="K43" s="702" t="s">
        <v>68</v>
      </c>
      <c r="L43" s="703"/>
      <c r="M43" s="688"/>
      <c r="N43" s="682">
        <f>SUM(N37:O42)</f>
        <v>38575490</v>
      </c>
      <c r="O43" s="713"/>
      <c r="P43" s="208">
        <f t="shared" si="3"/>
        <v>100</v>
      </c>
      <c r="Q43" s="714">
        <v>5.7</v>
      </c>
      <c r="R43" s="715"/>
    </row>
    <row r="44" spans="1:20" ht="20.100000000000001" customHeight="1">
      <c r="A44" s="220"/>
      <c r="B44" s="687" t="s">
        <v>199</v>
      </c>
      <c r="C44" s="688"/>
      <c r="D44" s="258">
        <v>2622957</v>
      </c>
      <c r="E44" s="199">
        <f t="shared" si="4"/>
        <v>2</v>
      </c>
      <c r="F44" s="259">
        <v>139.5</v>
      </c>
      <c r="G44" s="682">
        <v>2279959</v>
      </c>
      <c r="H44" s="683"/>
      <c r="I44" s="684"/>
      <c r="J44" s="262">
        <f t="shared" si="5"/>
        <v>2.7</v>
      </c>
      <c r="K44" s="716" t="s">
        <v>200</v>
      </c>
      <c r="L44" s="717"/>
      <c r="M44" s="717"/>
      <c r="N44" s="717"/>
      <c r="O44" s="717"/>
      <c r="P44" s="717"/>
      <c r="Q44" s="717"/>
      <c r="R44" s="718"/>
    </row>
    <row r="45" spans="1:20" ht="20.100000000000001" customHeight="1">
      <c r="A45" s="220"/>
      <c r="B45" s="687" t="s">
        <v>201</v>
      </c>
      <c r="C45" s="688"/>
      <c r="D45" s="209">
        <v>5683402</v>
      </c>
      <c r="E45" s="199">
        <f t="shared" si="4"/>
        <v>4.3</v>
      </c>
      <c r="F45" s="259">
        <v>-1.7</v>
      </c>
      <c r="G45" s="682">
        <v>4194048</v>
      </c>
      <c r="H45" s="683"/>
      <c r="I45" s="684"/>
      <c r="J45" s="262">
        <f t="shared" si="5"/>
        <v>4.9000000000000004</v>
      </c>
      <c r="K45" s="702" t="s">
        <v>202</v>
      </c>
      <c r="L45" s="703"/>
      <c r="M45" s="688"/>
      <c r="N45" s="704" t="s">
        <v>203</v>
      </c>
      <c r="O45" s="688"/>
      <c r="P45" s="705" t="s">
        <v>204</v>
      </c>
      <c r="Q45" s="706"/>
      <c r="R45" s="707"/>
      <c r="S45" s="263"/>
      <c r="T45" s="263"/>
    </row>
    <row r="46" spans="1:20" ht="20.100000000000001" customHeight="1" thickBot="1">
      <c r="A46" s="220"/>
      <c r="B46" s="687" t="s">
        <v>205</v>
      </c>
      <c r="C46" s="688"/>
      <c r="D46" s="209">
        <v>1049600</v>
      </c>
      <c r="E46" s="199">
        <f t="shared" si="4"/>
        <v>0.8</v>
      </c>
      <c r="F46" s="259">
        <v>-18.3</v>
      </c>
      <c r="G46" s="682">
        <v>921793</v>
      </c>
      <c r="H46" s="683"/>
      <c r="I46" s="684"/>
      <c r="J46" s="262">
        <f t="shared" si="5"/>
        <v>1.1000000000000001</v>
      </c>
      <c r="K46" s="708">
        <v>99.6</v>
      </c>
      <c r="L46" s="709"/>
      <c r="M46" s="710"/>
      <c r="N46" s="711">
        <v>31.2</v>
      </c>
      <c r="O46" s="710"/>
      <c r="P46" s="711">
        <v>99.1</v>
      </c>
      <c r="Q46" s="709"/>
      <c r="R46" s="712"/>
      <c r="S46" s="264"/>
      <c r="T46" s="264"/>
    </row>
    <row r="47" spans="1:20" ht="20.100000000000001" customHeight="1" thickTop="1">
      <c r="A47" s="220"/>
      <c r="B47" s="687" t="s">
        <v>206</v>
      </c>
      <c r="C47" s="688"/>
      <c r="D47" s="258">
        <v>25985351</v>
      </c>
      <c r="E47" s="199">
        <f t="shared" si="4"/>
        <v>19.7</v>
      </c>
      <c r="F47" s="259">
        <v>-6.3</v>
      </c>
      <c r="G47" s="682">
        <v>19803986</v>
      </c>
      <c r="H47" s="683"/>
      <c r="I47" s="684"/>
      <c r="J47" s="262">
        <f t="shared" si="5"/>
        <v>23.1</v>
      </c>
      <c r="K47" s="689" t="s">
        <v>207</v>
      </c>
      <c r="L47" s="690"/>
      <c r="M47" s="690"/>
      <c r="N47" s="690"/>
      <c r="O47" s="690"/>
      <c r="P47" s="690"/>
      <c r="Q47" s="690"/>
      <c r="R47" s="691"/>
    </row>
    <row r="48" spans="1:20" ht="20.100000000000001" customHeight="1">
      <c r="A48" s="220"/>
      <c r="B48" s="687" t="s">
        <v>208</v>
      </c>
      <c r="C48" s="688"/>
      <c r="D48" s="209">
        <v>0</v>
      </c>
      <c r="E48" s="199" t="str">
        <f t="shared" si="4"/>
        <v>－</v>
      </c>
      <c r="F48" s="259" t="s">
        <v>225</v>
      </c>
      <c r="G48" s="682">
        <v>0</v>
      </c>
      <c r="H48" s="683"/>
      <c r="I48" s="684"/>
      <c r="J48" s="262" t="str">
        <f t="shared" si="5"/>
        <v>－</v>
      </c>
      <c r="K48" s="663" t="s">
        <v>11</v>
      </c>
      <c r="L48" s="692"/>
      <c r="M48" s="645"/>
      <c r="N48" s="694" t="s">
        <v>209</v>
      </c>
      <c r="O48" s="695"/>
      <c r="P48" s="698" t="s">
        <v>186</v>
      </c>
      <c r="Q48" s="700" t="s">
        <v>210</v>
      </c>
      <c r="R48" s="701"/>
      <c r="S48" s="265"/>
      <c r="T48" s="265"/>
    </row>
    <row r="49" spans="1:20" ht="20.100000000000001" customHeight="1">
      <c r="A49" s="220"/>
      <c r="B49" s="687" t="s">
        <v>136</v>
      </c>
      <c r="C49" s="688"/>
      <c r="D49" s="209">
        <v>582323</v>
      </c>
      <c r="E49" s="199">
        <f t="shared" si="4"/>
        <v>0.4</v>
      </c>
      <c r="F49" s="259">
        <v>-8.8000000000000007</v>
      </c>
      <c r="G49" s="682">
        <v>582323</v>
      </c>
      <c r="H49" s="683"/>
      <c r="I49" s="684"/>
      <c r="J49" s="262">
        <f t="shared" si="5"/>
        <v>0.7</v>
      </c>
      <c r="K49" s="659"/>
      <c r="L49" s="693"/>
      <c r="M49" s="655"/>
      <c r="N49" s="696"/>
      <c r="O49" s="697"/>
      <c r="P49" s="699"/>
      <c r="Q49" s="685" t="s">
        <v>211</v>
      </c>
      <c r="R49" s="686"/>
      <c r="S49" s="261"/>
      <c r="T49" s="261"/>
    </row>
    <row r="50" spans="1:20" ht="20.100000000000001" customHeight="1">
      <c r="A50" s="220"/>
      <c r="B50" s="687" t="s">
        <v>212</v>
      </c>
      <c r="C50" s="688"/>
      <c r="D50" s="258">
        <v>0</v>
      </c>
      <c r="E50" s="199" t="str">
        <f t="shared" si="4"/>
        <v>－</v>
      </c>
      <c r="F50" s="259" t="s">
        <v>225</v>
      </c>
      <c r="G50" s="682">
        <v>0</v>
      </c>
      <c r="H50" s="683"/>
      <c r="I50" s="684"/>
      <c r="J50" s="262" t="str">
        <f t="shared" si="5"/>
        <v>－</v>
      </c>
      <c r="K50" s="663" t="s">
        <v>213</v>
      </c>
      <c r="L50" s="645"/>
      <c r="M50" s="266" t="s">
        <v>214</v>
      </c>
      <c r="N50" s="656">
        <v>20104636</v>
      </c>
      <c r="O50" s="657"/>
      <c r="P50" s="267">
        <v>-0.6</v>
      </c>
      <c r="Q50" s="656">
        <v>2011988</v>
      </c>
      <c r="R50" s="658"/>
      <c r="S50" s="268"/>
      <c r="T50" s="268"/>
    </row>
    <row r="51" spans="1:20" ht="20.100000000000001" customHeight="1">
      <c r="A51" s="220"/>
      <c r="B51" s="664" t="s">
        <v>68</v>
      </c>
      <c r="C51" s="665"/>
      <c r="D51" s="668">
        <f>SUM(D38:D50)</f>
        <v>132020929</v>
      </c>
      <c r="E51" s="670">
        <f t="shared" si="4"/>
        <v>100</v>
      </c>
      <c r="F51" s="672">
        <v>4.9000000000000004</v>
      </c>
      <c r="G51" s="674">
        <f>SUM(G38:I50)</f>
        <v>85781569</v>
      </c>
      <c r="H51" s="675"/>
      <c r="I51" s="676"/>
      <c r="J51" s="680">
        <f t="shared" si="5"/>
        <v>100</v>
      </c>
      <c r="K51" s="659" t="s">
        <v>215</v>
      </c>
      <c r="L51" s="655"/>
      <c r="M51" s="269" t="s">
        <v>216</v>
      </c>
      <c r="N51" s="660">
        <v>19524385</v>
      </c>
      <c r="O51" s="661"/>
      <c r="P51" s="270">
        <v>-0.1</v>
      </c>
      <c r="Q51" s="660">
        <v>425839</v>
      </c>
      <c r="R51" s="662"/>
      <c r="S51" s="268"/>
      <c r="T51" s="268"/>
    </row>
    <row r="52" spans="1:20" ht="20.100000000000001" customHeight="1" thickBot="1">
      <c r="A52" s="220"/>
      <c r="B52" s="666"/>
      <c r="C52" s="667"/>
      <c r="D52" s="669"/>
      <c r="E52" s="671"/>
      <c r="F52" s="673"/>
      <c r="G52" s="677"/>
      <c r="H52" s="678"/>
      <c r="I52" s="679"/>
      <c r="J52" s="681"/>
      <c r="K52" s="663" t="s">
        <v>217</v>
      </c>
      <c r="L52" s="645"/>
      <c r="M52" s="266" t="s">
        <v>214</v>
      </c>
      <c r="N52" s="656">
        <v>4222405</v>
      </c>
      <c r="O52" s="657"/>
      <c r="P52" s="267">
        <v>11.5</v>
      </c>
      <c r="Q52" s="656">
        <v>595105</v>
      </c>
      <c r="R52" s="658"/>
      <c r="S52" s="268"/>
      <c r="T52" s="268"/>
    </row>
    <row r="53" spans="1:20" ht="20.100000000000001" customHeight="1">
      <c r="B53" s="271" t="s">
        <v>226</v>
      </c>
      <c r="C53" s="252"/>
      <c r="D53" s="252"/>
      <c r="E53" s="252"/>
      <c r="F53" s="252"/>
      <c r="G53" s="252"/>
      <c r="H53" s="252"/>
      <c r="I53" s="252"/>
      <c r="J53" s="272"/>
      <c r="K53" s="654" t="s">
        <v>215</v>
      </c>
      <c r="L53" s="655"/>
      <c r="M53" s="269" t="s">
        <v>216</v>
      </c>
      <c r="N53" s="650">
        <v>4109059</v>
      </c>
      <c r="O53" s="651"/>
      <c r="P53" s="273">
        <v>11.9</v>
      </c>
      <c r="Q53" s="650">
        <v>168184</v>
      </c>
      <c r="R53" s="652"/>
      <c r="S53" s="268"/>
      <c r="T53" s="268"/>
    </row>
    <row r="54" spans="1:20" ht="20.100000000000001" customHeight="1">
      <c r="B54" s="252"/>
      <c r="C54" s="252"/>
      <c r="D54" s="252"/>
      <c r="E54" s="252"/>
      <c r="F54" s="252"/>
      <c r="G54" s="252"/>
      <c r="H54" s="252"/>
      <c r="I54" s="252"/>
      <c r="J54" s="252"/>
      <c r="K54" s="644" t="s">
        <v>218</v>
      </c>
      <c r="L54" s="645"/>
      <c r="M54" s="266" t="s">
        <v>214</v>
      </c>
      <c r="N54" s="656">
        <v>16893366</v>
      </c>
      <c r="O54" s="657"/>
      <c r="P54" s="267">
        <v>2.6</v>
      </c>
      <c r="Q54" s="656">
        <v>2857867</v>
      </c>
      <c r="R54" s="658"/>
      <c r="S54" s="268"/>
      <c r="T54" s="268"/>
    </row>
    <row r="55" spans="1:20" ht="20.100000000000001" customHeight="1">
      <c r="B55" s="252"/>
      <c r="C55" s="252"/>
      <c r="D55" s="252"/>
      <c r="E55" s="252"/>
      <c r="F55" s="252"/>
      <c r="G55" s="252"/>
      <c r="H55" s="252"/>
      <c r="I55" s="252"/>
      <c r="J55" s="252"/>
      <c r="K55" s="654" t="s">
        <v>219</v>
      </c>
      <c r="L55" s="655"/>
      <c r="M55" s="269" t="s">
        <v>216</v>
      </c>
      <c r="N55" s="650">
        <v>16607750</v>
      </c>
      <c r="O55" s="651"/>
      <c r="P55" s="270">
        <v>4.2</v>
      </c>
      <c r="Q55" s="650">
        <v>144169</v>
      </c>
      <c r="R55" s="652"/>
      <c r="S55" s="268"/>
      <c r="T55" s="268"/>
    </row>
    <row r="56" spans="1:20" ht="20.100000000000001" customHeight="1">
      <c r="B56" s="252"/>
      <c r="C56" s="252"/>
      <c r="D56" s="252"/>
      <c r="E56" s="252"/>
      <c r="F56" s="252"/>
      <c r="G56" s="252"/>
      <c r="H56" s="252"/>
      <c r="I56" s="252"/>
      <c r="J56" s="252"/>
      <c r="K56" s="644" t="s">
        <v>218</v>
      </c>
      <c r="L56" s="645"/>
      <c r="M56" s="266" t="s">
        <v>214</v>
      </c>
      <c r="N56" s="656">
        <v>878735</v>
      </c>
      <c r="O56" s="657"/>
      <c r="P56" s="267">
        <v>95</v>
      </c>
      <c r="Q56" s="656">
        <v>878735</v>
      </c>
      <c r="R56" s="658"/>
    </row>
    <row r="57" spans="1:20" ht="20.100000000000001" customHeight="1">
      <c r="B57" s="252"/>
      <c r="C57" s="252"/>
      <c r="D57" s="252"/>
      <c r="E57" s="252"/>
      <c r="F57" s="252"/>
      <c r="G57" s="252"/>
      <c r="H57" s="252"/>
      <c r="I57" s="252"/>
      <c r="J57" s="252"/>
      <c r="K57" s="639" t="s">
        <v>220</v>
      </c>
      <c r="L57" s="640"/>
      <c r="M57" s="269" t="s">
        <v>216</v>
      </c>
      <c r="N57" s="650">
        <v>878735</v>
      </c>
      <c r="O57" s="651"/>
      <c r="P57" s="273">
        <v>95</v>
      </c>
      <c r="Q57" s="650">
        <v>0</v>
      </c>
      <c r="R57" s="652"/>
    </row>
    <row r="58" spans="1:20" ht="20.100000000000001" customHeight="1">
      <c r="B58" s="252"/>
      <c r="C58" s="252"/>
      <c r="D58" s="252"/>
      <c r="E58" s="252"/>
      <c r="F58" s="252"/>
      <c r="G58" s="252"/>
      <c r="H58" s="252"/>
      <c r="I58" s="252"/>
      <c r="J58" s="252"/>
      <c r="K58" s="644" t="s">
        <v>221</v>
      </c>
      <c r="L58" s="645"/>
      <c r="M58" s="266" t="s">
        <v>214</v>
      </c>
      <c r="N58" s="646" t="s">
        <v>225</v>
      </c>
      <c r="O58" s="653"/>
      <c r="P58" s="267" t="s">
        <v>225</v>
      </c>
      <c r="Q58" s="646" t="s">
        <v>225</v>
      </c>
      <c r="R58" s="649"/>
    </row>
    <row r="59" spans="1:20" ht="20.100000000000001" customHeight="1">
      <c r="B59" s="252"/>
      <c r="C59" s="252"/>
      <c r="D59" s="252"/>
      <c r="E59" s="252"/>
      <c r="F59" s="252"/>
      <c r="G59" s="252"/>
      <c r="H59" s="252"/>
      <c r="I59" s="252"/>
      <c r="J59" s="252"/>
      <c r="K59" s="639" t="s">
        <v>220</v>
      </c>
      <c r="L59" s="640"/>
      <c r="M59" s="269" t="s">
        <v>216</v>
      </c>
      <c r="N59" s="641" t="s">
        <v>225</v>
      </c>
      <c r="O59" s="642"/>
      <c r="P59" s="270" t="s">
        <v>114</v>
      </c>
      <c r="Q59" s="641" t="s">
        <v>225</v>
      </c>
      <c r="R59" s="643"/>
    </row>
    <row r="60" spans="1:20" ht="20.100000000000001" customHeight="1">
      <c r="B60" s="252"/>
      <c r="C60" s="252"/>
      <c r="D60" s="252"/>
      <c r="E60" s="252"/>
      <c r="F60" s="252"/>
      <c r="G60" s="252"/>
      <c r="H60" s="252"/>
      <c r="I60" s="252"/>
      <c r="J60" s="252"/>
      <c r="K60" s="644" t="s">
        <v>221</v>
      </c>
      <c r="L60" s="645"/>
      <c r="M60" s="266" t="s">
        <v>214</v>
      </c>
      <c r="N60" s="646" t="s">
        <v>225</v>
      </c>
      <c r="O60" s="647"/>
      <c r="P60" s="274" t="s">
        <v>114</v>
      </c>
      <c r="Q60" s="648" t="s">
        <v>114</v>
      </c>
      <c r="R60" s="649"/>
    </row>
    <row r="61" spans="1:20" ht="20.100000000000001" customHeight="1" thickBot="1">
      <c r="B61" s="252"/>
      <c r="C61" s="252"/>
      <c r="D61" s="252"/>
      <c r="E61" s="252"/>
      <c r="F61" s="252"/>
      <c r="G61" s="252"/>
      <c r="H61" s="252"/>
      <c r="I61" s="252"/>
      <c r="J61" s="252"/>
      <c r="K61" s="633" t="s">
        <v>222</v>
      </c>
      <c r="L61" s="634"/>
      <c r="M61" s="275" t="s">
        <v>216</v>
      </c>
      <c r="N61" s="635" t="s">
        <v>225</v>
      </c>
      <c r="O61" s="636"/>
      <c r="P61" s="276" t="s">
        <v>114</v>
      </c>
      <c r="Q61" s="637" t="s">
        <v>114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9" priority="10" stopIfTrue="1">
      <formula>"IF(AND(D6=0,F6=0,【参考】24右!F6=0））"</formula>
    </cfRule>
  </conditionalFormatting>
  <conditionalFormatting sqref="F12">
    <cfRule type="expression" dxfId="8" priority="9" stopIfTrue="1">
      <formula>"IF(AND(D6=0,F6=0,【参考】24右!F6=0））"</formula>
    </cfRule>
  </conditionalFormatting>
  <conditionalFormatting sqref="F31">
    <cfRule type="expression" dxfId="7" priority="8" stopIfTrue="1">
      <formula>"IF(AND(D6=0,F6=0,【参考】24右!F6=0））"</formula>
    </cfRule>
  </conditionalFormatting>
  <conditionalFormatting sqref="M6:N13">
    <cfRule type="expression" dxfId="6" priority="7" stopIfTrue="1">
      <formula>"IF（F6=0,【参考】24右!F6＝0,'25年度右'!D6＝0）"</formula>
    </cfRule>
  </conditionalFormatting>
  <conditionalFormatting sqref="M14:N21">
    <cfRule type="expression" dxfId="5" priority="6" stopIfTrue="1">
      <formula>"IF（F6=0,【参考】24右!F6＝0,'25年度右'!D6＝0）"</formula>
    </cfRule>
  </conditionalFormatting>
  <conditionalFormatting sqref="M24:N26">
    <cfRule type="expression" dxfId="4" priority="5" stopIfTrue="1">
      <formula>"IF（F6=0,【参考】24右!F6＝0,'25年度右'!D6＝0）"</formula>
    </cfRule>
  </conditionalFormatting>
  <conditionalFormatting sqref="M23:N23">
    <cfRule type="expression" dxfId="3" priority="4" stopIfTrue="1">
      <formula>"IF（F6=0,【参考】24右!F6＝0,'25年度右'!D6＝0）"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7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12" t="s">
        <v>89</v>
      </c>
      <c r="C2" s="812"/>
      <c r="D2" s="812"/>
      <c r="E2" s="8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13">
        <f>IF(N10=0,IF(G10&gt;0,"皆増",0),IF(G10=0,"皆減",ROUND((G10-N10)/N10*100,1)))</f>
        <v>10.8</v>
      </c>
      <c r="T10" s="814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15"/>
      <c r="T11" s="81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13">
        <f>IF(N12=0,IF(G12&gt;0,"皆増",0),IF(G12=0,"皆減",ROUND((G12-N12)/N12*100,1)))</f>
        <v>11.9</v>
      </c>
      <c r="T12" s="814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15"/>
      <c r="T13" s="81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13">
        <f>IF(N14=0,IF(G14&gt;0,"皆増",0),IF(G14=0,"皆減",ROUND((G14-N14)/N14*100,1)))</f>
        <v>-16.100000000000001</v>
      </c>
      <c r="T14" s="814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7"/>
      <c r="H15" s="818"/>
      <c r="I15" s="818"/>
      <c r="J15" s="818"/>
      <c r="K15" s="818"/>
      <c r="L15" s="49"/>
      <c r="M15" s="50"/>
      <c r="N15" s="305"/>
      <c r="O15" s="306"/>
      <c r="P15" s="306"/>
      <c r="Q15" s="306"/>
      <c r="R15" s="51"/>
      <c r="S15" s="815"/>
      <c r="T15" s="81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13">
        <f>IF(N16=0,IF(G16&gt;0,"皆増",0),IF(G16=0,"皆減",ROUND((G16-N16)/N16*100,1)))</f>
        <v>-26.3</v>
      </c>
      <c r="T16" s="81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15"/>
      <c r="T17" s="81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13">
        <f>IF(N18=0,IF(G18&gt;0,"皆増",0),IF(G18=0,"皆減",ROUND((G18-N18)/N18*100,1)))</f>
        <v>-13.4</v>
      </c>
      <c r="T18" s="814"/>
      <c r="U18" s="343" t="s">
        <v>37</v>
      </c>
      <c r="V18" s="344"/>
      <c r="W18" s="344"/>
      <c r="X18" s="344"/>
      <c r="Y18" s="336"/>
      <c r="Z18" s="819">
        <v>0.66</v>
      </c>
      <c r="AA18" s="820"/>
      <c r="AB18" s="820"/>
      <c r="AC18" s="820"/>
      <c r="AD18" s="820"/>
      <c r="AE18" s="821"/>
      <c r="AF18" s="364">
        <v>0.67</v>
      </c>
      <c r="AG18" s="365"/>
      <c r="AH18" s="365"/>
      <c r="AI18" s="365"/>
      <c r="AJ18" s="365"/>
      <c r="AK18" s="82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7"/>
      <c r="H19" s="818"/>
      <c r="I19" s="818"/>
      <c r="J19" s="818"/>
      <c r="K19" s="818"/>
      <c r="L19" s="49"/>
      <c r="M19" s="50"/>
      <c r="N19" s="305"/>
      <c r="O19" s="306"/>
      <c r="P19" s="306"/>
      <c r="Q19" s="306"/>
      <c r="R19" s="51"/>
      <c r="S19" s="815"/>
      <c r="T19" s="816"/>
      <c r="U19" s="314"/>
      <c r="V19" s="315"/>
      <c r="W19" s="315"/>
      <c r="X19" s="315"/>
      <c r="Y19" s="316"/>
      <c r="Z19" s="822"/>
      <c r="AA19" s="823"/>
      <c r="AB19" s="823"/>
      <c r="AC19" s="823"/>
      <c r="AD19" s="823"/>
      <c r="AE19" s="824"/>
      <c r="AF19" s="367"/>
      <c r="AG19" s="368"/>
      <c r="AH19" s="368"/>
      <c r="AI19" s="368"/>
      <c r="AJ19" s="368"/>
      <c r="AK19" s="82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9">
        <v>4.3</v>
      </c>
      <c r="AB20" s="829"/>
      <c r="AC20" s="829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27"/>
      <c r="T21" s="828"/>
      <c r="U21" s="349"/>
      <c r="V21" s="350"/>
      <c r="W21" s="350"/>
      <c r="X21" s="350"/>
      <c r="Y21" s="351"/>
      <c r="Z21" s="72"/>
      <c r="AA21" s="830"/>
      <c r="AB21" s="830"/>
      <c r="AC21" s="830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13">
        <f>IF(N22=0,IF(G22&gt;0,"皆増",0),IF(G22=0,"皆減",ROUND((G22-N22)/N22*100,1)))</f>
        <v>-56.5</v>
      </c>
      <c r="T22" s="814"/>
      <c r="U22" s="346" t="s">
        <v>43</v>
      </c>
      <c r="V22" s="347"/>
      <c r="W22" s="347"/>
      <c r="X22" s="347"/>
      <c r="Y22" s="348"/>
      <c r="Z22" s="67"/>
      <c r="AA22" s="831">
        <v>72.400000000000006</v>
      </c>
      <c r="AB22" s="831"/>
      <c r="AC22" s="831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15"/>
      <c r="T23" s="816"/>
      <c r="U23" s="349"/>
      <c r="V23" s="350"/>
      <c r="W23" s="350"/>
      <c r="X23" s="350"/>
      <c r="Y23" s="351"/>
      <c r="Z23" s="72"/>
      <c r="AA23" s="832"/>
      <c r="AB23" s="832"/>
      <c r="AC23" s="832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13" t="s">
        <v>46</v>
      </c>
      <c r="T24" s="814"/>
      <c r="U24" s="346" t="s">
        <v>47</v>
      </c>
      <c r="V24" s="347"/>
      <c r="W24" s="347"/>
      <c r="X24" s="347"/>
      <c r="Y24" s="348"/>
      <c r="Z24" s="833">
        <v>17614358</v>
      </c>
      <c r="AA24" s="834"/>
      <c r="AB24" s="834"/>
      <c r="AC24" s="834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15"/>
      <c r="T25" s="816"/>
      <c r="U25" s="349"/>
      <c r="V25" s="350"/>
      <c r="W25" s="350"/>
      <c r="X25" s="350"/>
      <c r="Y25" s="351"/>
      <c r="Z25" s="835"/>
      <c r="AA25" s="836"/>
      <c r="AB25" s="836"/>
      <c r="AC25" s="836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13" t="str">
        <f>IF(N26=0,IF(G26&gt;0,"皆増",0),IF(G26=0,"皆減",ROUND((G26-N26)/N26*100,1)))</f>
        <v>皆増</v>
      </c>
      <c r="T26" s="814"/>
      <c r="U26" s="346" t="s">
        <v>50</v>
      </c>
      <c r="V26" s="347"/>
      <c r="W26" s="347"/>
      <c r="X26" s="347"/>
      <c r="Y26" s="348"/>
      <c r="Z26" s="833">
        <v>21633695</v>
      </c>
      <c r="AA26" s="834"/>
      <c r="AB26" s="834"/>
      <c r="AC26" s="834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15"/>
      <c r="T27" s="816"/>
      <c r="U27" s="349"/>
      <c r="V27" s="350"/>
      <c r="W27" s="350"/>
      <c r="X27" s="350"/>
      <c r="Y27" s="351"/>
      <c r="Z27" s="835"/>
      <c r="AA27" s="836"/>
      <c r="AB27" s="836"/>
      <c r="AC27" s="836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7" t="s">
        <v>90</v>
      </c>
      <c r="I34" s="837"/>
      <c r="J34" s="837"/>
      <c r="K34" s="837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23">
        <v>11.25</v>
      </c>
      <c r="J35" s="823"/>
      <c r="K35" s="51"/>
      <c r="L35" s="49" t="s">
        <v>61</v>
      </c>
      <c r="M35" s="50"/>
      <c r="N35" s="94" t="s">
        <v>60</v>
      </c>
      <c r="O35" s="838">
        <v>11.25</v>
      </c>
      <c r="P35" s="838"/>
      <c r="Q35" s="83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9" t="s">
        <v>91</v>
      </c>
      <c r="AH35" s="839"/>
      <c r="AI35" s="83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7" t="s">
        <v>90</v>
      </c>
      <c r="I36" s="837"/>
      <c r="J36" s="837"/>
      <c r="K36" s="83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6">
        <v>16.25</v>
      </c>
      <c r="J37" s="846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7">
        <v>350</v>
      </c>
      <c r="AB37" s="847"/>
      <c r="AC37" s="847"/>
      <c r="AD37" s="105"/>
      <c r="AE37" s="106" t="s">
        <v>61</v>
      </c>
      <c r="AF37" s="100" t="s">
        <v>60</v>
      </c>
      <c r="AG37" s="848" t="s">
        <v>92</v>
      </c>
      <c r="AH37" s="848"/>
      <c r="AI37" s="84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9" t="s">
        <v>75</v>
      </c>
      <c r="V42" s="850"/>
      <c r="W42" s="850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51"/>
      <c r="V43" s="852"/>
      <c r="W43" s="852"/>
      <c r="X43" s="324">
        <v>24098750</v>
      </c>
      <c r="Y43" s="325"/>
      <c r="Z43" s="547"/>
      <c r="AA43" s="324">
        <v>0</v>
      </c>
      <c r="AB43" s="325"/>
      <c r="AC43" s="547"/>
      <c r="AD43" s="840">
        <v>39856969</v>
      </c>
      <c r="AE43" s="841"/>
      <c r="AF43" s="841"/>
      <c r="AG43" s="842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55">
        <v>287297</v>
      </c>
      <c r="I44" s="856"/>
      <c r="J44" s="856"/>
      <c r="K44" s="857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8"/>
      <c r="T44" s="476"/>
      <c r="U44" s="853"/>
      <c r="V44" s="854"/>
      <c r="W44" s="854"/>
      <c r="X44" s="326"/>
      <c r="Y44" s="327"/>
      <c r="Z44" s="548"/>
      <c r="AA44" s="326"/>
      <c r="AB44" s="327"/>
      <c r="AC44" s="548"/>
      <c r="AD44" s="843"/>
      <c r="AE44" s="844"/>
      <c r="AF44" s="844"/>
      <c r="AG44" s="84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9">
        <v>280770</v>
      </c>
      <c r="I45" s="860"/>
      <c r="J45" s="860"/>
      <c r="K45" s="861"/>
      <c r="L45" s="567">
        <v>2</v>
      </c>
      <c r="M45" s="568"/>
      <c r="N45" s="50"/>
      <c r="O45" s="862">
        <v>190</v>
      </c>
      <c r="P45" s="863"/>
      <c r="Q45" s="862">
        <v>284298</v>
      </c>
      <c r="R45" s="863"/>
      <c r="S45" s="864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66">
        <v>304973</v>
      </c>
      <c r="I46" s="837"/>
      <c r="J46" s="837"/>
      <c r="K46" s="867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65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55"/>
      <c r="I47" s="856"/>
      <c r="J47" s="856"/>
      <c r="K47" s="857"/>
      <c r="L47" s="528"/>
      <c r="M47" s="529"/>
      <c r="N47" s="50"/>
      <c r="O47" s="354"/>
      <c r="P47" s="355"/>
      <c r="Q47" s="354"/>
      <c r="R47" s="355"/>
      <c r="S47" s="858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9" t="s">
        <v>90</v>
      </c>
      <c r="I48" s="860"/>
      <c r="J48" s="860"/>
      <c r="K48" s="861"/>
      <c r="L48" s="567">
        <v>0</v>
      </c>
      <c r="M48" s="568"/>
      <c r="N48" s="50"/>
      <c r="O48" s="862">
        <v>0</v>
      </c>
      <c r="P48" s="863"/>
      <c r="Q48" s="862" t="s">
        <v>33</v>
      </c>
      <c r="R48" s="863"/>
      <c r="S48" s="864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9">
        <v>292709</v>
      </c>
      <c r="I49" s="860"/>
      <c r="J49" s="860"/>
      <c r="K49" s="861"/>
      <c r="L49" s="577">
        <f>L44+L46+L48</f>
        <v>91</v>
      </c>
      <c r="M49" s="578"/>
      <c r="N49" s="50"/>
      <c r="O49" s="862">
        <v>1518</v>
      </c>
      <c r="P49" s="863"/>
      <c r="Q49" s="862">
        <v>292709</v>
      </c>
      <c r="R49" s="863"/>
      <c r="S49" s="864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66">
        <v>277603</v>
      </c>
      <c r="I50" s="837"/>
      <c r="J50" s="837"/>
      <c r="K50" s="867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65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55"/>
      <c r="I51" s="856"/>
      <c r="J51" s="856"/>
      <c r="K51" s="857"/>
      <c r="L51" s="528"/>
      <c r="M51" s="529"/>
      <c r="N51" s="50"/>
      <c r="O51" s="354"/>
      <c r="P51" s="355"/>
      <c r="Q51" s="354"/>
      <c r="R51" s="355"/>
      <c r="S51" s="858"/>
      <c r="T51" s="476"/>
      <c r="U51" s="849" t="s">
        <v>88</v>
      </c>
      <c r="V51" s="850"/>
      <c r="W51" s="880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74">
        <f>AD43+AD45-AD47+AD49</f>
        <v>38916870</v>
      </c>
      <c r="AE51" s="875"/>
      <c r="AF51" s="875"/>
      <c r="AG51" s="876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71">
        <v>287682</v>
      </c>
      <c r="I52" s="872"/>
      <c r="J52" s="872"/>
      <c r="K52" s="873"/>
      <c r="L52" s="623">
        <f>L49+L50</f>
        <v>94</v>
      </c>
      <c r="M52" s="624"/>
      <c r="N52" s="102"/>
      <c r="O52" s="868">
        <v>1557</v>
      </c>
      <c r="P52" s="869"/>
      <c r="Q52" s="868">
        <v>291949</v>
      </c>
      <c r="R52" s="869"/>
      <c r="S52" s="870"/>
      <c r="T52" s="477"/>
      <c r="U52" s="881"/>
      <c r="V52" s="882"/>
      <c r="W52" s="883"/>
      <c r="X52" s="605"/>
      <c r="Y52" s="606"/>
      <c r="Z52" s="607"/>
      <c r="AA52" s="605"/>
      <c r="AB52" s="606"/>
      <c r="AC52" s="607"/>
      <c r="AD52" s="877"/>
      <c r="AE52" s="878"/>
      <c r="AF52" s="878"/>
      <c r="AG52" s="87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12" t="s">
        <v>94</v>
      </c>
      <c r="C2" s="812"/>
      <c r="D2" s="812"/>
      <c r="E2" s="8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84" t="s">
        <v>5</v>
      </c>
      <c r="C5" s="885"/>
      <c r="D5" s="886">
        <v>333560</v>
      </c>
      <c r="E5" s="886"/>
      <c r="F5" s="886"/>
      <c r="G5" s="886"/>
      <c r="H5" s="886"/>
      <c r="I5" s="147" t="s">
        <v>6</v>
      </c>
      <c r="J5" s="887">
        <v>18.22</v>
      </c>
      <c r="K5" s="888"/>
      <c r="L5" s="888"/>
      <c r="M5" s="888"/>
      <c r="N5" s="148" t="s">
        <v>7</v>
      </c>
      <c r="O5" s="889">
        <v>18307</v>
      </c>
      <c r="P5" s="886"/>
      <c r="Q5" s="886"/>
      <c r="R5" s="886"/>
      <c r="S5" s="886"/>
      <c r="T5" s="886"/>
      <c r="U5" s="147" t="s">
        <v>6</v>
      </c>
      <c r="V5" s="889">
        <v>333560</v>
      </c>
      <c r="W5" s="886"/>
      <c r="X5" s="886"/>
      <c r="Y5" s="886"/>
      <c r="Z5" s="886"/>
      <c r="AA5" s="886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90" t="s">
        <v>9</v>
      </c>
      <c r="C6" s="891"/>
      <c r="D6" s="892">
        <v>326309</v>
      </c>
      <c r="E6" s="892"/>
      <c r="F6" s="892"/>
      <c r="G6" s="892"/>
      <c r="H6" s="892"/>
      <c r="I6" s="150" t="s">
        <v>6</v>
      </c>
      <c r="J6" s="893">
        <v>18.23</v>
      </c>
      <c r="K6" s="894"/>
      <c r="L6" s="894"/>
      <c r="M6" s="894"/>
      <c r="N6" s="151" t="s">
        <v>7</v>
      </c>
      <c r="O6" s="895">
        <v>17900</v>
      </c>
      <c r="P6" s="892"/>
      <c r="Q6" s="892"/>
      <c r="R6" s="892"/>
      <c r="S6" s="892"/>
      <c r="T6" s="892"/>
      <c r="U6" s="150" t="s">
        <v>6</v>
      </c>
      <c r="V6" s="895">
        <v>326309</v>
      </c>
      <c r="W6" s="892"/>
      <c r="X6" s="892"/>
      <c r="Y6" s="892"/>
      <c r="Z6" s="892"/>
      <c r="AA6" s="892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96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97">
        <v>146455342</v>
      </c>
      <c r="AP9" s="898"/>
      <c r="AQ9" s="898"/>
      <c r="AR9" s="898"/>
      <c r="AS9" s="898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97">
        <v>146455342</v>
      </c>
      <c r="O10" s="898"/>
      <c r="P10" s="898"/>
      <c r="Q10" s="898"/>
      <c r="R10" s="153"/>
      <c r="S10" s="813">
        <f>IF(AO9=0,IF(G10&gt;0,"皆増",0),IF(G10=0,"皆減",ROUND((G10-AO9)/AO9*100,1)))</f>
        <v>2.2000000000000002</v>
      </c>
      <c r="T10" s="814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97">
        <v>77494054</v>
      </c>
      <c r="AG10" s="898"/>
      <c r="AH10" s="898"/>
      <c r="AI10" s="898"/>
      <c r="AJ10" s="127"/>
      <c r="AK10" s="128"/>
      <c r="AO10" s="899"/>
      <c r="AP10" s="900"/>
      <c r="AQ10" s="900"/>
      <c r="AR10" s="900"/>
      <c r="AS10" s="900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9"/>
      <c r="O11" s="900"/>
      <c r="P11" s="900"/>
      <c r="Q11" s="900"/>
      <c r="R11" s="154"/>
      <c r="S11" s="815"/>
      <c r="T11" s="81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9"/>
      <c r="AG11" s="900"/>
      <c r="AH11" s="900"/>
      <c r="AI11" s="900"/>
      <c r="AJ11" s="129"/>
      <c r="AK11" s="130"/>
      <c r="AO11" s="897">
        <v>141875163</v>
      </c>
      <c r="AP11" s="898"/>
      <c r="AQ11" s="898"/>
      <c r="AR11" s="898"/>
      <c r="AS11" s="898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901">
        <v>141875163</v>
      </c>
      <c r="O12" s="902"/>
      <c r="P12" s="902"/>
      <c r="Q12" s="902"/>
      <c r="R12" s="155"/>
      <c r="S12" s="813">
        <f>IF(AO11=0,IF(G12&gt;0,"皆増",0),IF(G12=0,"皆減",ROUND((G12-AO11)/AO11*100,1)))</f>
        <v>3</v>
      </c>
      <c r="T12" s="814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97">
        <v>50263068</v>
      </c>
      <c r="AG12" s="898"/>
      <c r="AH12" s="898"/>
      <c r="AI12" s="898"/>
      <c r="AJ12" s="131"/>
      <c r="AK12" s="132" t="s">
        <v>18</v>
      </c>
      <c r="AL12" s="43"/>
      <c r="AO12" s="899"/>
      <c r="AP12" s="900"/>
      <c r="AQ12" s="900"/>
      <c r="AR12" s="900"/>
      <c r="AS12" s="900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9"/>
      <c r="O13" s="900"/>
      <c r="P13" s="900"/>
      <c r="Q13" s="900"/>
      <c r="R13" s="154"/>
      <c r="S13" s="815"/>
      <c r="T13" s="81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9"/>
      <c r="AG13" s="900"/>
      <c r="AH13" s="900"/>
      <c r="AI13" s="900"/>
      <c r="AJ13" s="133"/>
      <c r="AK13" s="134"/>
      <c r="AO13" s="901">
        <v>4580179</v>
      </c>
      <c r="AP13" s="902"/>
      <c r="AQ13" s="902"/>
      <c r="AR13" s="902"/>
      <c r="AS13" s="902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901">
        <v>4580179</v>
      </c>
      <c r="O14" s="902"/>
      <c r="P14" s="902"/>
      <c r="Q14" s="902"/>
      <c r="R14" s="155"/>
      <c r="S14" s="813">
        <f>IF(AO13=0,IF(G14&gt;0,"皆増",0),IF(G14=0,"皆減",ROUND((G14-AO13)/AO13*100,1)))</f>
        <v>-22</v>
      </c>
      <c r="T14" s="814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97">
        <v>86647078</v>
      </c>
      <c r="AG14" s="898"/>
      <c r="AH14" s="898"/>
      <c r="AI14" s="898"/>
      <c r="AJ14" s="135"/>
      <c r="AK14" s="132" t="s">
        <v>18</v>
      </c>
      <c r="AL14" s="43"/>
      <c r="AO14" s="899"/>
      <c r="AP14" s="900"/>
      <c r="AQ14" s="900"/>
      <c r="AR14" s="900"/>
      <c r="AS14" s="900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17"/>
      <c r="H15" s="818"/>
      <c r="I15" s="818"/>
      <c r="J15" s="818"/>
      <c r="K15" s="818"/>
      <c r="L15" s="49"/>
      <c r="M15" s="50"/>
      <c r="N15" s="899"/>
      <c r="O15" s="900"/>
      <c r="P15" s="900"/>
      <c r="Q15" s="900"/>
      <c r="R15" s="154"/>
      <c r="S15" s="815"/>
      <c r="T15" s="81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9"/>
      <c r="AG15" s="900"/>
      <c r="AH15" s="900"/>
      <c r="AI15" s="900"/>
      <c r="AJ15" s="133"/>
      <c r="AK15" s="134"/>
      <c r="AL15" s="63"/>
      <c r="AO15" s="897">
        <v>688652</v>
      </c>
      <c r="AP15" s="898"/>
      <c r="AQ15" s="898"/>
      <c r="AR15" s="898"/>
      <c r="AS15" s="898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901">
        <v>688652</v>
      </c>
      <c r="O16" s="902"/>
      <c r="P16" s="902"/>
      <c r="Q16" s="902"/>
      <c r="R16" s="155"/>
      <c r="S16" s="813">
        <f>IF(AO15=0,IF(G16&gt;0,"皆増",0),IF(G16=0,"皆減",ROUND((G16-AO15)/AO15*100,1)))</f>
        <v>-76.3</v>
      </c>
      <c r="T16" s="81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903" t="s">
        <v>33</v>
      </c>
      <c r="AG16" s="904"/>
      <c r="AH16" s="904"/>
      <c r="AI16" s="904"/>
      <c r="AJ16" s="135"/>
      <c r="AK16" s="132" t="s">
        <v>18</v>
      </c>
      <c r="AO16" s="899"/>
      <c r="AP16" s="900"/>
      <c r="AQ16" s="900"/>
      <c r="AR16" s="900"/>
      <c r="AS16" s="900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9"/>
      <c r="O17" s="900"/>
      <c r="P17" s="900"/>
      <c r="Q17" s="900"/>
      <c r="R17" s="154"/>
      <c r="S17" s="815"/>
      <c r="T17" s="81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905"/>
      <c r="AG17" s="906"/>
      <c r="AH17" s="906"/>
      <c r="AI17" s="906"/>
      <c r="AJ17" s="136"/>
      <c r="AK17" s="137"/>
      <c r="AO17" s="901">
        <v>3891527</v>
      </c>
      <c r="AP17" s="902"/>
      <c r="AQ17" s="902"/>
      <c r="AR17" s="902"/>
      <c r="AS17" s="902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901">
        <v>3891527</v>
      </c>
      <c r="O18" s="902"/>
      <c r="P18" s="902"/>
      <c r="Q18" s="902"/>
      <c r="R18" s="155"/>
      <c r="S18" s="813">
        <f>IF(AO17=0,IF(G18&gt;0,"皆増",0),IF(G18=0,"皆減",ROUND((G18-AO17)/AO17*100,1)))</f>
        <v>-12.3</v>
      </c>
      <c r="T18" s="814"/>
      <c r="U18" s="343" t="s">
        <v>37</v>
      </c>
      <c r="V18" s="344"/>
      <c r="W18" s="344"/>
      <c r="X18" s="344"/>
      <c r="Y18" s="336"/>
      <c r="Z18" s="819">
        <v>0.66</v>
      </c>
      <c r="AA18" s="820"/>
      <c r="AB18" s="820"/>
      <c r="AC18" s="820"/>
      <c r="AD18" s="820"/>
      <c r="AE18" s="821"/>
      <c r="AF18" s="907">
        <v>0.66</v>
      </c>
      <c r="AG18" s="908"/>
      <c r="AH18" s="908"/>
      <c r="AI18" s="908"/>
      <c r="AJ18" s="908"/>
      <c r="AK18" s="909"/>
      <c r="AL18" s="43"/>
      <c r="AO18" s="899"/>
      <c r="AP18" s="900"/>
      <c r="AQ18" s="900"/>
      <c r="AR18" s="900"/>
      <c r="AS18" s="900"/>
    </row>
    <row r="19" spans="1:45" ht="25.5" customHeight="1">
      <c r="A19" s="28"/>
      <c r="B19" s="357"/>
      <c r="C19" s="350"/>
      <c r="D19" s="350"/>
      <c r="E19" s="350"/>
      <c r="F19" s="316"/>
      <c r="G19" s="817"/>
      <c r="H19" s="818"/>
      <c r="I19" s="818"/>
      <c r="J19" s="818"/>
      <c r="K19" s="818"/>
      <c r="L19" s="49"/>
      <c r="M19" s="50"/>
      <c r="N19" s="899"/>
      <c r="O19" s="900"/>
      <c r="P19" s="900"/>
      <c r="Q19" s="900"/>
      <c r="R19" s="154"/>
      <c r="S19" s="815"/>
      <c r="T19" s="816"/>
      <c r="U19" s="314"/>
      <c r="V19" s="315"/>
      <c r="W19" s="315"/>
      <c r="X19" s="315"/>
      <c r="Y19" s="316"/>
      <c r="Z19" s="822"/>
      <c r="AA19" s="823"/>
      <c r="AB19" s="823"/>
      <c r="AC19" s="823"/>
      <c r="AD19" s="823"/>
      <c r="AE19" s="824"/>
      <c r="AF19" s="910"/>
      <c r="AG19" s="911"/>
      <c r="AH19" s="911"/>
      <c r="AI19" s="911"/>
      <c r="AJ19" s="911"/>
      <c r="AK19" s="912"/>
      <c r="AL19" s="63"/>
      <c r="AO19" s="897">
        <v>-1506471</v>
      </c>
      <c r="AP19" s="898"/>
      <c r="AQ19" s="898"/>
      <c r="AR19" s="898"/>
      <c r="AS19" s="898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901">
        <v>-1506471</v>
      </c>
      <c r="O20" s="902"/>
      <c r="P20" s="902"/>
      <c r="Q20" s="902"/>
      <c r="R20" s="155"/>
      <c r="S20" s="921"/>
      <c r="T20" s="922"/>
      <c r="U20" s="346" t="s">
        <v>40</v>
      </c>
      <c r="V20" s="347"/>
      <c r="W20" s="347"/>
      <c r="X20" s="347"/>
      <c r="Y20" s="348"/>
      <c r="Z20" s="67"/>
      <c r="AA20" s="829">
        <v>3.8</v>
      </c>
      <c r="AB20" s="829"/>
      <c r="AC20" s="829"/>
      <c r="AD20" s="68"/>
      <c r="AE20" s="69" t="s">
        <v>19</v>
      </c>
      <c r="AF20" s="138"/>
      <c r="AG20" s="913">
        <v>4.5</v>
      </c>
      <c r="AH20" s="913"/>
      <c r="AI20" s="913"/>
      <c r="AJ20" s="139"/>
      <c r="AK20" s="140" t="s">
        <v>19</v>
      </c>
      <c r="AL20" s="43"/>
      <c r="AO20" s="899"/>
      <c r="AP20" s="900"/>
      <c r="AQ20" s="900"/>
      <c r="AR20" s="900"/>
      <c r="AS20" s="900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9"/>
      <c r="O21" s="900"/>
      <c r="P21" s="900"/>
      <c r="Q21" s="900"/>
      <c r="R21" s="154"/>
      <c r="S21" s="923"/>
      <c r="T21" s="924"/>
      <c r="U21" s="349"/>
      <c r="V21" s="350"/>
      <c r="W21" s="350"/>
      <c r="X21" s="350"/>
      <c r="Y21" s="351"/>
      <c r="Z21" s="72"/>
      <c r="AA21" s="830"/>
      <c r="AB21" s="830"/>
      <c r="AC21" s="830"/>
      <c r="AD21" s="73"/>
      <c r="AE21" s="74"/>
      <c r="AF21" s="141"/>
      <c r="AG21" s="914"/>
      <c r="AH21" s="914"/>
      <c r="AI21" s="914"/>
      <c r="AJ21" s="142"/>
      <c r="AK21" s="143"/>
      <c r="AO21" s="897">
        <v>3072571</v>
      </c>
      <c r="AP21" s="898"/>
      <c r="AQ21" s="898"/>
      <c r="AR21" s="898"/>
      <c r="AS21" s="898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901">
        <v>3072571</v>
      </c>
      <c r="O22" s="902"/>
      <c r="P22" s="902"/>
      <c r="Q22" s="902"/>
      <c r="R22" s="155"/>
      <c r="S22" s="813">
        <f>IF(AO21=0,IF(G22&gt;0,"皆増",0),IF(G22=0,"皆減",ROUND((G22-AO21)/AO21*100,1)))</f>
        <v>-24.6</v>
      </c>
      <c r="T22" s="814"/>
      <c r="U22" s="346" t="s">
        <v>43</v>
      </c>
      <c r="V22" s="347"/>
      <c r="W22" s="347"/>
      <c r="X22" s="347"/>
      <c r="Y22" s="348"/>
      <c r="Z22" s="67"/>
      <c r="AA22" s="831">
        <v>81.5</v>
      </c>
      <c r="AB22" s="831"/>
      <c r="AC22" s="831"/>
      <c r="AD22" s="68"/>
      <c r="AE22" s="69" t="s">
        <v>19</v>
      </c>
      <c r="AF22" s="138"/>
      <c r="AG22" s="915">
        <v>80.8</v>
      </c>
      <c r="AH22" s="915"/>
      <c r="AI22" s="915"/>
      <c r="AJ22" s="139"/>
      <c r="AK22" s="140" t="s">
        <v>19</v>
      </c>
      <c r="AL22" s="77"/>
      <c r="AO22" s="899"/>
      <c r="AP22" s="900"/>
      <c r="AQ22" s="900"/>
      <c r="AR22" s="900"/>
      <c r="AS22" s="900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9"/>
      <c r="O23" s="900"/>
      <c r="P23" s="900"/>
      <c r="Q23" s="900"/>
      <c r="R23" s="154"/>
      <c r="S23" s="815"/>
      <c r="T23" s="816"/>
      <c r="U23" s="349"/>
      <c r="V23" s="350"/>
      <c r="W23" s="350"/>
      <c r="X23" s="350"/>
      <c r="Y23" s="351"/>
      <c r="Z23" s="72"/>
      <c r="AA23" s="832"/>
      <c r="AB23" s="832"/>
      <c r="AC23" s="832"/>
      <c r="AD23" s="78"/>
      <c r="AE23" s="74"/>
      <c r="AF23" s="141"/>
      <c r="AG23" s="916"/>
      <c r="AH23" s="916"/>
      <c r="AI23" s="916"/>
      <c r="AJ23" s="144"/>
      <c r="AK23" s="143"/>
      <c r="AL23" s="77"/>
      <c r="AO23" s="897">
        <v>0</v>
      </c>
      <c r="AP23" s="898"/>
      <c r="AQ23" s="898"/>
      <c r="AR23" s="898"/>
      <c r="AS23" s="898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901">
        <v>0</v>
      </c>
      <c r="O24" s="902"/>
      <c r="P24" s="902"/>
      <c r="Q24" s="902"/>
      <c r="R24" s="155"/>
      <c r="S24" s="813">
        <f>IF(AO23=0,IF(G24&gt;0,"皆増",0),IF(G24=0,"皆減",ROUND((G24-AO23)/AO23*100,1)))</f>
        <v>0</v>
      </c>
      <c r="T24" s="814"/>
      <c r="U24" s="346" t="s">
        <v>47</v>
      </c>
      <c r="V24" s="347"/>
      <c r="W24" s="347"/>
      <c r="X24" s="347"/>
      <c r="Y24" s="348"/>
      <c r="Z24" s="833">
        <v>18638011</v>
      </c>
      <c r="AA24" s="834"/>
      <c r="AB24" s="834"/>
      <c r="AC24" s="834"/>
      <c r="AD24" s="62"/>
      <c r="AE24" s="56" t="s">
        <v>18</v>
      </c>
      <c r="AF24" s="917">
        <v>19947098</v>
      </c>
      <c r="AG24" s="918"/>
      <c r="AH24" s="918"/>
      <c r="AI24" s="918"/>
      <c r="AJ24" s="135"/>
      <c r="AK24" s="132" t="s">
        <v>18</v>
      </c>
      <c r="AL24" s="43"/>
      <c r="AO24" s="899"/>
      <c r="AP24" s="900"/>
      <c r="AQ24" s="900"/>
      <c r="AR24" s="900"/>
      <c r="AS24" s="900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9"/>
      <c r="O25" s="900"/>
      <c r="P25" s="900"/>
      <c r="Q25" s="900"/>
      <c r="R25" s="154"/>
      <c r="S25" s="815"/>
      <c r="T25" s="816"/>
      <c r="U25" s="349"/>
      <c r="V25" s="350"/>
      <c r="W25" s="350"/>
      <c r="X25" s="350"/>
      <c r="Y25" s="351"/>
      <c r="Z25" s="835"/>
      <c r="AA25" s="836"/>
      <c r="AB25" s="836"/>
      <c r="AC25" s="836"/>
      <c r="AD25" s="58"/>
      <c r="AE25" s="59"/>
      <c r="AF25" s="919"/>
      <c r="AG25" s="920"/>
      <c r="AH25" s="920"/>
      <c r="AI25" s="920"/>
      <c r="AJ25" s="133"/>
      <c r="AK25" s="134"/>
      <c r="AO25" s="897">
        <v>0</v>
      </c>
      <c r="AP25" s="898"/>
      <c r="AQ25" s="898"/>
      <c r="AR25" s="898"/>
      <c r="AS25" s="898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901">
        <v>0</v>
      </c>
      <c r="O26" s="902"/>
      <c r="P26" s="902"/>
      <c r="Q26" s="902"/>
      <c r="R26" s="155"/>
      <c r="S26" s="813">
        <f>IF(AO25=0,IF(G26&gt;0,"皆増",0),IF(G26=0,"皆減",ROUND((G26-AO25)/AO25*100,1)))</f>
        <v>0</v>
      </c>
      <c r="T26" s="814"/>
      <c r="U26" s="346" t="s">
        <v>50</v>
      </c>
      <c r="V26" s="347"/>
      <c r="W26" s="347"/>
      <c r="X26" s="347"/>
      <c r="Y26" s="348"/>
      <c r="Z26" s="833">
        <v>2225341</v>
      </c>
      <c r="AA26" s="834"/>
      <c r="AB26" s="834"/>
      <c r="AC26" s="834"/>
      <c r="AD26" s="62"/>
      <c r="AE26" s="56" t="s">
        <v>18</v>
      </c>
      <c r="AF26" s="917">
        <v>1211837</v>
      </c>
      <c r="AG26" s="918"/>
      <c r="AH26" s="918"/>
      <c r="AI26" s="918"/>
      <c r="AJ26" s="135"/>
      <c r="AK26" s="132" t="s">
        <v>18</v>
      </c>
      <c r="AL26" s="43"/>
      <c r="AO26" s="899"/>
      <c r="AP26" s="900"/>
      <c r="AQ26" s="900"/>
      <c r="AR26" s="900"/>
      <c r="AS26" s="900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9"/>
      <c r="O27" s="900"/>
      <c r="P27" s="900"/>
      <c r="Q27" s="900"/>
      <c r="R27" s="154"/>
      <c r="S27" s="815"/>
      <c r="T27" s="816"/>
      <c r="U27" s="349"/>
      <c r="V27" s="350"/>
      <c r="W27" s="350"/>
      <c r="X27" s="350"/>
      <c r="Y27" s="351"/>
      <c r="Z27" s="835"/>
      <c r="AA27" s="836"/>
      <c r="AB27" s="836"/>
      <c r="AC27" s="836"/>
      <c r="AD27" s="79"/>
      <c r="AE27" s="80"/>
      <c r="AF27" s="919"/>
      <c r="AG27" s="920"/>
      <c r="AH27" s="920"/>
      <c r="AI27" s="920"/>
      <c r="AJ27" s="145"/>
      <c r="AK27" s="146"/>
      <c r="AO27" s="901">
        <f>AO19+AO21+AO23-AO25</f>
        <v>1566100</v>
      </c>
      <c r="AP27" s="902"/>
      <c r="AQ27" s="902"/>
      <c r="AR27" s="902"/>
      <c r="AS27" s="902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97">
        <v>1566100</v>
      </c>
      <c r="O28" s="898"/>
      <c r="P28" s="898"/>
      <c r="Q28" s="898"/>
      <c r="S28" s="921"/>
      <c r="T28" s="92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25"/>
      <c r="AP28" s="926"/>
      <c r="AQ28" s="926"/>
      <c r="AR28" s="926"/>
      <c r="AS28" s="926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9"/>
      <c r="O29" s="900"/>
      <c r="P29" s="900"/>
      <c r="Q29" s="900"/>
      <c r="S29" s="927"/>
      <c r="T29" s="92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7" t="s">
        <v>46</v>
      </c>
      <c r="I34" s="837"/>
      <c r="J34" s="837"/>
      <c r="K34" s="837"/>
      <c r="L34" s="44" t="s">
        <v>58</v>
      </c>
      <c r="M34" s="45"/>
      <c r="N34" s="156"/>
      <c r="O34" s="929" t="s">
        <v>33</v>
      </c>
      <c r="P34" s="929"/>
      <c r="Q34" s="929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23">
        <v>11.25</v>
      </c>
      <c r="J35" s="823"/>
      <c r="K35" s="51"/>
      <c r="L35" s="49" t="s">
        <v>61</v>
      </c>
      <c r="M35" s="50"/>
      <c r="N35" s="158" t="s">
        <v>60</v>
      </c>
      <c r="O35" s="930">
        <v>11.25</v>
      </c>
      <c r="P35" s="930"/>
      <c r="Q35" s="930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9" t="s">
        <v>91</v>
      </c>
      <c r="AH35" s="839"/>
      <c r="AI35" s="83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7" t="s">
        <v>46</v>
      </c>
      <c r="I36" s="837"/>
      <c r="J36" s="837"/>
      <c r="K36" s="837"/>
      <c r="L36" s="44" t="s">
        <v>58</v>
      </c>
      <c r="M36" s="45"/>
      <c r="N36" s="156"/>
      <c r="O36" s="929" t="s">
        <v>46</v>
      </c>
      <c r="P36" s="929"/>
      <c r="Q36" s="929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6">
        <v>16.25</v>
      </c>
      <c r="J37" s="846"/>
      <c r="K37" s="81"/>
      <c r="L37" s="101" t="s">
        <v>61</v>
      </c>
      <c r="M37" s="102"/>
      <c r="N37" s="160" t="s">
        <v>60</v>
      </c>
      <c r="O37" s="931">
        <v>16.25</v>
      </c>
      <c r="P37" s="931"/>
      <c r="Q37" s="931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7">
        <v>350</v>
      </c>
      <c r="AB37" s="847"/>
      <c r="AC37" s="847"/>
      <c r="AD37" s="105"/>
      <c r="AE37" s="106" t="s">
        <v>61</v>
      </c>
      <c r="AF37" s="100" t="s">
        <v>60</v>
      </c>
      <c r="AG37" s="848" t="s">
        <v>92</v>
      </c>
      <c r="AH37" s="848"/>
      <c r="AI37" s="84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9" t="s">
        <v>75</v>
      </c>
      <c r="V42" s="850"/>
      <c r="W42" s="85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51"/>
      <c r="V43" s="852"/>
      <c r="W43" s="852"/>
      <c r="X43" s="324">
        <v>30289201</v>
      </c>
      <c r="Y43" s="325"/>
      <c r="Z43" s="547"/>
      <c r="AA43" s="938">
        <v>5674538</v>
      </c>
      <c r="AB43" s="939"/>
      <c r="AC43" s="940"/>
      <c r="AD43" s="840">
        <v>14907718</v>
      </c>
      <c r="AE43" s="841"/>
      <c r="AF43" s="841"/>
      <c r="AG43" s="842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55">
        <v>297794</v>
      </c>
      <c r="I44" s="856"/>
      <c r="J44" s="856"/>
      <c r="K44" s="857"/>
      <c r="L44" s="528">
        <v>123</v>
      </c>
      <c r="M44" s="529"/>
      <c r="N44" s="50"/>
      <c r="O44" s="905">
        <v>2524</v>
      </c>
      <c r="P44" s="906"/>
      <c r="Q44" s="354">
        <v>301781</v>
      </c>
      <c r="R44" s="355"/>
      <c r="S44" s="858"/>
      <c r="T44" s="476"/>
      <c r="U44" s="853"/>
      <c r="V44" s="854"/>
      <c r="W44" s="854"/>
      <c r="X44" s="326"/>
      <c r="Y44" s="327"/>
      <c r="Z44" s="548"/>
      <c r="AA44" s="354"/>
      <c r="AB44" s="355"/>
      <c r="AC44" s="436"/>
      <c r="AD44" s="843"/>
      <c r="AE44" s="844"/>
      <c r="AF44" s="844"/>
      <c r="AG44" s="84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9">
        <v>292572</v>
      </c>
      <c r="I45" s="860"/>
      <c r="J45" s="860"/>
      <c r="K45" s="861"/>
      <c r="L45" s="567">
        <v>3</v>
      </c>
      <c r="M45" s="568"/>
      <c r="N45" s="50"/>
      <c r="O45" s="946">
        <v>276</v>
      </c>
      <c r="P45" s="947"/>
      <c r="Q45" s="862">
        <v>295897</v>
      </c>
      <c r="R45" s="863"/>
      <c r="S45" s="864"/>
      <c r="T45" s="476"/>
      <c r="U45" s="586" t="s">
        <v>96</v>
      </c>
      <c r="V45" s="556" t="s">
        <v>81</v>
      </c>
      <c r="W45" s="557"/>
      <c r="X45" s="932">
        <v>2317761</v>
      </c>
      <c r="Y45" s="933"/>
      <c r="Z45" s="934"/>
      <c r="AA45" s="932">
        <v>104438</v>
      </c>
      <c r="AB45" s="933"/>
      <c r="AC45" s="934"/>
      <c r="AD45" s="932">
        <v>2213962</v>
      </c>
      <c r="AE45" s="933"/>
      <c r="AF45" s="933"/>
      <c r="AG45" s="934"/>
      <c r="AH45" s="932">
        <v>4636161</v>
      </c>
      <c r="AI45" s="933"/>
      <c r="AJ45" s="933"/>
      <c r="AK45" s="941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66">
        <v>316090</v>
      </c>
      <c r="I46" s="837"/>
      <c r="J46" s="837"/>
      <c r="K46" s="867"/>
      <c r="L46" s="549">
        <v>7</v>
      </c>
      <c r="M46" s="550"/>
      <c r="N46" s="121"/>
      <c r="O46" s="903">
        <v>68</v>
      </c>
      <c r="P46" s="904"/>
      <c r="Q46" s="352">
        <v>319978</v>
      </c>
      <c r="R46" s="353"/>
      <c r="S46" s="865"/>
      <c r="T46" s="476"/>
      <c r="U46" s="587"/>
      <c r="V46" s="558"/>
      <c r="W46" s="559"/>
      <c r="X46" s="935"/>
      <c r="Y46" s="936"/>
      <c r="Z46" s="937"/>
      <c r="AA46" s="935"/>
      <c r="AB46" s="936"/>
      <c r="AC46" s="937"/>
      <c r="AD46" s="935"/>
      <c r="AE46" s="936"/>
      <c r="AF46" s="936"/>
      <c r="AG46" s="937"/>
      <c r="AH46" s="935"/>
      <c r="AI46" s="936"/>
      <c r="AJ46" s="936"/>
      <c r="AK46" s="94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55"/>
      <c r="I47" s="856"/>
      <c r="J47" s="856"/>
      <c r="K47" s="857"/>
      <c r="L47" s="528"/>
      <c r="M47" s="529"/>
      <c r="N47" s="50"/>
      <c r="O47" s="905"/>
      <c r="P47" s="906"/>
      <c r="Q47" s="354"/>
      <c r="R47" s="355"/>
      <c r="S47" s="858"/>
      <c r="T47" s="476"/>
      <c r="U47" s="587"/>
      <c r="V47" s="556" t="s">
        <v>83</v>
      </c>
      <c r="W47" s="557"/>
      <c r="X47" s="943">
        <v>0</v>
      </c>
      <c r="Y47" s="944"/>
      <c r="Z47" s="945"/>
      <c r="AA47" s="943">
        <v>0</v>
      </c>
      <c r="AB47" s="944"/>
      <c r="AC47" s="945"/>
      <c r="AD47" s="943">
        <v>65948</v>
      </c>
      <c r="AE47" s="944"/>
      <c r="AF47" s="944"/>
      <c r="AG47" s="945"/>
      <c r="AH47" s="943">
        <v>65948</v>
      </c>
      <c r="AI47" s="944"/>
      <c r="AJ47" s="944"/>
      <c r="AK47" s="950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9" t="s">
        <v>93</v>
      </c>
      <c r="I48" s="860"/>
      <c r="J48" s="860"/>
      <c r="K48" s="861"/>
      <c r="L48" s="567">
        <v>0</v>
      </c>
      <c r="M48" s="568"/>
      <c r="N48" s="50"/>
      <c r="O48" s="946">
        <v>0</v>
      </c>
      <c r="P48" s="947"/>
      <c r="Q48" s="862" t="s">
        <v>33</v>
      </c>
      <c r="R48" s="863"/>
      <c r="S48" s="864"/>
      <c r="T48" s="476"/>
      <c r="U48" s="587"/>
      <c r="V48" s="558"/>
      <c r="W48" s="559"/>
      <c r="X48" s="935"/>
      <c r="Y48" s="936"/>
      <c r="Z48" s="937"/>
      <c r="AA48" s="935"/>
      <c r="AB48" s="936"/>
      <c r="AC48" s="937"/>
      <c r="AD48" s="935"/>
      <c r="AE48" s="936"/>
      <c r="AF48" s="936"/>
      <c r="AG48" s="937"/>
      <c r="AH48" s="935"/>
      <c r="AI48" s="936"/>
      <c r="AJ48" s="936"/>
      <c r="AK48" s="942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9">
        <v>298302</v>
      </c>
      <c r="I49" s="860"/>
      <c r="J49" s="860"/>
      <c r="K49" s="861"/>
      <c r="L49" s="577">
        <f>L44+L46+L48</f>
        <v>130</v>
      </c>
      <c r="M49" s="578"/>
      <c r="N49" s="50"/>
      <c r="O49" s="946">
        <f>O44+O46+O48</f>
        <v>2592</v>
      </c>
      <c r="P49" s="947"/>
      <c r="Q49" s="862">
        <v>302258</v>
      </c>
      <c r="R49" s="863"/>
      <c r="S49" s="864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66">
        <v>285416</v>
      </c>
      <c r="I50" s="837"/>
      <c r="J50" s="837"/>
      <c r="K50" s="867"/>
      <c r="L50" s="549">
        <v>8</v>
      </c>
      <c r="M50" s="550"/>
      <c r="N50" s="121"/>
      <c r="O50" s="903">
        <v>163</v>
      </c>
      <c r="P50" s="904"/>
      <c r="Q50" s="352">
        <v>289053</v>
      </c>
      <c r="R50" s="353"/>
      <c r="S50" s="865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55"/>
      <c r="I51" s="856"/>
      <c r="J51" s="856"/>
      <c r="K51" s="857"/>
      <c r="L51" s="528"/>
      <c r="M51" s="529"/>
      <c r="N51" s="50"/>
      <c r="O51" s="905"/>
      <c r="P51" s="906"/>
      <c r="Q51" s="354"/>
      <c r="R51" s="355"/>
      <c r="S51" s="858"/>
      <c r="T51" s="476"/>
      <c r="U51" s="849" t="s">
        <v>88</v>
      </c>
      <c r="V51" s="850"/>
      <c r="W51" s="880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74">
        <f>AD43+AD45-AD47+AD49</f>
        <v>17055733</v>
      </c>
      <c r="AE51" s="875"/>
      <c r="AF51" s="875"/>
      <c r="AG51" s="876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71">
        <v>297558</v>
      </c>
      <c r="I52" s="872"/>
      <c r="J52" s="872"/>
      <c r="K52" s="873"/>
      <c r="L52" s="623">
        <f>L49+L50</f>
        <v>138</v>
      </c>
      <c r="M52" s="624"/>
      <c r="N52" s="102"/>
      <c r="O52" s="948">
        <f>O49+O50</f>
        <v>2755</v>
      </c>
      <c r="P52" s="949"/>
      <c r="Q52" s="868">
        <v>301477</v>
      </c>
      <c r="R52" s="869"/>
      <c r="S52" s="870"/>
      <c r="T52" s="477"/>
      <c r="U52" s="881"/>
      <c r="V52" s="882"/>
      <c r="W52" s="883"/>
      <c r="X52" s="605"/>
      <c r="Y52" s="606"/>
      <c r="Z52" s="607"/>
      <c r="AA52" s="605"/>
      <c r="AB52" s="606"/>
      <c r="AC52" s="607"/>
      <c r="AD52" s="877"/>
      <c r="AE52" s="878"/>
      <c r="AF52" s="878"/>
      <c r="AG52" s="87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12" t="s">
        <v>97</v>
      </c>
      <c r="C2" s="812"/>
      <c r="D2" s="812"/>
      <c r="E2" s="8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96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13">
        <v>5.8</v>
      </c>
      <c r="T10" s="814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15"/>
      <c r="T11" s="81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13">
        <v>5.9</v>
      </c>
      <c r="T12" s="814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15"/>
      <c r="T13" s="81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13">
        <v>3.2</v>
      </c>
      <c r="T14" s="814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7"/>
      <c r="H15" s="818"/>
      <c r="I15" s="818"/>
      <c r="J15" s="818"/>
      <c r="K15" s="818"/>
      <c r="L15" s="49"/>
      <c r="M15" s="50"/>
      <c r="N15" s="305"/>
      <c r="O15" s="306"/>
      <c r="P15" s="306"/>
      <c r="Q15" s="306"/>
      <c r="R15" s="51"/>
      <c r="S15" s="815"/>
      <c r="T15" s="81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13">
        <v>13.3</v>
      </c>
      <c r="T16" s="81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15"/>
      <c r="T17" s="81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13">
        <v>3.1</v>
      </c>
      <c r="T18" s="814"/>
      <c r="U18" s="343" t="s">
        <v>37</v>
      </c>
      <c r="V18" s="344"/>
      <c r="W18" s="344"/>
      <c r="X18" s="344"/>
      <c r="Y18" s="336"/>
      <c r="Z18" s="819">
        <v>0.47</v>
      </c>
      <c r="AA18" s="820"/>
      <c r="AB18" s="820"/>
      <c r="AC18" s="820"/>
      <c r="AD18" s="820"/>
      <c r="AE18" s="821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7"/>
      <c r="H19" s="818"/>
      <c r="I19" s="818"/>
      <c r="J19" s="818"/>
      <c r="K19" s="818"/>
      <c r="L19" s="49"/>
      <c r="M19" s="50"/>
      <c r="N19" s="305"/>
      <c r="O19" s="306"/>
      <c r="P19" s="306"/>
      <c r="Q19" s="306"/>
      <c r="R19" s="51"/>
      <c r="S19" s="815"/>
      <c r="T19" s="816"/>
      <c r="U19" s="314"/>
      <c r="V19" s="315"/>
      <c r="W19" s="315"/>
      <c r="X19" s="315"/>
      <c r="Y19" s="316"/>
      <c r="Z19" s="822"/>
      <c r="AA19" s="823"/>
      <c r="AB19" s="823"/>
      <c r="AC19" s="823"/>
      <c r="AD19" s="823"/>
      <c r="AE19" s="824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9">
        <v>7</v>
      </c>
      <c r="AB20" s="829"/>
      <c r="AC20" s="829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27"/>
      <c r="T21" s="828"/>
      <c r="U21" s="349"/>
      <c r="V21" s="350"/>
      <c r="W21" s="350"/>
      <c r="X21" s="350"/>
      <c r="Y21" s="351"/>
      <c r="Z21" s="72"/>
      <c r="AA21" s="830"/>
      <c r="AB21" s="830"/>
      <c r="AC21" s="830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13">
        <v>276.5</v>
      </c>
      <c r="T22" s="814"/>
      <c r="U22" s="346" t="s">
        <v>43</v>
      </c>
      <c r="V22" s="347"/>
      <c r="W22" s="347"/>
      <c r="X22" s="347"/>
      <c r="Y22" s="348"/>
      <c r="Z22" s="67"/>
      <c r="AA22" s="831">
        <v>84.3</v>
      </c>
      <c r="AB22" s="831"/>
      <c r="AC22" s="831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15"/>
      <c r="T23" s="816"/>
      <c r="U23" s="349"/>
      <c r="V23" s="350"/>
      <c r="W23" s="350"/>
      <c r="X23" s="350"/>
      <c r="Y23" s="351"/>
      <c r="Z23" s="72"/>
      <c r="AA23" s="832"/>
      <c r="AB23" s="832"/>
      <c r="AC23" s="832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13">
        <v>0</v>
      </c>
      <c r="T24" s="814"/>
      <c r="U24" s="346" t="s">
        <v>47</v>
      </c>
      <c r="V24" s="347"/>
      <c r="W24" s="347"/>
      <c r="X24" s="347"/>
      <c r="Y24" s="348"/>
      <c r="Z24" s="833">
        <v>12200545</v>
      </c>
      <c r="AA24" s="834"/>
      <c r="AB24" s="834"/>
      <c r="AC24" s="834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15"/>
      <c r="T25" s="816"/>
      <c r="U25" s="349"/>
      <c r="V25" s="350"/>
      <c r="W25" s="350"/>
      <c r="X25" s="350"/>
      <c r="Y25" s="351"/>
      <c r="Z25" s="835"/>
      <c r="AA25" s="836"/>
      <c r="AB25" s="836"/>
      <c r="AC25" s="836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13" t="s">
        <v>98</v>
      </c>
      <c r="T26" s="814"/>
      <c r="U26" s="346" t="s">
        <v>50</v>
      </c>
      <c r="V26" s="347"/>
      <c r="W26" s="347"/>
      <c r="X26" s="347"/>
      <c r="Y26" s="348"/>
      <c r="Z26" s="833">
        <v>4375617</v>
      </c>
      <c r="AA26" s="834"/>
      <c r="AB26" s="834"/>
      <c r="AC26" s="834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15"/>
      <c r="T27" s="816"/>
      <c r="U27" s="349"/>
      <c r="V27" s="350"/>
      <c r="W27" s="350"/>
      <c r="X27" s="350"/>
      <c r="Y27" s="351"/>
      <c r="Z27" s="835"/>
      <c r="AA27" s="836"/>
      <c r="AB27" s="836"/>
      <c r="AC27" s="836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7" t="s">
        <v>90</v>
      </c>
      <c r="I34" s="837"/>
      <c r="J34" s="837"/>
      <c r="K34" s="837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23">
        <v>11.25</v>
      </c>
      <c r="J35" s="823"/>
      <c r="K35" s="51"/>
      <c r="L35" s="49" t="s">
        <v>61</v>
      </c>
      <c r="M35" s="50"/>
      <c r="N35" s="94" t="s">
        <v>60</v>
      </c>
      <c r="O35" s="838">
        <v>11.25</v>
      </c>
      <c r="P35" s="838"/>
      <c r="Q35" s="83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9" t="s">
        <v>91</v>
      </c>
      <c r="AH35" s="839"/>
      <c r="AI35" s="83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7" t="s">
        <v>90</v>
      </c>
      <c r="I36" s="837"/>
      <c r="J36" s="837"/>
      <c r="K36" s="83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6">
        <v>16.25</v>
      </c>
      <c r="J37" s="846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7">
        <v>350</v>
      </c>
      <c r="AB37" s="847"/>
      <c r="AC37" s="847"/>
      <c r="AD37" s="105"/>
      <c r="AE37" s="106" t="s">
        <v>61</v>
      </c>
      <c r="AF37" s="100" t="s">
        <v>60</v>
      </c>
      <c r="AG37" s="848" t="s">
        <v>92</v>
      </c>
      <c r="AH37" s="848"/>
      <c r="AI37" s="84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9" t="s">
        <v>75</v>
      </c>
      <c r="V42" s="850"/>
      <c r="W42" s="85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51"/>
      <c r="V43" s="852"/>
      <c r="W43" s="852"/>
      <c r="X43" s="324">
        <v>10038348</v>
      </c>
      <c r="Y43" s="325"/>
      <c r="Z43" s="547"/>
      <c r="AA43" s="938">
        <v>6282857</v>
      </c>
      <c r="AB43" s="939"/>
      <c r="AC43" s="940"/>
      <c r="AD43" s="840">
        <v>29398654</v>
      </c>
      <c r="AE43" s="841"/>
      <c r="AF43" s="841"/>
      <c r="AG43" s="842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55">
        <v>291997</v>
      </c>
      <c r="I44" s="856"/>
      <c r="J44" s="856"/>
      <c r="K44" s="857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8"/>
      <c r="T44" s="476"/>
      <c r="U44" s="853"/>
      <c r="V44" s="854"/>
      <c r="W44" s="854"/>
      <c r="X44" s="326"/>
      <c r="Y44" s="327"/>
      <c r="Z44" s="548"/>
      <c r="AA44" s="354"/>
      <c r="AB44" s="355"/>
      <c r="AC44" s="436"/>
      <c r="AD44" s="843"/>
      <c r="AE44" s="844"/>
      <c r="AF44" s="844"/>
      <c r="AG44" s="84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9">
        <v>296414</v>
      </c>
      <c r="I45" s="860"/>
      <c r="J45" s="860"/>
      <c r="K45" s="861"/>
      <c r="L45" s="567">
        <v>0</v>
      </c>
      <c r="M45" s="568"/>
      <c r="N45" s="50"/>
      <c r="O45" s="862">
        <v>105</v>
      </c>
      <c r="P45" s="863"/>
      <c r="Q45" s="862">
        <v>300702</v>
      </c>
      <c r="R45" s="863"/>
      <c r="S45" s="864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66">
        <v>328386</v>
      </c>
      <c r="I46" s="837"/>
      <c r="J46" s="837"/>
      <c r="K46" s="867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65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55"/>
      <c r="I47" s="856"/>
      <c r="J47" s="856"/>
      <c r="K47" s="857"/>
      <c r="L47" s="528"/>
      <c r="M47" s="529"/>
      <c r="N47" s="50"/>
      <c r="O47" s="354"/>
      <c r="P47" s="355"/>
      <c r="Q47" s="354"/>
      <c r="R47" s="355"/>
      <c r="S47" s="858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66">
        <v>800000</v>
      </c>
      <c r="AB47" s="837"/>
      <c r="AC47" s="867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9" t="s">
        <v>90</v>
      </c>
      <c r="I48" s="860"/>
      <c r="J48" s="860"/>
      <c r="K48" s="861"/>
      <c r="L48" s="567">
        <v>0</v>
      </c>
      <c r="M48" s="568"/>
      <c r="N48" s="50"/>
      <c r="O48" s="862">
        <v>0</v>
      </c>
      <c r="P48" s="863"/>
      <c r="Q48" s="862" t="s">
        <v>33</v>
      </c>
      <c r="R48" s="863"/>
      <c r="S48" s="864"/>
      <c r="T48" s="476"/>
      <c r="U48" s="587"/>
      <c r="V48" s="558"/>
      <c r="W48" s="559"/>
      <c r="X48" s="528"/>
      <c r="Y48" s="529"/>
      <c r="Z48" s="561"/>
      <c r="AA48" s="855"/>
      <c r="AB48" s="856"/>
      <c r="AC48" s="857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9">
        <v>293238</v>
      </c>
      <c r="I49" s="860"/>
      <c r="J49" s="860"/>
      <c r="K49" s="861"/>
      <c r="L49" s="577">
        <f>L44+L46+L48</f>
        <v>95</v>
      </c>
      <c r="M49" s="578"/>
      <c r="N49" s="50"/>
      <c r="O49" s="862">
        <f>O44+O46+O48</f>
        <v>1738</v>
      </c>
      <c r="P49" s="863"/>
      <c r="Q49" s="862">
        <v>296793</v>
      </c>
      <c r="R49" s="863"/>
      <c r="S49" s="864"/>
      <c r="T49" s="476"/>
      <c r="U49" s="587"/>
      <c r="V49" s="608" t="s">
        <v>86</v>
      </c>
      <c r="W49" s="609"/>
      <c r="X49" s="943">
        <v>0</v>
      </c>
      <c r="Y49" s="944"/>
      <c r="Z49" s="945"/>
      <c r="AA49" s="943">
        <v>0</v>
      </c>
      <c r="AB49" s="944"/>
      <c r="AC49" s="945"/>
      <c r="AD49" s="943">
        <v>0</v>
      </c>
      <c r="AE49" s="944"/>
      <c r="AF49" s="944"/>
      <c r="AG49" s="945"/>
      <c r="AH49" s="932">
        <f>X49+AA49+AD49</f>
        <v>0</v>
      </c>
      <c r="AI49" s="933"/>
      <c r="AJ49" s="933"/>
      <c r="AK49" s="941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66">
        <v>283311</v>
      </c>
      <c r="I50" s="837"/>
      <c r="J50" s="837"/>
      <c r="K50" s="867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65"/>
      <c r="T50" s="476"/>
      <c r="U50" s="588"/>
      <c r="V50" s="610"/>
      <c r="W50" s="611"/>
      <c r="X50" s="935"/>
      <c r="Y50" s="936"/>
      <c r="Z50" s="937"/>
      <c r="AA50" s="935"/>
      <c r="AB50" s="936"/>
      <c r="AC50" s="937"/>
      <c r="AD50" s="935"/>
      <c r="AE50" s="936"/>
      <c r="AF50" s="936"/>
      <c r="AG50" s="937"/>
      <c r="AH50" s="935"/>
      <c r="AI50" s="936"/>
      <c r="AJ50" s="936"/>
      <c r="AK50" s="94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55"/>
      <c r="I51" s="856"/>
      <c r="J51" s="856"/>
      <c r="K51" s="857"/>
      <c r="L51" s="528"/>
      <c r="M51" s="529"/>
      <c r="N51" s="50"/>
      <c r="O51" s="354"/>
      <c r="P51" s="355"/>
      <c r="Q51" s="354"/>
      <c r="R51" s="355"/>
      <c r="S51" s="858"/>
      <c r="T51" s="476"/>
      <c r="U51" s="849" t="s">
        <v>88</v>
      </c>
      <c r="V51" s="850"/>
      <c r="W51" s="880"/>
      <c r="X51" s="951">
        <f>X43+X45-X47+X49</f>
        <v>10841732</v>
      </c>
      <c r="Y51" s="952"/>
      <c r="Z51" s="953"/>
      <c r="AA51" s="951">
        <f>AA43+AA45-AA47+AA49</f>
        <v>5536140</v>
      </c>
      <c r="AB51" s="952"/>
      <c r="AC51" s="953"/>
      <c r="AD51" s="957">
        <f>AD43+AD45-AD47+AD49</f>
        <v>32517479</v>
      </c>
      <c r="AE51" s="958"/>
      <c r="AF51" s="958"/>
      <c r="AG51" s="959"/>
      <c r="AH51" s="951">
        <f>AH43+AH45-AH47+AH49</f>
        <v>48895351</v>
      </c>
      <c r="AI51" s="952"/>
      <c r="AJ51" s="952"/>
      <c r="AK51" s="963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71">
        <v>292707</v>
      </c>
      <c r="I52" s="872"/>
      <c r="J52" s="872"/>
      <c r="K52" s="873"/>
      <c r="L52" s="623">
        <f>L49+L50</f>
        <v>100</v>
      </c>
      <c r="M52" s="624"/>
      <c r="N52" s="102"/>
      <c r="O52" s="868">
        <f>O49+O50</f>
        <v>1837</v>
      </c>
      <c r="P52" s="869"/>
      <c r="Q52" s="868">
        <v>296165</v>
      </c>
      <c r="R52" s="869"/>
      <c r="S52" s="870"/>
      <c r="T52" s="477"/>
      <c r="U52" s="881"/>
      <c r="V52" s="882"/>
      <c r="W52" s="883"/>
      <c r="X52" s="954"/>
      <c r="Y52" s="955"/>
      <c r="Z52" s="956"/>
      <c r="AA52" s="954"/>
      <c r="AB52" s="955"/>
      <c r="AC52" s="956"/>
      <c r="AD52" s="960"/>
      <c r="AE52" s="961"/>
      <c r="AF52" s="961"/>
      <c r="AG52" s="962"/>
      <c r="AH52" s="954"/>
      <c r="AI52" s="955"/>
      <c r="AJ52" s="955"/>
      <c r="AK52" s="96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12" t="s">
        <v>99</v>
      </c>
      <c r="C2" s="812"/>
      <c r="D2" s="812"/>
      <c r="E2" s="8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84" t="s">
        <v>5</v>
      </c>
      <c r="C5" s="885"/>
      <c r="D5" s="886">
        <v>563997</v>
      </c>
      <c r="E5" s="886"/>
      <c r="F5" s="886"/>
      <c r="G5" s="886"/>
      <c r="H5" s="886"/>
      <c r="I5" s="147" t="s">
        <v>6</v>
      </c>
      <c r="J5" s="887">
        <v>34.06</v>
      </c>
      <c r="K5" s="888"/>
      <c r="L5" s="888"/>
      <c r="M5" s="888"/>
      <c r="N5" s="148" t="s">
        <v>7</v>
      </c>
      <c r="O5" s="889">
        <v>16559</v>
      </c>
      <c r="P5" s="886"/>
      <c r="Q5" s="886"/>
      <c r="R5" s="886"/>
      <c r="S5" s="886"/>
      <c r="T5" s="886"/>
      <c r="U5" s="147" t="s">
        <v>6</v>
      </c>
      <c r="V5" s="889">
        <v>563997</v>
      </c>
      <c r="W5" s="886"/>
      <c r="X5" s="886"/>
      <c r="Y5" s="886"/>
      <c r="Z5" s="886"/>
      <c r="AA5" s="886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90" t="s">
        <v>9</v>
      </c>
      <c r="C6" s="891"/>
      <c r="D6" s="892">
        <v>549569</v>
      </c>
      <c r="E6" s="892"/>
      <c r="F6" s="892"/>
      <c r="G6" s="892"/>
      <c r="H6" s="892"/>
      <c r="I6" s="150" t="s">
        <v>6</v>
      </c>
      <c r="J6" s="893">
        <v>34.020000000000003</v>
      </c>
      <c r="K6" s="894"/>
      <c r="L6" s="894"/>
      <c r="M6" s="894"/>
      <c r="N6" s="151" t="s">
        <v>7</v>
      </c>
      <c r="O6" s="895">
        <v>16154</v>
      </c>
      <c r="P6" s="892"/>
      <c r="Q6" s="892"/>
      <c r="R6" s="892"/>
      <c r="S6" s="892"/>
      <c r="T6" s="892"/>
      <c r="U6" s="150" t="s">
        <v>6</v>
      </c>
      <c r="V6" s="895">
        <v>549569</v>
      </c>
      <c r="W6" s="892"/>
      <c r="X6" s="892"/>
      <c r="Y6" s="892"/>
      <c r="Z6" s="892"/>
      <c r="AA6" s="892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13">
        <f>IF(N10=0,IF(G10&gt;0,"皆増",0),IF(G10=0,"皆減",ROUND((G10-N10)/N10*100,1)))</f>
        <v>5</v>
      </c>
      <c r="T10" s="814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97">
        <v>109992598</v>
      </c>
      <c r="AG10" s="898"/>
      <c r="AH10" s="898"/>
      <c r="AI10" s="898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15"/>
      <c r="T11" s="81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9"/>
      <c r="AG11" s="900"/>
      <c r="AH11" s="900"/>
      <c r="AI11" s="900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13">
        <f>IF(N12=0,IF(G12&gt;0,"皆増",0),IF(G12=0,"皆減",ROUND((G12-N12)/N12*100,1)))</f>
        <v>5.7</v>
      </c>
      <c r="T12" s="814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97">
        <v>67091966</v>
      </c>
      <c r="AG12" s="898"/>
      <c r="AH12" s="898"/>
      <c r="AI12" s="898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15"/>
      <c r="T13" s="81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9"/>
      <c r="AG13" s="900"/>
      <c r="AH13" s="900"/>
      <c r="AI13" s="900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13">
        <f>IF(N14=0,IF(G14&gt;0,"皆増",0),IF(G14=0,"皆減",ROUND((G14-N14)/N14*100,1)))</f>
        <v>-11.2</v>
      </c>
      <c r="T14" s="814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97">
        <v>121218340</v>
      </c>
      <c r="AG14" s="898"/>
      <c r="AH14" s="898"/>
      <c r="AI14" s="898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7"/>
      <c r="H15" s="818"/>
      <c r="I15" s="818"/>
      <c r="J15" s="818"/>
      <c r="K15" s="818"/>
      <c r="L15" s="49"/>
      <c r="M15" s="50"/>
      <c r="N15" s="305"/>
      <c r="O15" s="306"/>
      <c r="P15" s="306"/>
      <c r="Q15" s="306"/>
      <c r="R15" s="51"/>
      <c r="S15" s="815"/>
      <c r="T15" s="81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9"/>
      <c r="AG15" s="900"/>
      <c r="AH15" s="900"/>
      <c r="AI15" s="900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13">
        <f>IF(N16=0,IF(G16&gt;0,"皆増",0),IF(G16=0,"皆減",ROUND((G16-N16)/N16*100,1)))</f>
        <v>-6.3</v>
      </c>
      <c r="T16" s="81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903" t="s">
        <v>33</v>
      </c>
      <c r="AG16" s="904"/>
      <c r="AH16" s="904"/>
      <c r="AI16" s="904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15"/>
      <c r="T17" s="81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905"/>
      <c r="AG17" s="906"/>
      <c r="AH17" s="906"/>
      <c r="AI17" s="906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13">
        <f>IF(N18=0,IF(G18&gt;0,"皆増",0),IF(G18=0,"皆減",ROUND((G18-N18)/N18*100,1)))</f>
        <v>-11.5</v>
      </c>
      <c r="T18" s="814"/>
      <c r="U18" s="343" t="s">
        <v>37</v>
      </c>
      <c r="V18" s="344"/>
      <c r="W18" s="344"/>
      <c r="X18" s="344"/>
      <c r="Y18" s="336"/>
      <c r="Z18" s="819">
        <v>0.61</v>
      </c>
      <c r="AA18" s="820"/>
      <c r="AB18" s="820"/>
      <c r="AC18" s="820"/>
      <c r="AD18" s="820"/>
      <c r="AE18" s="821"/>
      <c r="AF18" s="907">
        <v>0.63</v>
      </c>
      <c r="AG18" s="908"/>
      <c r="AH18" s="908"/>
      <c r="AI18" s="908"/>
      <c r="AJ18" s="908"/>
      <c r="AK18" s="96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7"/>
      <c r="H19" s="818"/>
      <c r="I19" s="818"/>
      <c r="J19" s="818"/>
      <c r="K19" s="818"/>
      <c r="L19" s="49"/>
      <c r="M19" s="50"/>
      <c r="N19" s="305"/>
      <c r="O19" s="306"/>
      <c r="P19" s="306"/>
      <c r="Q19" s="306"/>
      <c r="R19" s="51"/>
      <c r="S19" s="815"/>
      <c r="T19" s="816"/>
      <c r="U19" s="314"/>
      <c r="V19" s="315"/>
      <c r="W19" s="315"/>
      <c r="X19" s="315"/>
      <c r="Y19" s="316"/>
      <c r="Z19" s="822"/>
      <c r="AA19" s="823"/>
      <c r="AB19" s="823"/>
      <c r="AC19" s="823"/>
      <c r="AD19" s="823"/>
      <c r="AE19" s="824"/>
      <c r="AF19" s="910"/>
      <c r="AG19" s="911"/>
      <c r="AH19" s="911"/>
      <c r="AI19" s="911"/>
      <c r="AJ19" s="911"/>
      <c r="AK19" s="96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21"/>
      <c r="T20" s="922"/>
      <c r="U20" s="346" t="s">
        <v>40</v>
      </c>
      <c r="V20" s="347"/>
      <c r="W20" s="347"/>
      <c r="X20" s="347"/>
      <c r="Y20" s="348"/>
      <c r="Z20" s="67"/>
      <c r="AA20" s="829">
        <v>5.3</v>
      </c>
      <c r="AB20" s="829"/>
      <c r="AC20" s="829"/>
      <c r="AD20" s="68"/>
      <c r="AE20" s="69" t="s">
        <v>19</v>
      </c>
      <c r="AF20" s="138"/>
      <c r="AG20" s="913">
        <v>6.3</v>
      </c>
      <c r="AH20" s="913"/>
      <c r="AI20" s="913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23"/>
      <c r="T21" s="924"/>
      <c r="U21" s="349"/>
      <c r="V21" s="350"/>
      <c r="W21" s="350"/>
      <c r="X21" s="350"/>
      <c r="Y21" s="351"/>
      <c r="Z21" s="72"/>
      <c r="AA21" s="830"/>
      <c r="AB21" s="830"/>
      <c r="AC21" s="830"/>
      <c r="AD21" s="73"/>
      <c r="AE21" s="74"/>
      <c r="AF21" s="141"/>
      <c r="AG21" s="914"/>
      <c r="AH21" s="914"/>
      <c r="AI21" s="914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13">
        <f>IF(N22=0,IF(G22&gt;0,"皆増",0),IF(G22=0,"皆減",ROUND((G22-N22)/N22*100,1)))</f>
        <v>-30.8</v>
      </c>
      <c r="T22" s="814"/>
      <c r="U22" s="346" t="s">
        <v>43</v>
      </c>
      <c r="V22" s="347"/>
      <c r="W22" s="347"/>
      <c r="X22" s="347"/>
      <c r="Y22" s="348"/>
      <c r="Z22" s="67"/>
      <c r="AA22" s="831">
        <v>82.1</v>
      </c>
      <c r="AB22" s="831"/>
      <c r="AC22" s="831"/>
      <c r="AD22" s="68"/>
      <c r="AE22" s="69" t="s">
        <v>19</v>
      </c>
      <c r="AF22" s="138"/>
      <c r="AG22" s="915">
        <v>81.7</v>
      </c>
      <c r="AH22" s="915"/>
      <c r="AI22" s="915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15"/>
      <c r="T23" s="816"/>
      <c r="U23" s="349"/>
      <c r="V23" s="350"/>
      <c r="W23" s="350"/>
      <c r="X23" s="350"/>
      <c r="Y23" s="351"/>
      <c r="Z23" s="72"/>
      <c r="AA23" s="832"/>
      <c r="AB23" s="832"/>
      <c r="AC23" s="832"/>
      <c r="AD23" s="78"/>
      <c r="AE23" s="74"/>
      <c r="AF23" s="141"/>
      <c r="AG23" s="916"/>
      <c r="AH23" s="916"/>
      <c r="AI23" s="916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13" t="s">
        <v>90</v>
      </c>
      <c r="T24" s="814"/>
      <c r="U24" s="346" t="s">
        <v>47</v>
      </c>
      <c r="V24" s="347"/>
      <c r="W24" s="347"/>
      <c r="X24" s="347"/>
      <c r="Y24" s="348"/>
      <c r="Z24" s="833">
        <v>33351016</v>
      </c>
      <c r="AA24" s="834"/>
      <c r="AB24" s="834"/>
      <c r="AC24" s="834"/>
      <c r="AD24" s="62"/>
      <c r="AE24" s="56" t="s">
        <v>18</v>
      </c>
      <c r="AF24" s="917">
        <v>30593974</v>
      </c>
      <c r="AG24" s="918"/>
      <c r="AH24" s="918"/>
      <c r="AI24" s="918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15"/>
      <c r="T25" s="816"/>
      <c r="U25" s="349"/>
      <c r="V25" s="350"/>
      <c r="W25" s="350"/>
      <c r="X25" s="350"/>
      <c r="Y25" s="351"/>
      <c r="Z25" s="835"/>
      <c r="AA25" s="836"/>
      <c r="AB25" s="836"/>
      <c r="AC25" s="836"/>
      <c r="AD25" s="58"/>
      <c r="AE25" s="59"/>
      <c r="AF25" s="919"/>
      <c r="AG25" s="920"/>
      <c r="AH25" s="920"/>
      <c r="AI25" s="920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13">
        <f>IF(N26=0,IF(G26&gt;0,"皆増",0),IF(G26=0,"皆減",ROUND((G26-N26)/N26*100,1)))</f>
        <v>2.1</v>
      </c>
      <c r="T26" s="814"/>
      <c r="U26" s="346" t="s">
        <v>50</v>
      </c>
      <c r="V26" s="347"/>
      <c r="W26" s="347"/>
      <c r="X26" s="347"/>
      <c r="Y26" s="348"/>
      <c r="Z26" s="833">
        <v>34155644</v>
      </c>
      <c r="AA26" s="834"/>
      <c r="AB26" s="834"/>
      <c r="AC26" s="834"/>
      <c r="AD26" s="62"/>
      <c r="AE26" s="56" t="s">
        <v>18</v>
      </c>
      <c r="AF26" s="917">
        <v>38966539</v>
      </c>
      <c r="AG26" s="918"/>
      <c r="AH26" s="918"/>
      <c r="AI26" s="918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15"/>
      <c r="T27" s="816"/>
      <c r="U27" s="349"/>
      <c r="V27" s="350"/>
      <c r="W27" s="350"/>
      <c r="X27" s="350"/>
      <c r="Y27" s="351"/>
      <c r="Z27" s="835"/>
      <c r="AA27" s="836"/>
      <c r="AB27" s="836"/>
      <c r="AC27" s="836"/>
      <c r="AD27" s="79"/>
      <c r="AE27" s="80"/>
      <c r="AF27" s="919"/>
      <c r="AG27" s="920"/>
      <c r="AH27" s="920"/>
      <c r="AI27" s="920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21"/>
      <c r="T28" s="92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27"/>
      <c r="T29" s="92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67" t="s">
        <v>93</v>
      </c>
      <c r="I34" s="967"/>
      <c r="J34" s="967"/>
      <c r="K34" s="967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8">
        <v>-6</v>
      </c>
      <c r="AB34" s="968"/>
      <c r="AC34" s="968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23">
        <v>11.25</v>
      </c>
      <c r="J35" s="823"/>
      <c r="K35" s="51"/>
      <c r="L35" s="49" t="s">
        <v>61</v>
      </c>
      <c r="M35" s="50"/>
      <c r="N35" s="94" t="s">
        <v>60</v>
      </c>
      <c r="O35" s="969">
        <v>11.25</v>
      </c>
      <c r="P35" s="969"/>
      <c r="Q35" s="969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9" t="s">
        <v>91</v>
      </c>
      <c r="AH35" s="839"/>
      <c r="AI35" s="83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67" t="s">
        <v>93</v>
      </c>
      <c r="I36" s="967"/>
      <c r="J36" s="967"/>
      <c r="K36" s="96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8" t="s">
        <v>93</v>
      </c>
      <c r="AB36" s="968"/>
      <c r="AC36" s="968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6">
        <v>16.25</v>
      </c>
      <c r="J37" s="846"/>
      <c r="K37" s="81"/>
      <c r="L37" s="101" t="s">
        <v>61</v>
      </c>
      <c r="M37" s="102"/>
      <c r="N37" s="103" t="s">
        <v>60</v>
      </c>
      <c r="O37" s="970">
        <v>16.25</v>
      </c>
      <c r="P37" s="970"/>
      <c r="Q37" s="970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7">
        <v>350</v>
      </c>
      <c r="AB37" s="847"/>
      <c r="AC37" s="847"/>
      <c r="AD37" s="105"/>
      <c r="AE37" s="106" t="s">
        <v>61</v>
      </c>
      <c r="AF37" s="100" t="s">
        <v>60</v>
      </c>
      <c r="AG37" s="848" t="s">
        <v>92</v>
      </c>
      <c r="AH37" s="848"/>
      <c r="AI37" s="84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9" t="s">
        <v>75</v>
      </c>
      <c r="V42" s="850"/>
      <c r="W42" s="85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51"/>
      <c r="V43" s="852"/>
      <c r="W43" s="852"/>
      <c r="X43" s="324">
        <v>42501143</v>
      </c>
      <c r="Y43" s="325"/>
      <c r="Z43" s="547"/>
      <c r="AA43" s="971">
        <v>16269</v>
      </c>
      <c r="AB43" s="972"/>
      <c r="AC43" s="973"/>
      <c r="AD43" s="840">
        <v>10427276</v>
      </c>
      <c r="AE43" s="841"/>
      <c r="AF43" s="841"/>
      <c r="AG43" s="842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55">
        <v>300600</v>
      </c>
      <c r="I44" s="856"/>
      <c r="J44" s="856"/>
      <c r="K44" s="857"/>
      <c r="L44" s="528">
        <v>171</v>
      </c>
      <c r="M44" s="529"/>
      <c r="N44" s="50"/>
      <c r="O44" s="905">
        <v>3260</v>
      </c>
      <c r="P44" s="906"/>
      <c r="Q44" s="354">
        <v>308200</v>
      </c>
      <c r="R44" s="355"/>
      <c r="S44" s="858"/>
      <c r="T44" s="476"/>
      <c r="U44" s="853"/>
      <c r="V44" s="854"/>
      <c r="W44" s="854"/>
      <c r="X44" s="326"/>
      <c r="Y44" s="327"/>
      <c r="Z44" s="548"/>
      <c r="AA44" s="974"/>
      <c r="AB44" s="975"/>
      <c r="AC44" s="976"/>
      <c r="AD44" s="843"/>
      <c r="AE44" s="844"/>
      <c r="AF44" s="844"/>
      <c r="AG44" s="84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9">
        <v>303600</v>
      </c>
      <c r="I45" s="860"/>
      <c r="J45" s="860"/>
      <c r="K45" s="861"/>
      <c r="L45" s="567">
        <v>0</v>
      </c>
      <c r="M45" s="568"/>
      <c r="N45" s="50"/>
      <c r="O45" s="946">
        <v>368</v>
      </c>
      <c r="P45" s="947"/>
      <c r="Q45" s="862">
        <v>307900</v>
      </c>
      <c r="R45" s="863"/>
      <c r="S45" s="864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32">
        <v>1011</v>
      </c>
      <c r="AB45" s="933"/>
      <c r="AC45" s="934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66">
        <v>336400</v>
      </c>
      <c r="I46" s="837"/>
      <c r="J46" s="837"/>
      <c r="K46" s="867"/>
      <c r="L46" s="549">
        <v>7</v>
      </c>
      <c r="M46" s="550"/>
      <c r="N46" s="121"/>
      <c r="O46" s="903">
        <v>102</v>
      </c>
      <c r="P46" s="904"/>
      <c r="Q46" s="352">
        <v>336300</v>
      </c>
      <c r="R46" s="353"/>
      <c r="S46" s="865"/>
      <c r="T46" s="476"/>
      <c r="U46" s="587"/>
      <c r="V46" s="558"/>
      <c r="W46" s="559"/>
      <c r="X46" s="528"/>
      <c r="Y46" s="529"/>
      <c r="Z46" s="561"/>
      <c r="AA46" s="935"/>
      <c r="AB46" s="936"/>
      <c r="AC46" s="937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55"/>
      <c r="I47" s="856"/>
      <c r="J47" s="856"/>
      <c r="K47" s="857"/>
      <c r="L47" s="528"/>
      <c r="M47" s="529"/>
      <c r="N47" s="50"/>
      <c r="O47" s="905"/>
      <c r="P47" s="906"/>
      <c r="Q47" s="354"/>
      <c r="R47" s="355"/>
      <c r="S47" s="858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43">
        <v>0</v>
      </c>
      <c r="AB47" s="944"/>
      <c r="AC47" s="945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9" t="s">
        <v>93</v>
      </c>
      <c r="I48" s="860"/>
      <c r="J48" s="860"/>
      <c r="K48" s="861"/>
      <c r="L48" s="567">
        <v>0</v>
      </c>
      <c r="M48" s="568"/>
      <c r="N48" s="50"/>
      <c r="O48" s="946">
        <v>0</v>
      </c>
      <c r="P48" s="947"/>
      <c r="Q48" s="862" t="s">
        <v>33</v>
      </c>
      <c r="R48" s="863"/>
      <c r="S48" s="864"/>
      <c r="T48" s="476"/>
      <c r="U48" s="587"/>
      <c r="V48" s="558"/>
      <c r="W48" s="559"/>
      <c r="X48" s="528"/>
      <c r="Y48" s="529"/>
      <c r="Z48" s="561"/>
      <c r="AA48" s="935"/>
      <c r="AB48" s="936"/>
      <c r="AC48" s="937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9">
        <v>301700</v>
      </c>
      <c r="I49" s="860"/>
      <c r="J49" s="860"/>
      <c r="K49" s="861"/>
      <c r="L49" s="577">
        <f>L44+L46+L48</f>
        <v>178</v>
      </c>
      <c r="M49" s="578"/>
      <c r="N49" s="50"/>
      <c r="O49" s="946">
        <f>O44+O46+O48</f>
        <v>3362</v>
      </c>
      <c r="P49" s="947"/>
      <c r="Q49" s="862">
        <v>309100</v>
      </c>
      <c r="R49" s="863"/>
      <c r="S49" s="864"/>
      <c r="T49" s="476"/>
      <c r="U49" s="587"/>
      <c r="V49" s="608" t="s">
        <v>86</v>
      </c>
      <c r="W49" s="609"/>
      <c r="X49" s="549">
        <v>0</v>
      </c>
      <c r="Y49" s="550"/>
      <c r="Z49" s="560"/>
      <c r="AA49" s="943">
        <v>0</v>
      </c>
      <c r="AB49" s="944"/>
      <c r="AC49" s="945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66">
        <v>314200</v>
      </c>
      <c r="I50" s="837"/>
      <c r="J50" s="837"/>
      <c r="K50" s="867"/>
      <c r="L50" s="549">
        <v>1</v>
      </c>
      <c r="M50" s="550"/>
      <c r="N50" s="121"/>
      <c r="O50" s="903">
        <v>106</v>
      </c>
      <c r="P50" s="904"/>
      <c r="Q50" s="352">
        <v>312200</v>
      </c>
      <c r="R50" s="353"/>
      <c r="S50" s="865"/>
      <c r="T50" s="476"/>
      <c r="U50" s="588"/>
      <c r="V50" s="610"/>
      <c r="W50" s="611"/>
      <c r="X50" s="528"/>
      <c r="Y50" s="529"/>
      <c r="Z50" s="561"/>
      <c r="AA50" s="935"/>
      <c r="AB50" s="936"/>
      <c r="AC50" s="937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55"/>
      <c r="I51" s="856"/>
      <c r="J51" s="856"/>
      <c r="K51" s="857"/>
      <c r="L51" s="528"/>
      <c r="M51" s="529"/>
      <c r="N51" s="50"/>
      <c r="O51" s="905"/>
      <c r="P51" s="906"/>
      <c r="Q51" s="354"/>
      <c r="R51" s="355"/>
      <c r="S51" s="858"/>
      <c r="T51" s="476"/>
      <c r="U51" s="849" t="s">
        <v>88</v>
      </c>
      <c r="V51" s="850"/>
      <c r="W51" s="880"/>
      <c r="X51" s="602">
        <f>X43+X45-X47+X49</f>
        <v>45806385</v>
      </c>
      <c r="Y51" s="603"/>
      <c r="Z51" s="604"/>
      <c r="AA51" s="951">
        <f>AA43+AA45-AA47+AA49</f>
        <v>17280</v>
      </c>
      <c r="AB51" s="952"/>
      <c r="AC51" s="953"/>
      <c r="AD51" s="874">
        <f>AD43+AD45-AD47+AD49</f>
        <v>12111012</v>
      </c>
      <c r="AE51" s="875"/>
      <c r="AF51" s="875"/>
      <c r="AG51" s="876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71">
        <v>302100</v>
      </c>
      <c r="I52" s="872"/>
      <c r="J52" s="872"/>
      <c r="K52" s="873"/>
      <c r="L52" s="623">
        <f>L49+L50</f>
        <v>179</v>
      </c>
      <c r="M52" s="624"/>
      <c r="N52" s="102"/>
      <c r="O52" s="948">
        <f>O49+O50</f>
        <v>3468</v>
      </c>
      <c r="P52" s="949"/>
      <c r="Q52" s="868">
        <v>309100</v>
      </c>
      <c r="R52" s="869"/>
      <c r="S52" s="870"/>
      <c r="T52" s="477"/>
      <c r="U52" s="881"/>
      <c r="V52" s="882"/>
      <c r="W52" s="883"/>
      <c r="X52" s="605"/>
      <c r="Y52" s="606"/>
      <c r="Z52" s="607"/>
      <c r="AA52" s="954"/>
      <c r="AB52" s="955"/>
      <c r="AC52" s="956"/>
      <c r="AD52" s="877"/>
      <c r="AE52" s="878"/>
      <c r="AF52" s="878"/>
      <c r="AG52" s="87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9" t="s">
        <v>105</v>
      </c>
      <c r="C2" s="979"/>
      <c r="D2" s="979"/>
      <c r="E2" s="9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63" t="s">
        <v>33</v>
      </c>
      <c r="E5" s="863"/>
      <c r="F5" s="863"/>
      <c r="G5" s="863"/>
      <c r="H5" s="863"/>
      <c r="I5" s="11" t="s">
        <v>6</v>
      </c>
      <c r="J5" s="985" t="s">
        <v>33</v>
      </c>
      <c r="K5" s="986"/>
      <c r="L5" s="986"/>
      <c r="M5" s="986"/>
      <c r="N5" s="12" t="s">
        <v>7</v>
      </c>
      <c r="O5" s="862" t="s">
        <v>33</v>
      </c>
      <c r="P5" s="863"/>
      <c r="Q5" s="863"/>
      <c r="R5" s="863"/>
      <c r="S5" s="863"/>
      <c r="T5" s="863"/>
      <c r="U5" s="11" t="s">
        <v>6</v>
      </c>
      <c r="V5" s="862" t="s">
        <v>33</v>
      </c>
      <c r="W5" s="863"/>
      <c r="X5" s="863"/>
      <c r="Y5" s="863"/>
      <c r="Z5" s="863"/>
      <c r="AA5" s="863"/>
      <c r="AB5" s="13" t="s">
        <v>6</v>
      </c>
      <c r="AC5" s="977" t="s">
        <v>8</v>
      </c>
      <c r="AD5" s="978"/>
      <c r="AE5" s="978"/>
      <c r="AF5" s="978"/>
      <c r="AG5" s="863" t="s">
        <v>33</v>
      </c>
      <c r="AH5" s="863"/>
      <c r="AI5" s="86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9" t="s">
        <v>33</v>
      </c>
      <c r="E6" s="869"/>
      <c r="F6" s="869"/>
      <c r="G6" s="869"/>
      <c r="H6" s="869"/>
      <c r="I6" s="17" t="s">
        <v>6</v>
      </c>
      <c r="J6" s="983" t="s">
        <v>33</v>
      </c>
      <c r="K6" s="984"/>
      <c r="L6" s="984"/>
      <c r="M6" s="984"/>
      <c r="N6" s="18" t="s">
        <v>7</v>
      </c>
      <c r="O6" s="868" t="s">
        <v>33</v>
      </c>
      <c r="P6" s="869"/>
      <c r="Q6" s="869"/>
      <c r="R6" s="869"/>
      <c r="S6" s="869"/>
      <c r="T6" s="869"/>
      <c r="U6" s="17" t="s">
        <v>6</v>
      </c>
      <c r="V6" s="868" t="s">
        <v>33</v>
      </c>
      <c r="W6" s="869"/>
      <c r="X6" s="869"/>
      <c r="Y6" s="869"/>
      <c r="Z6" s="869"/>
      <c r="AA6" s="869"/>
      <c r="AB6" s="19" t="s">
        <v>6</v>
      </c>
      <c r="AC6" s="977" t="s">
        <v>10</v>
      </c>
      <c r="AD6" s="978"/>
      <c r="AE6" s="978"/>
      <c r="AF6" s="978"/>
      <c r="AG6" s="869" t="s">
        <v>46</v>
      </c>
      <c r="AH6" s="869"/>
      <c r="AI6" s="86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91" t="s">
        <v>101</v>
      </c>
      <c r="H8" s="992"/>
      <c r="I8" s="992"/>
      <c r="J8" s="992"/>
      <c r="K8" s="992"/>
      <c r="L8" s="992"/>
      <c r="M8" s="993"/>
      <c r="N8" s="980" t="s">
        <v>13</v>
      </c>
      <c r="O8" s="981"/>
      <c r="P8" s="981"/>
      <c r="Q8" s="981"/>
      <c r="R8" s="994"/>
      <c r="S8" s="288" t="s">
        <v>14</v>
      </c>
      <c r="T8" s="328"/>
      <c r="U8" s="329" t="s">
        <v>15</v>
      </c>
      <c r="V8" s="278"/>
      <c r="W8" s="278"/>
      <c r="X8" s="278"/>
      <c r="Y8" s="279"/>
      <c r="Z8" s="991" t="s">
        <v>12</v>
      </c>
      <c r="AA8" s="992"/>
      <c r="AB8" s="992"/>
      <c r="AC8" s="992"/>
      <c r="AD8" s="992"/>
      <c r="AE8" s="993"/>
      <c r="AF8" s="980" t="s">
        <v>102</v>
      </c>
      <c r="AG8" s="981"/>
      <c r="AH8" s="981"/>
      <c r="AI8" s="981"/>
      <c r="AJ8" s="981"/>
      <c r="AK8" s="98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95">
        <v>669057</v>
      </c>
      <c r="H10" s="996"/>
      <c r="I10" s="996"/>
      <c r="J10" s="996"/>
      <c r="K10" s="996"/>
      <c r="L10" s="44"/>
      <c r="M10" s="45"/>
      <c r="N10" s="303">
        <v>892870</v>
      </c>
      <c r="O10" s="304"/>
      <c r="P10" s="304"/>
      <c r="Q10" s="304"/>
      <c r="R10" s="20"/>
      <c r="S10" s="813">
        <v>-25.1</v>
      </c>
      <c r="T10" s="814"/>
      <c r="U10" s="311" t="s">
        <v>22</v>
      </c>
      <c r="V10" s="312"/>
      <c r="W10" s="312"/>
      <c r="X10" s="312"/>
      <c r="Y10" s="313"/>
      <c r="Z10" s="987" t="s">
        <v>33</v>
      </c>
      <c r="AA10" s="988"/>
      <c r="AB10" s="988"/>
      <c r="AC10" s="988"/>
      <c r="AD10" s="46"/>
      <c r="AE10" s="47"/>
      <c r="AF10" s="938" t="s">
        <v>33</v>
      </c>
      <c r="AG10" s="939"/>
      <c r="AH10" s="939"/>
      <c r="AI10" s="939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97"/>
      <c r="H11" s="998"/>
      <c r="I11" s="998"/>
      <c r="J11" s="998"/>
      <c r="K11" s="998"/>
      <c r="L11" s="49"/>
      <c r="M11" s="50"/>
      <c r="N11" s="305"/>
      <c r="O11" s="306"/>
      <c r="P11" s="306"/>
      <c r="Q11" s="306"/>
      <c r="R11" s="51"/>
      <c r="S11" s="815"/>
      <c r="T11" s="816"/>
      <c r="U11" s="314"/>
      <c r="V11" s="315"/>
      <c r="W11" s="315"/>
      <c r="X11" s="315"/>
      <c r="Y11" s="316"/>
      <c r="Z11" s="989"/>
      <c r="AA11" s="990"/>
      <c r="AB11" s="990"/>
      <c r="AC11" s="990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95">
        <v>591128</v>
      </c>
      <c r="H12" s="996"/>
      <c r="I12" s="996"/>
      <c r="J12" s="996"/>
      <c r="K12" s="996"/>
      <c r="L12" s="44"/>
      <c r="M12" s="45"/>
      <c r="N12" s="303">
        <v>819797</v>
      </c>
      <c r="O12" s="304"/>
      <c r="P12" s="304"/>
      <c r="Q12" s="304"/>
      <c r="R12" s="20"/>
      <c r="S12" s="999">
        <v>-27.9</v>
      </c>
      <c r="T12" s="1000"/>
      <c r="U12" s="343" t="s">
        <v>25</v>
      </c>
      <c r="V12" s="344"/>
      <c r="W12" s="344"/>
      <c r="X12" s="344"/>
      <c r="Y12" s="336"/>
      <c r="Z12" s="987" t="s">
        <v>33</v>
      </c>
      <c r="AA12" s="988"/>
      <c r="AB12" s="988"/>
      <c r="AC12" s="988"/>
      <c r="AD12" s="55"/>
      <c r="AE12" s="56" t="s">
        <v>18</v>
      </c>
      <c r="AF12" s="938" t="s">
        <v>33</v>
      </c>
      <c r="AG12" s="939"/>
      <c r="AH12" s="939"/>
      <c r="AI12" s="939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97"/>
      <c r="H13" s="998"/>
      <c r="I13" s="998"/>
      <c r="J13" s="998"/>
      <c r="K13" s="998"/>
      <c r="L13" s="49"/>
      <c r="M13" s="50"/>
      <c r="N13" s="305"/>
      <c r="O13" s="306"/>
      <c r="P13" s="306"/>
      <c r="Q13" s="306"/>
      <c r="R13" s="51"/>
      <c r="S13" s="815"/>
      <c r="T13" s="816"/>
      <c r="U13" s="314"/>
      <c r="V13" s="315"/>
      <c r="W13" s="315"/>
      <c r="X13" s="315"/>
      <c r="Y13" s="316"/>
      <c r="Z13" s="989"/>
      <c r="AA13" s="990"/>
      <c r="AB13" s="990"/>
      <c r="AC13" s="990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001">
        <v>77929</v>
      </c>
      <c r="H14" s="1002"/>
      <c r="I14" s="1002"/>
      <c r="J14" s="1002"/>
      <c r="K14" s="1002"/>
      <c r="L14" s="44"/>
      <c r="M14" s="45"/>
      <c r="N14" s="337">
        <v>73073</v>
      </c>
      <c r="O14" s="338"/>
      <c r="P14" s="338"/>
      <c r="Q14" s="338"/>
      <c r="R14" s="61"/>
      <c r="S14" s="999">
        <v>6.6</v>
      </c>
      <c r="T14" s="1000"/>
      <c r="U14" s="343" t="s">
        <v>28</v>
      </c>
      <c r="V14" s="344"/>
      <c r="W14" s="344"/>
      <c r="X14" s="344"/>
      <c r="Y14" s="336"/>
      <c r="Z14" s="987" t="s">
        <v>33</v>
      </c>
      <c r="AA14" s="988"/>
      <c r="AB14" s="988"/>
      <c r="AC14" s="988"/>
      <c r="AD14" s="62"/>
      <c r="AE14" s="56" t="s">
        <v>18</v>
      </c>
      <c r="AF14" s="938" t="s">
        <v>33</v>
      </c>
      <c r="AG14" s="939"/>
      <c r="AH14" s="939"/>
      <c r="AI14" s="939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003"/>
      <c r="H15" s="1004"/>
      <c r="I15" s="1004"/>
      <c r="J15" s="1004"/>
      <c r="K15" s="1004"/>
      <c r="L15" s="49"/>
      <c r="M15" s="50"/>
      <c r="N15" s="305"/>
      <c r="O15" s="306"/>
      <c r="P15" s="306"/>
      <c r="Q15" s="306"/>
      <c r="R15" s="51"/>
      <c r="S15" s="815"/>
      <c r="T15" s="816"/>
      <c r="U15" s="314"/>
      <c r="V15" s="315"/>
      <c r="W15" s="315"/>
      <c r="X15" s="315"/>
      <c r="Y15" s="316"/>
      <c r="Z15" s="989"/>
      <c r="AA15" s="990"/>
      <c r="AB15" s="990"/>
      <c r="AC15" s="990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95">
        <v>0</v>
      </c>
      <c r="H16" s="996"/>
      <c r="I16" s="996"/>
      <c r="J16" s="996"/>
      <c r="K16" s="996"/>
      <c r="L16" s="44"/>
      <c r="M16" s="45"/>
      <c r="N16" s="303">
        <v>0</v>
      </c>
      <c r="O16" s="304"/>
      <c r="P16" s="304"/>
      <c r="Q16" s="304"/>
      <c r="R16" s="20"/>
      <c r="S16" s="999">
        <v>0</v>
      </c>
      <c r="T16" s="100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97"/>
      <c r="H17" s="998"/>
      <c r="I17" s="998"/>
      <c r="J17" s="998"/>
      <c r="K17" s="998"/>
      <c r="L17" s="49"/>
      <c r="M17" s="50"/>
      <c r="N17" s="305"/>
      <c r="O17" s="306"/>
      <c r="P17" s="306"/>
      <c r="Q17" s="306"/>
      <c r="R17" s="51"/>
      <c r="S17" s="815"/>
      <c r="T17" s="81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001">
        <v>77929</v>
      </c>
      <c r="H18" s="1002"/>
      <c r="I18" s="1002"/>
      <c r="J18" s="1002"/>
      <c r="K18" s="1002"/>
      <c r="L18" s="44"/>
      <c r="M18" s="45"/>
      <c r="N18" s="337">
        <v>73073</v>
      </c>
      <c r="O18" s="338"/>
      <c r="P18" s="338"/>
      <c r="Q18" s="338"/>
      <c r="R18" s="61"/>
      <c r="S18" s="999">
        <v>6.6</v>
      </c>
      <c r="T18" s="1000"/>
      <c r="U18" s="343" t="s">
        <v>37</v>
      </c>
      <c r="V18" s="344"/>
      <c r="W18" s="344"/>
      <c r="X18" s="344"/>
      <c r="Y18" s="336"/>
      <c r="Z18" s="1005" t="s">
        <v>33</v>
      </c>
      <c r="AA18" s="1006"/>
      <c r="AB18" s="1006"/>
      <c r="AC18" s="1006"/>
      <c r="AD18" s="1006"/>
      <c r="AE18" s="1007"/>
      <c r="AF18" s="364" t="s">
        <v>33</v>
      </c>
      <c r="AG18" s="365"/>
      <c r="AH18" s="365"/>
      <c r="AI18" s="365"/>
      <c r="AJ18" s="365"/>
      <c r="AK18" s="82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003"/>
      <c r="H19" s="1004"/>
      <c r="I19" s="1004"/>
      <c r="J19" s="1004"/>
      <c r="K19" s="1004"/>
      <c r="L19" s="49"/>
      <c r="M19" s="50"/>
      <c r="N19" s="305"/>
      <c r="O19" s="306"/>
      <c r="P19" s="306"/>
      <c r="Q19" s="306"/>
      <c r="R19" s="51"/>
      <c r="S19" s="815"/>
      <c r="T19" s="816"/>
      <c r="U19" s="314"/>
      <c r="V19" s="315"/>
      <c r="W19" s="315"/>
      <c r="X19" s="315"/>
      <c r="Y19" s="316"/>
      <c r="Z19" s="1008"/>
      <c r="AA19" s="1009"/>
      <c r="AB19" s="1009"/>
      <c r="AC19" s="1009"/>
      <c r="AD19" s="1009"/>
      <c r="AE19" s="1010"/>
      <c r="AF19" s="367"/>
      <c r="AG19" s="368"/>
      <c r="AH19" s="368"/>
      <c r="AI19" s="368"/>
      <c r="AJ19" s="368"/>
      <c r="AK19" s="82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95">
        <v>4855</v>
      </c>
      <c r="H20" s="996"/>
      <c r="I20" s="996"/>
      <c r="J20" s="996"/>
      <c r="K20" s="996"/>
      <c r="L20" s="44"/>
      <c r="M20" s="45"/>
      <c r="N20" s="303">
        <v>18834</v>
      </c>
      <c r="O20" s="304"/>
      <c r="P20" s="304"/>
      <c r="Q20" s="304"/>
      <c r="R20" s="20"/>
      <c r="S20" s="1011"/>
      <c r="T20" s="1012"/>
      <c r="U20" s="346" t="s">
        <v>40</v>
      </c>
      <c r="V20" s="347"/>
      <c r="W20" s="347"/>
      <c r="X20" s="347"/>
      <c r="Y20" s="348"/>
      <c r="Z20" s="70"/>
      <c r="AA20" s="1015" t="s">
        <v>33</v>
      </c>
      <c r="AB20" s="1015"/>
      <c r="AC20" s="1015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97"/>
      <c r="H21" s="998"/>
      <c r="I21" s="998"/>
      <c r="J21" s="998"/>
      <c r="K21" s="998"/>
      <c r="L21" s="49"/>
      <c r="M21" s="50"/>
      <c r="N21" s="305"/>
      <c r="O21" s="306"/>
      <c r="P21" s="306"/>
      <c r="Q21" s="306"/>
      <c r="R21" s="51"/>
      <c r="S21" s="1013"/>
      <c r="T21" s="1014"/>
      <c r="U21" s="349"/>
      <c r="V21" s="350"/>
      <c r="W21" s="350"/>
      <c r="X21" s="350"/>
      <c r="Y21" s="351"/>
      <c r="Z21" s="75"/>
      <c r="AA21" s="1016"/>
      <c r="AB21" s="1016"/>
      <c r="AC21" s="1016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95">
        <v>0</v>
      </c>
      <c r="H22" s="996"/>
      <c r="I22" s="996"/>
      <c r="J22" s="996"/>
      <c r="K22" s="996"/>
      <c r="L22" s="44"/>
      <c r="M22" s="45"/>
      <c r="N22" s="303">
        <v>0</v>
      </c>
      <c r="O22" s="304"/>
      <c r="P22" s="304"/>
      <c r="Q22" s="304"/>
      <c r="R22" s="20"/>
      <c r="S22" s="813" t="s">
        <v>90</v>
      </c>
      <c r="T22" s="814"/>
      <c r="U22" s="346" t="s">
        <v>43</v>
      </c>
      <c r="V22" s="347"/>
      <c r="W22" s="347"/>
      <c r="X22" s="347"/>
      <c r="Y22" s="348"/>
      <c r="Z22" s="70"/>
      <c r="AA22" s="1017" t="s">
        <v>33</v>
      </c>
      <c r="AB22" s="1017"/>
      <c r="AC22" s="1017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97"/>
      <c r="H23" s="998"/>
      <c r="I23" s="998"/>
      <c r="J23" s="998"/>
      <c r="K23" s="998"/>
      <c r="L23" s="49"/>
      <c r="M23" s="50"/>
      <c r="N23" s="305"/>
      <c r="O23" s="306"/>
      <c r="P23" s="306"/>
      <c r="Q23" s="306"/>
      <c r="R23" s="51"/>
      <c r="S23" s="815"/>
      <c r="T23" s="816"/>
      <c r="U23" s="349"/>
      <c r="V23" s="350"/>
      <c r="W23" s="350"/>
      <c r="X23" s="350"/>
      <c r="Y23" s="351"/>
      <c r="Z23" s="75"/>
      <c r="AA23" s="1018"/>
      <c r="AB23" s="1018"/>
      <c r="AC23" s="1018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95">
        <v>0</v>
      </c>
      <c r="H24" s="996"/>
      <c r="I24" s="996"/>
      <c r="J24" s="996"/>
      <c r="K24" s="996"/>
      <c r="L24" s="44"/>
      <c r="M24" s="45"/>
      <c r="N24" s="303">
        <v>0</v>
      </c>
      <c r="O24" s="304"/>
      <c r="P24" s="304"/>
      <c r="Q24" s="304"/>
      <c r="R24" s="20"/>
      <c r="S24" s="813" t="s">
        <v>90</v>
      </c>
      <c r="T24" s="814"/>
      <c r="U24" s="346" t="s">
        <v>47</v>
      </c>
      <c r="V24" s="347"/>
      <c r="W24" s="347"/>
      <c r="X24" s="347"/>
      <c r="Y24" s="348"/>
      <c r="Z24" s="1019">
        <v>0</v>
      </c>
      <c r="AA24" s="1020"/>
      <c r="AB24" s="1020"/>
      <c r="AC24" s="1020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97"/>
      <c r="H25" s="998"/>
      <c r="I25" s="998"/>
      <c r="J25" s="998"/>
      <c r="K25" s="998"/>
      <c r="L25" s="49"/>
      <c r="M25" s="50"/>
      <c r="N25" s="305"/>
      <c r="O25" s="306"/>
      <c r="P25" s="306"/>
      <c r="Q25" s="306"/>
      <c r="R25" s="51"/>
      <c r="S25" s="815"/>
      <c r="T25" s="816"/>
      <c r="U25" s="349"/>
      <c r="V25" s="350"/>
      <c r="W25" s="350"/>
      <c r="X25" s="350"/>
      <c r="Y25" s="351"/>
      <c r="Z25" s="1021"/>
      <c r="AA25" s="1022"/>
      <c r="AB25" s="1022"/>
      <c r="AC25" s="1022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95">
        <v>0</v>
      </c>
      <c r="H26" s="996"/>
      <c r="I26" s="996"/>
      <c r="J26" s="996"/>
      <c r="K26" s="996"/>
      <c r="L26" s="44"/>
      <c r="M26" s="45"/>
      <c r="N26" s="303">
        <v>0</v>
      </c>
      <c r="O26" s="304"/>
      <c r="P26" s="304"/>
      <c r="Q26" s="304"/>
      <c r="R26" s="20"/>
      <c r="S26" s="813" t="s">
        <v>90</v>
      </c>
      <c r="T26" s="814"/>
      <c r="U26" s="346" t="s">
        <v>50</v>
      </c>
      <c r="V26" s="347"/>
      <c r="W26" s="347"/>
      <c r="X26" s="347"/>
      <c r="Y26" s="348"/>
      <c r="Z26" s="1023" t="s">
        <v>33</v>
      </c>
      <c r="AA26" s="1024"/>
      <c r="AB26" s="1024"/>
      <c r="AC26" s="1024"/>
      <c r="AD26" s="62"/>
      <c r="AE26" s="56" t="s">
        <v>18</v>
      </c>
      <c r="AF26" s="1027" t="s">
        <v>33</v>
      </c>
      <c r="AG26" s="1028"/>
      <c r="AH26" s="1028"/>
      <c r="AI26" s="1028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97"/>
      <c r="H27" s="998"/>
      <c r="I27" s="998"/>
      <c r="J27" s="998"/>
      <c r="K27" s="998"/>
      <c r="L27" s="49"/>
      <c r="M27" s="50"/>
      <c r="N27" s="305"/>
      <c r="O27" s="306"/>
      <c r="P27" s="306"/>
      <c r="Q27" s="306"/>
      <c r="R27" s="51"/>
      <c r="S27" s="815"/>
      <c r="T27" s="816"/>
      <c r="U27" s="349"/>
      <c r="V27" s="350"/>
      <c r="W27" s="350"/>
      <c r="X27" s="350"/>
      <c r="Y27" s="351"/>
      <c r="Z27" s="1025"/>
      <c r="AA27" s="1026"/>
      <c r="AB27" s="1026"/>
      <c r="AC27" s="1026"/>
      <c r="AD27" s="79"/>
      <c r="AE27" s="80"/>
      <c r="AF27" s="1029"/>
      <c r="AG27" s="1030"/>
      <c r="AH27" s="1030"/>
      <c r="AI27" s="1030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001">
        <v>4855</v>
      </c>
      <c r="H28" s="1002"/>
      <c r="I28" s="1002"/>
      <c r="J28" s="1002"/>
      <c r="K28" s="1002"/>
      <c r="L28" s="44"/>
      <c r="M28" s="45"/>
      <c r="N28" s="337">
        <v>18834</v>
      </c>
      <c r="O28" s="338"/>
      <c r="P28" s="338"/>
      <c r="Q28" s="338"/>
      <c r="R28" s="61"/>
      <c r="S28" s="1011"/>
      <c r="T28" s="101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31"/>
      <c r="H29" s="1032"/>
      <c r="I29" s="1032"/>
      <c r="J29" s="1032"/>
      <c r="K29" s="1032"/>
      <c r="L29" s="49"/>
      <c r="M29" s="50"/>
      <c r="N29" s="393"/>
      <c r="O29" s="394"/>
      <c r="P29" s="394"/>
      <c r="Q29" s="394"/>
      <c r="R29" s="81"/>
      <c r="S29" s="1033"/>
      <c r="T29" s="1034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35" t="s">
        <v>54</v>
      </c>
      <c r="C31" s="1036"/>
      <c r="D31" s="1036"/>
      <c r="E31" s="1036"/>
      <c r="F31" s="1036"/>
      <c r="G31" s="1036"/>
      <c r="H31" s="1036"/>
      <c r="I31" s="1036"/>
      <c r="J31" s="1036"/>
      <c r="K31" s="1036"/>
      <c r="L31" s="1036"/>
      <c r="M31" s="1036"/>
      <c r="N31" s="1036"/>
      <c r="O31" s="1036"/>
      <c r="P31" s="1036"/>
      <c r="Q31" s="1036"/>
      <c r="R31" s="1036"/>
      <c r="S31" s="1036"/>
      <c r="T31" s="1036"/>
      <c r="U31" s="1036"/>
      <c r="V31" s="1036"/>
      <c r="W31" s="1036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37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9" t="s">
        <v>12</v>
      </c>
      <c r="H33" s="1040"/>
      <c r="I33" s="1040"/>
      <c r="J33" s="1040"/>
      <c r="K33" s="1040"/>
      <c r="L33" s="1040"/>
      <c r="M33" s="1041"/>
      <c r="N33" s="1042" t="s">
        <v>13</v>
      </c>
      <c r="O33" s="1043"/>
      <c r="P33" s="1043"/>
      <c r="Q33" s="1043"/>
      <c r="R33" s="1044"/>
      <c r="S33" s="431" t="s">
        <v>56</v>
      </c>
      <c r="T33" s="425"/>
      <c r="U33" s="425"/>
      <c r="V33" s="425"/>
      <c r="W33" s="425"/>
      <c r="X33" s="425"/>
      <c r="Y33" s="426"/>
      <c r="Z33" s="1039" t="s">
        <v>101</v>
      </c>
      <c r="AA33" s="1040"/>
      <c r="AB33" s="1040"/>
      <c r="AC33" s="1040"/>
      <c r="AD33" s="1040"/>
      <c r="AE33" s="1041"/>
      <c r="AF33" s="1042" t="s">
        <v>102</v>
      </c>
      <c r="AG33" s="1043"/>
      <c r="AH33" s="1043"/>
      <c r="AI33" s="1043"/>
      <c r="AJ33" s="1043"/>
      <c r="AK33" s="1045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46" t="s">
        <v>33</v>
      </c>
      <c r="I34" s="1046"/>
      <c r="J34" s="1046"/>
      <c r="K34" s="1046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9" t="s">
        <v>33</v>
      </c>
      <c r="J35" s="1009"/>
      <c r="K35" s="51"/>
      <c r="L35" s="49" t="s">
        <v>61</v>
      </c>
      <c r="M35" s="50"/>
      <c r="N35" s="94" t="s">
        <v>60</v>
      </c>
      <c r="O35" s="838" t="s">
        <v>46</v>
      </c>
      <c r="P35" s="838"/>
      <c r="Q35" s="83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/>
      <c r="AG35" s="172" t="s">
        <v>103</v>
      </c>
      <c r="AH35" s="1048" t="s">
        <v>33</v>
      </c>
      <c r="AI35" s="1048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46" t="s">
        <v>33</v>
      </c>
      <c r="I36" s="1046"/>
      <c r="J36" s="1046"/>
      <c r="K36" s="1046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9" t="s">
        <v>33</v>
      </c>
      <c r="AB36" s="1049"/>
      <c r="AC36" s="1049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50" t="s">
        <v>33</v>
      </c>
      <c r="J37" s="1050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51" t="s">
        <v>33</v>
      </c>
      <c r="AB37" s="1051"/>
      <c r="AC37" s="1051"/>
      <c r="AD37" s="105"/>
      <c r="AE37" s="106" t="s">
        <v>61</v>
      </c>
      <c r="AF37" s="100" t="s">
        <v>60</v>
      </c>
      <c r="AG37" s="173" t="s">
        <v>103</v>
      </c>
      <c r="AH37" s="1052" t="s">
        <v>33</v>
      </c>
      <c r="AI37" s="1052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60" t="s">
        <v>69</v>
      </c>
      <c r="F40" s="1061"/>
      <c r="G40" s="1061"/>
      <c r="H40" s="1061"/>
      <c r="I40" s="1061"/>
      <c r="J40" s="1061"/>
      <c r="K40" s="1061"/>
      <c r="L40" s="1061"/>
      <c r="M40" s="1061"/>
      <c r="N40" s="1062"/>
      <c r="O40" s="1060" t="s">
        <v>10</v>
      </c>
      <c r="P40" s="1061"/>
      <c r="Q40" s="1061"/>
      <c r="R40" s="1061"/>
      <c r="S40" s="106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66" t="s">
        <v>75</v>
      </c>
      <c r="V42" s="1067"/>
      <c r="W42" s="106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9"/>
      <c r="V43" s="1070"/>
      <c r="W43" s="1071"/>
      <c r="X43" s="324">
        <v>0</v>
      </c>
      <c r="Y43" s="325"/>
      <c r="Z43" s="547"/>
      <c r="AA43" s="938" t="s">
        <v>33</v>
      </c>
      <c r="AB43" s="939"/>
      <c r="AC43" s="940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97">
        <v>4</v>
      </c>
      <c r="F44" s="998"/>
      <c r="G44" s="50"/>
      <c r="H44" s="989">
        <v>376050</v>
      </c>
      <c r="I44" s="990"/>
      <c r="J44" s="990"/>
      <c r="K44" s="1059"/>
      <c r="L44" s="997">
        <v>0</v>
      </c>
      <c r="M44" s="998"/>
      <c r="N44" s="50"/>
      <c r="O44" s="354">
        <v>4</v>
      </c>
      <c r="P44" s="355"/>
      <c r="Q44" s="354">
        <v>377550</v>
      </c>
      <c r="R44" s="355"/>
      <c r="S44" s="858"/>
      <c r="T44" s="476"/>
      <c r="U44" s="1072"/>
      <c r="V44" s="1073"/>
      <c r="W44" s="1074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64">
        <v>0</v>
      </c>
      <c r="F45" s="1065"/>
      <c r="G45" s="50"/>
      <c r="H45" s="1085" t="s">
        <v>33</v>
      </c>
      <c r="I45" s="1086"/>
      <c r="J45" s="1086"/>
      <c r="K45" s="1087"/>
      <c r="L45" s="1064">
        <v>0</v>
      </c>
      <c r="M45" s="1065"/>
      <c r="N45" s="50"/>
      <c r="O45" s="862">
        <v>0</v>
      </c>
      <c r="P45" s="863"/>
      <c r="Q45" s="862" t="s">
        <v>33</v>
      </c>
      <c r="R45" s="863"/>
      <c r="S45" s="864"/>
      <c r="T45" s="476"/>
      <c r="U45" s="1088" t="s">
        <v>80</v>
      </c>
      <c r="V45" s="1081" t="s">
        <v>81</v>
      </c>
      <c r="W45" s="1082"/>
      <c r="X45" s="1053">
        <v>0</v>
      </c>
      <c r="Y45" s="1054"/>
      <c r="Z45" s="1055"/>
      <c r="AA45" s="1057" t="s">
        <v>33</v>
      </c>
      <c r="AB45" s="1046"/>
      <c r="AC45" s="1058"/>
      <c r="AD45" s="1053">
        <v>158438</v>
      </c>
      <c r="AE45" s="1054"/>
      <c r="AF45" s="1054"/>
      <c r="AG45" s="1055"/>
      <c r="AH45" s="1075">
        <v>158438</v>
      </c>
      <c r="AI45" s="1076"/>
      <c r="AJ45" s="1076"/>
      <c r="AK45" s="1077"/>
      <c r="AL45" s="175"/>
    </row>
    <row r="46" spans="1:40" ht="18.75" customHeight="1">
      <c r="A46" s="28"/>
      <c r="B46" s="584"/>
      <c r="C46" s="512" t="s">
        <v>82</v>
      </c>
      <c r="D46" s="336"/>
      <c r="E46" s="1053">
        <v>0</v>
      </c>
      <c r="F46" s="1054"/>
      <c r="G46" s="121"/>
      <c r="H46" s="1057" t="s">
        <v>33</v>
      </c>
      <c r="I46" s="1046"/>
      <c r="J46" s="1046"/>
      <c r="K46" s="1058"/>
      <c r="L46" s="1053">
        <v>0</v>
      </c>
      <c r="M46" s="1054"/>
      <c r="N46" s="121"/>
      <c r="O46" s="352">
        <v>0</v>
      </c>
      <c r="P46" s="353"/>
      <c r="Q46" s="352" t="s">
        <v>33</v>
      </c>
      <c r="R46" s="353"/>
      <c r="S46" s="865"/>
      <c r="T46" s="476"/>
      <c r="U46" s="1089"/>
      <c r="V46" s="1083"/>
      <c r="W46" s="1084"/>
      <c r="X46" s="997"/>
      <c r="Y46" s="998"/>
      <c r="Z46" s="1056"/>
      <c r="AA46" s="989"/>
      <c r="AB46" s="990"/>
      <c r="AC46" s="1059"/>
      <c r="AD46" s="997"/>
      <c r="AE46" s="998"/>
      <c r="AF46" s="998"/>
      <c r="AG46" s="1056"/>
      <c r="AH46" s="1078"/>
      <c r="AI46" s="1079"/>
      <c r="AJ46" s="1079"/>
      <c r="AK46" s="1080"/>
      <c r="AL46" s="175"/>
    </row>
    <row r="47" spans="1:40" ht="18.75" customHeight="1">
      <c r="A47" s="28"/>
      <c r="B47" s="584"/>
      <c r="C47" s="513"/>
      <c r="D47" s="316"/>
      <c r="E47" s="997"/>
      <c r="F47" s="998"/>
      <c r="G47" s="50"/>
      <c r="H47" s="989"/>
      <c r="I47" s="990"/>
      <c r="J47" s="990"/>
      <c r="K47" s="1059"/>
      <c r="L47" s="997"/>
      <c r="M47" s="998"/>
      <c r="N47" s="50"/>
      <c r="O47" s="354"/>
      <c r="P47" s="355"/>
      <c r="Q47" s="354"/>
      <c r="R47" s="355"/>
      <c r="S47" s="858"/>
      <c r="T47" s="476"/>
      <c r="U47" s="1089"/>
      <c r="V47" s="1081" t="s">
        <v>83</v>
      </c>
      <c r="W47" s="1082"/>
      <c r="X47" s="1053">
        <v>0</v>
      </c>
      <c r="Y47" s="1054"/>
      <c r="Z47" s="1055"/>
      <c r="AA47" s="1057" t="s">
        <v>33</v>
      </c>
      <c r="AB47" s="1046"/>
      <c r="AC47" s="1058"/>
      <c r="AD47" s="1053">
        <v>0</v>
      </c>
      <c r="AE47" s="1054"/>
      <c r="AF47" s="1054"/>
      <c r="AG47" s="1055"/>
      <c r="AH47" s="1075">
        <v>0</v>
      </c>
      <c r="AI47" s="1076"/>
      <c r="AJ47" s="1076"/>
      <c r="AK47" s="1077"/>
      <c r="AL47" s="175"/>
    </row>
    <row r="48" spans="1:40" ht="39" customHeight="1">
      <c r="A48" s="28"/>
      <c r="B48" s="584"/>
      <c r="C48" s="565" t="s">
        <v>84</v>
      </c>
      <c r="D48" s="566"/>
      <c r="E48" s="1064">
        <v>0</v>
      </c>
      <c r="F48" s="1065"/>
      <c r="G48" s="50"/>
      <c r="H48" s="1085" t="s">
        <v>33</v>
      </c>
      <c r="I48" s="1086"/>
      <c r="J48" s="1086"/>
      <c r="K48" s="1087"/>
      <c r="L48" s="1064">
        <v>0</v>
      </c>
      <c r="M48" s="1065"/>
      <c r="N48" s="50"/>
      <c r="O48" s="862">
        <v>0</v>
      </c>
      <c r="P48" s="863"/>
      <c r="Q48" s="862" t="s">
        <v>33</v>
      </c>
      <c r="R48" s="863"/>
      <c r="S48" s="864"/>
      <c r="T48" s="476"/>
      <c r="U48" s="1089"/>
      <c r="V48" s="1083"/>
      <c r="W48" s="1084"/>
      <c r="X48" s="997"/>
      <c r="Y48" s="998"/>
      <c r="Z48" s="1056"/>
      <c r="AA48" s="989"/>
      <c r="AB48" s="990"/>
      <c r="AC48" s="1059"/>
      <c r="AD48" s="997"/>
      <c r="AE48" s="998"/>
      <c r="AF48" s="998"/>
      <c r="AG48" s="1056"/>
      <c r="AH48" s="1078"/>
      <c r="AI48" s="1079"/>
      <c r="AJ48" s="1079"/>
      <c r="AK48" s="1080"/>
      <c r="AL48" s="175"/>
    </row>
    <row r="49" spans="1:40" ht="39" customHeight="1">
      <c r="A49" s="28"/>
      <c r="B49" s="585"/>
      <c r="C49" s="565" t="s">
        <v>85</v>
      </c>
      <c r="D49" s="566"/>
      <c r="E49" s="1091">
        <v>4</v>
      </c>
      <c r="F49" s="1092"/>
      <c r="G49" s="50"/>
      <c r="H49" s="1085">
        <v>376050</v>
      </c>
      <c r="I49" s="1086"/>
      <c r="J49" s="1086"/>
      <c r="K49" s="1087"/>
      <c r="L49" s="1091">
        <v>0</v>
      </c>
      <c r="M49" s="1092"/>
      <c r="N49" s="50"/>
      <c r="O49" s="862">
        <v>4</v>
      </c>
      <c r="P49" s="863"/>
      <c r="Q49" s="862">
        <v>377550</v>
      </c>
      <c r="R49" s="863"/>
      <c r="S49" s="864"/>
      <c r="T49" s="476"/>
      <c r="U49" s="1089"/>
      <c r="V49" s="1095" t="s">
        <v>86</v>
      </c>
      <c r="W49" s="1096"/>
      <c r="X49" s="1053">
        <v>0</v>
      </c>
      <c r="Y49" s="1054"/>
      <c r="Z49" s="1055"/>
      <c r="AA49" s="1057" t="s">
        <v>33</v>
      </c>
      <c r="AB49" s="1046"/>
      <c r="AC49" s="1058"/>
      <c r="AD49" s="1053">
        <v>0</v>
      </c>
      <c r="AE49" s="1054"/>
      <c r="AF49" s="1054"/>
      <c r="AG49" s="1055"/>
      <c r="AH49" s="1075">
        <v>0</v>
      </c>
      <c r="AI49" s="1076"/>
      <c r="AJ49" s="1076"/>
      <c r="AK49" s="1077"/>
      <c r="AL49" s="175"/>
    </row>
    <row r="50" spans="1:40" ht="18.75" customHeight="1">
      <c r="A50" s="28"/>
      <c r="B50" s="345" t="s">
        <v>87</v>
      </c>
      <c r="C50" s="344"/>
      <c r="D50" s="336"/>
      <c r="E50" s="1053">
        <v>0</v>
      </c>
      <c r="F50" s="1054"/>
      <c r="G50" s="121"/>
      <c r="H50" s="1057" t="s">
        <v>33</v>
      </c>
      <c r="I50" s="1046"/>
      <c r="J50" s="1046"/>
      <c r="K50" s="1058"/>
      <c r="L50" s="1053">
        <v>0</v>
      </c>
      <c r="M50" s="1054"/>
      <c r="N50" s="121"/>
      <c r="O50" s="352">
        <v>0</v>
      </c>
      <c r="P50" s="353"/>
      <c r="Q50" s="352" t="s">
        <v>33</v>
      </c>
      <c r="R50" s="353"/>
      <c r="S50" s="865"/>
      <c r="T50" s="476"/>
      <c r="U50" s="1090"/>
      <c r="V50" s="1097"/>
      <c r="W50" s="1098"/>
      <c r="X50" s="997"/>
      <c r="Y50" s="998"/>
      <c r="Z50" s="1056"/>
      <c r="AA50" s="989"/>
      <c r="AB50" s="990"/>
      <c r="AC50" s="1059"/>
      <c r="AD50" s="997"/>
      <c r="AE50" s="998"/>
      <c r="AF50" s="998"/>
      <c r="AG50" s="1056"/>
      <c r="AH50" s="1078"/>
      <c r="AI50" s="1079"/>
      <c r="AJ50" s="1079"/>
      <c r="AK50" s="1080"/>
      <c r="AL50" s="175"/>
    </row>
    <row r="51" spans="1:40" ht="18.75" customHeight="1">
      <c r="A51" s="28"/>
      <c r="B51" s="331"/>
      <c r="C51" s="315"/>
      <c r="D51" s="316"/>
      <c r="E51" s="997"/>
      <c r="F51" s="998"/>
      <c r="G51" s="50"/>
      <c r="H51" s="989"/>
      <c r="I51" s="990"/>
      <c r="J51" s="990"/>
      <c r="K51" s="1059"/>
      <c r="L51" s="997"/>
      <c r="M51" s="998"/>
      <c r="N51" s="50"/>
      <c r="O51" s="354"/>
      <c r="P51" s="355"/>
      <c r="Q51" s="354"/>
      <c r="R51" s="355"/>
      <c r="S51" s="858"/>
      <c r="T51" s="476"/>
      <c r="U51" s="1066" t="s">
        <v>88</v>
      </c>
      <c r="V51" s="1067"/>
      <c r="W51" s="1068"/>
      <c r="X51" s="1075">
        <v>0</v>
      </c>
      <c r="Y51" s="1076"/>
      <c r="Z51" s="1102"/>
      <c r="AA51" s="1106" t="s">
        <v>33</v>
      </c>
      <c r="AB51" s="1107"/>
      <c r="AC51" s="1108"/>
      <c r="AD51" s="1112">
        <v>291145</v>
      </c>
      <c r="AE51" s="1113"/>
      <c r="AF51" s="1113"/>
      <c r="AG51" s="1114"/>
      <c r="AH51" s="1075">
        <v>291145</v>
      </c>
      <c r="AI51" s="1076"/>
      <c r="AJ51" s="1076"/>
      <c r="AK51" s="1077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93">
        <v>4</v>
      </c>
      <c r="F52" s="1094"/>
      <c r="G52" s="50"/>
      <c r="H52" s="1099">
        <v>376050</v>
      </c>
      <c r="I52" s="1100"/>
      <c r="J52" s="1100"/>
      <c r="K52" s="1101"/>
      <c r="L52" s="1093">
        <v>0</v>
      </c>
      <c r="M52" s="1094"/>
      <c r="N52" s="50"/>
      <c r="O52" s="868">
        <v>4</v>
      </c>
      <c r="P52" s="869"/>
      <c r="Q52" s="868">
        <v>377550</v>
      </c>
      <c r="R52" s="869"/>
      <c r="S52" s="870"/>
      <c r="T52" s="477"/>
      <c r="U52" s="1119"/>
      <c r="V52" s="1120"/>
      <c r="W52" s="1121"/>
      <c r="X52" s="1103"/>
      <c r="Y52" s="1104"/>
      <c r="Z52" s="1105"/>
      <c r="AA52" s="1109"/>
      <c r="AB52" s="1110"/>
      <c r="AC52" s="1111"/>
      <c r="AD52" s="1115"/>
      <c r="AE52" s="1116"/>
      <c r="AF52" s="1116"/>
      <c r="AG52" s="1117"/>
      <c r="AH52" s="1103"/>
      <c r="AI52" s="1104"/>
      <c r="AJ52" s="1104"/>
      <c r="AK52" s="111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22" t="s">
        <v>104</v>
      </c>
      <c r="C2" s="1123"/>
      <c r="D2" s="1123"/>
      <c r="E2" s="112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63" t="s">
        <v>46</v>
      </c>
      <c r="E5" s="863"/>
      <c r="F5" s="863"/>
      <c r="G5" s="863"/>
      <c r="H5" s="863"/>
      <c r="I5" s="11" t="s">
        <v>6</v>
      </c>
      <c r="J5" s="985" t="s">
        <v>46</v>
      </c>
      <c r="K5" s="986"/>
      <c r="L5" s="986"/>
      <c r="M5" s="986"/>
      <c r="N5" s="12" t="s">
        <v>7</v>
      </c>
      <c r="O5" s="862" t="s">
        <v>46</v>
      </c>
      <c r="P5" s="863"/>
      <c r="Q5" s="863"/>
      <c r="R5" s="863"/>
      <c r="S5" s="863"/>
      <c r="T5" s="863"/>
      <c r="U5" s="11" t="s">
        <v>6</v>
      </c>
      <c r="V5" s="862" t="s">
        <v>46</v>
      </c>
      <c r="W5" s="863"/>
      <c r="X5" s="863"/>
      <c r="Y5" s="863"/>
      <c r="Z5" s="863"/>
      <c r="AA5" s="863"/>
      <c r="AB5" s="13" t="s">
        <v>6</v>
      </c>
      <c r="AC5" s="977" t="s">
        <v>8</v>
      </c>
      <c r="AD5" s="978"/>
      <c r="AE5" s="978"/>
      <c r="AF5" s="978"/>
      <c r="AG5" s="863" t="s">
        <v>33</v>
      </c>
      <c r="AH5" s="863"/>
      <c r="AI5" s="86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9" t="s">
        <v>46</v>
      </c>
      <c r="E6" s="869"/>
      <c r="F6" s="869"/>
      <c r="G6" s="869"/>
      <c r="H6" s="869"/>
      <c r="I6" s="17" t="s">
        <v>6</v>
      </c>
      <c r="J6" s="983" t="s">
        <v>46</v>
      </c>
      <c r="K6" s="984"/>
      <c r="L6" s="984"/>
      <c r="M6" s="984"/>
      <c r="N6" s="18" t="s">
        <v>7</v>
      </c>
      <c r="O6" s="868" t="s">
        <v>46</v>
      </c>
      <c r="P6" s="869"/>
      <c r="Q6" s="869"/>
      <c r="R6" s="869"/>
      <c r="S6" s="869"/>
      <c r="T6" s="869"/>
      <c r="U6" s="17" t="s">
        <v>6</v>
      </c>
      <c r="V6" s="868" t="s">
        <v>46</v>
      </c>
      <c r="W6" s="869"/>
      <c r="X6" s="869"/>
      <c r="Y6" s="869"/>
      <c r="Z6" s="869"/>
      <c r="AA6" s="869"/>
      <c r="AB6" s="19" t="s">
        <v>6</v>
      </c>
      <c r="AC6" s="977" t="s">
        <v>10</v>
      </c>
      <c r="AD6" s="978"/>
      <c r="AE6" s="978"/>
      <c r="AF6" s="978"/>
      <c r="AG6" s="869" t="s">
        <v>33</v>
      </c>
      <c r="AH6" s="869"/>
      <c r="AI6" s="86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91" t="s">
        <v>101</v>
      </c>
      <c r="H8" s="992"/>
      <c r="I8" s="992"/>
      <c r="J8" s="992"/>
      <c r="K8" s="992"/>
      <c r="L8" s="992"/>
      <c r="M8" s="993"/>
      <c r="N8" s="980" t="s">
        <v>13</v>
      </c>
      <c r="O8" s="981"/>
      <c r="P8" s="981"/>
      <c r="Q8" s="981"/>
      <c r="R8" s="994"/>
      <c r="S8" s="288" t="s">
        <v>14</v>
      </c>
      <c r="T8" s="328"/>
      <c r="U8" s="329" t="s">
        <v>15</v>
      </c>
      <c r="V8" s="278"/>
      <c r="W8" s="278"/>
      <c r="X8" s="278"/>
      <c r="Y8" s="279"/>
      <c r="Z8" s="991" t="s">
        <v>12</v>
      </c>
      <c r="AA8" s="992"/>
      <c r="AB8" s="992"/>
      <c r="AC8" s="992"/>
      <c r="AD8" s="992"/>
      <c r="AE8" s="993"/>
      <c r="AF8" s="980" t="s">
        <v>102</v>
      </c>
      <c r="AG8" s="981"/>
      <c r="AH8" s="981"/>
      <c r="AI8" s="981"/>
      <c r="AJ8" s="981"/>
      <c r="AK8" s="98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95">
        <v>85568179</v>
      </c>
      <c r="H10" s="996"/>
      <c r="I10" s="996"/>
      <c r="J10" s="996"/>
      <c r="K10" s="996"/>
      <c r="L10" s="44"/>
      <c r="M10" s="45"/>
      <c r="N10" s="303">
        <v>76940053</v>
      </c>
      <c r="O10" s="304"/>
      <c r="P10" s="304"/>
      <c r="Q10" s="304"/>
      <c r="R10" s="20"/>
      <c r="S10" s="813">
        <f>IF(N10=0,IF(G10&gt;0,"皆増",0),IF(G10=0,"皆減",ROUND((G10-N10)/N10*100,1)))</f>
        <v>11.2</v>
      </c>
      <c r="T10" s="814"/>
      <c r="U10" s="311" t="s">
        <v>22</v>
      </c>
      <c r="V10" s="312"/>
      <c r="W10" s="312"/>
      <c r="X10" s="312"/>
      <c r="Y10" s="313"/>
      <c r="Z10" s="987" t="s">
        <v>33</v>
      </c>
      <c r="AA10" s="988"/>
      <c r="AB10" s="988"/>
      <c r="AC10" s="988"/>
      <c r="AD10" s="46"/>
      <c r="AE10" s="47"/>
      <c r="AF10" s="938" t="s">
        <v>33</v>
      </c>
      <c r="AG10" s="939"/>
      <c r="AH10" s="939"/>
      <c r="AI10" s="939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97"/>
      <c r="H11" s="998"/>
      <c r="I11" s="998"/>
      <c r="J11" s="998"/>
      <c r="K11" s="998"/>
      <c r="L11" s="49"/>
      <c r="M11" s="50"/>
      <c r="N11" s="305"/>
      <c r="O11" s="306"/>
      <c r="P11" s="306"/>
      <c r="Q11" s="306"/>
      <c r="R11" s="51"/>
      <c r="S11" s="815"/>
      <c r="T11" s="816"/>
      <c r="U11" s="314"/>
      <c r="V11" s="315"/>
      <c r="W11" s="315"/>
      <c r="X11" s="315"/>
      <c r="Y11" s="316"/>
      <c r="Z11" s="989"/>
      <c r="AA11" s="990"/>
      <c r="AB11" s="990"/>
      <c r="AC11" s="990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95">
        <v>81790087</v>
      </c>
      <c r="H12" s="996"/>
      <c r="I12" s="996"/>
      <c r="J12" s="996"/>
      <c r="K12" s="996"/>
      <c r="L12" s="44"/>
      <c r="M12" s="45"/>
      <c r="N12" s="303">
        <v>73165281</v>
      </c>
      <c r="O12" s="304"/>
      <c r="P12" s="304"/>
      <c r="Q12" s="304"/>
      <c r="R12" s="20"/>
      <c r="S12" s="999">
        <f>IF(N12=0,IF(G12&gt;0,"皆増",0),IF(G12=0,"皆減",ROUND((G12-N12)/N12*100,1)))</f>
        <v>11.8</v>
      </c>
      <c r="T12" s="1000"/>
      <c r="U12" s="343" t="s">
        <v>25</v>
      </c>
      <c r="V12" s="344"/>
      <c r="W12" s="344"/>
      <c r="X12" s="344"/>
      <c r="Y12" s="336"/>
      <c r="Z12" s="987" t="s">
        <v>33</v>
      </c>
      <c r="AA12" s="988"/>
      <c r="AB12" s="988"/>
      <c r="AC12" s="988"/>
      <c r="AD12" s="55"/>
      <c r="AE12" s="56" t="s">
        <v>18</v>
      </c>
      <c r="AF12" s="938" t="s">
        <v>33</v>
      </c>
      <c r="AG12" s="939"/>
      <c r="AH12" s="939"/>
      <c r="AI12" s="939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97"/>
      <c r="H13" s="998"/>
      <c r="I13" s="998"/>
      <c r="J13" s="998"/>
      <c r="K13" s="998"/>
      <c r="L13" s="49"/>
      <c r="M13" s="50"/>
      <c r="N13" s="305"/>
      <c r="O13" s="306"/>
      <c r="P13" s="306"/>
      <c r="Q13" s="306"/>
      <c r="R13" s="51"/>
      <c r="S13" s="815"/>
      <c r="T13" s="816"/>
      <c r="U13" s="314"/>
      <c r="V13" s="315"/>
      <c r="W13" s="315"/>
      <c r="X13" s="315"/>
      <c r="Y13" s="316"/>
      <c r="Z13" s="989"/>
      <c r="AA13" s="990"/>
      <c r="AB13" s="990"/>
      <c r="AC13" s="990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24">
        <f>G10-G12</f>
        <v>3778092</v>
      </c>
      <c r="H14" s="1125"/>
      <c r="I14" s="1125"/>
      <c r="J14" s="1125"/>
      <c r="K14" s="1125"/>
      <c r="L14" s="44"/>
      <c r="M14" s="45"/>
      <c r="N14" s="337">
        <v>3774772</v>
      </c>
      <c r="O14" s="338"/>
      <c r="P14" s="338"/>
      <c r="Q14" s="338"/>
      <c r="R14" s="61"/>
      <c r="S14" s="999">
        <f>IF(N14=0,IF(G14&gt;0,"皆増",0),IF(G14=0,"皆減",ROUND((G14-N14)/N14*100,1)))</f>
        <v>0.1</v>
      </c>
      <c r="T14" s="1000"/>
      <c r="U14" s="343" t="s">
        <v>28</v>
      </c>
      <c r="V14" s="344"/>
      <c r="W14" s="344"/>
      <c r="X14" s="344"/>
      <c r="Y14" s="336"/>
      <c r="Z14" s="987" t="s">
        <v>33</v>
      </c>
      <c r="AA14" s="988"/>
      <c r="AB14" s="988"/>
      <c r="AC14" s="988"/>
      <c r="AD14" s="62"/>
      <c r="AE14" s="56" t="s">
        <v>18</v>
      </c>
      <c r="AF14" s="938" t="s">
        <v>33</v>
      </c>
      <c r="AG14" s="939"/>
      <c r="AH14" s="939"/>
      <c r="AI14" s="939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26"/>
      <c r="H15" s="1127"/>
      <c r="I15" s="1127"/>
      <c r="J15" s="1127"/>
      <c r="K15" s="1127"/>
      <c r="L15" s="49"/>
      <c r="M15" s="50"/>
      <c r="N15" s="305"/>
      <c r="O15" s="306"/>
      <c r="P15" s="306"/>
      <c r="Q15" s="306"/>
      <c r="R15" s="51"/>
      <c r="S15" s="815"/>
      <c r="T15" s="816"/>
      <c r="U15" s="314"/>
      <c r="V15" s="315"/>
      <c r="W15" s="315"/>
      <c r="X15" s="315"/>
      <c r="Y15" s="316"/>
      <c r="Z15" s="989"/>
      <c r="AA15" s="990"/>
      <c r="AB15" s="990"/>
      <c r="AC15" s="990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95">
        <v>45192</v>
      </c>
      <c r="H16" s="996"/>
      <c r="I16" s="996"/>
      <c r="J16" s="996"/>
      <c r="K16" s="996"/>
      <c r="L16" s="44"/>
      <c r="M16" s="45"/>
      <c r="N16" s="303">
        <v>0</v>
      </c>
      <c r="O16" s="304"/>
      <c r="P16" s="304"/>
      <c r="Q16" s="304"/>
      <c r="R16" s="20"/>
      <c r="S16" s="999" t="str">
        <f>IF(N16=0,IF(G16&gt;0,"皆増",0),IF(G16=0,"皆減",ROUND((G16-N16)/N16*100,1)))</f>
        <v>皆増</v>
      </c>
      <c r="T16" s="100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97"/>
      <c r="H17" s="998"/>
      <c r="I17" s="998"/>
      <c r="J17" s="998"/>
      <c r="K17" s="998"/>
      <c r="L17" s="49"/>
      <c r="M17" s="50"/>
      <c r="N17" s="305"/>
      <c r="O17" s="306"/>
      <c r="P17" s="306"/>
      <c r="Q17" s="306"/>
      <c r="R17" s="51"/>
      <c r="S17" s="815"/>
      <c r="T17" s="81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24">
        <f>G14-G16</f>
        <v>3732900</v>
      </c>
      <c r="H18" s="1125"/>
      <c r="I18" s="1125"/>
      <c r="J18" s="1125"/>
      <c r="K18" s="1125"/>
      <c r="L18" s="44"/>
      <c r="M18" s="45"/>
      <c r="N18" s="337">
        <v>3774772</v>
      </c>
      <c r="O18" s="338"/>
      <c r="P18" s="338"/>
      <c r="Q18" s="338"/>
      <c r="R18" s="61"/>
      <c r="S18" s="999">
        <f>IF(N18=0,IF(G18&gt;0,"皆増",0),IF(G18=0,"皆減",ROUND((G18-N18)/N18*100,1)))</f>
        <v>-1.1000000000000001</v>
      </c>
      <c r="T18" s="1000"/>
      <c r="U18" s="343" t="s">
        <v>37</v>
      </c>
      <c r="V18" s="344"/>
      <c r="W18" s="344"/>
      <c r="X18" s="344"/>
      <c r="Y18" s="336"/>
      <c r="Z18" s="1005" t="s">
        <v>33</v>
      </c>
      <c r="AA18" s="1006"/>
      <c r="AB18" s="1006"/>
      <c r="AC18" s="1006"/>
      <c r="AD18" s="1006"/>
      <c r="AE18" s="1007"/>
      <c r="AF18" s="364" t="s">
        <v>33</v>
      </c>
      <c r="AG18" s="365"/>
      <c r="AH18" s="365"/>
      <c r="AI18" s="365"/>
      <c r="AJ18" s="365"/>
      <c r="AK18" s="82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26"/>
      <c r="H19" s="1127"/>
      <c r="I19" s="1127"/>
      <c r="J19" s="1127"/>
      <c r="K19" s="1127"/>
      <c r="L19" s="49"/>
      <c r="M19" s="50"/>
      <c r="N19" s="305"/>
      <c r="O19" s="306"/>
      <c r="P19" s="306"/>
      <c r="Q19" s="306"/>
      <c r="R19" s="51"/>
      <c r="S19" s="815"/>
      <c r="T19" s="816"/>
      <c r="U19" s="314"/>
      <c r="V19" s="315"/>
      <c r="W19" s="315"/>
      <c r="X19" s="315"/>
      <c r="Y19" s="316"/>
      <c r="Z19" s="1008"/>
      <c r="AA19" s="1009"/>
      <c r="AB19" s="1009"/>
      <c r="AC19" s="1009"/>
      <c r="AD19" s="1009"/>
      <c r="AE19" s="1010"/>
      <c r="AF19" s="367"/>
      <c r="AG19" s="368"/>
      <c r="AH19" s="368"/>
      <c r="AI19" s="368"/>
      <c r="AJ19" s="368"/>
      <c r="AK19" s="82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95">
        <v>-41872</v>
      </c>
      <c r="H20" s="996"/>
      <c r="I20" s="996"/>
      <c r="J20" s="996"/>
      <c r="K20" s="996"/>
      <c r="L20" s="44"/>
      <c r="M20" s="45"/>
      <c r="N20" s="303">
        <v>154044</v>
      </c>
      <c r="O20" s="304"/>
      <c r="P20" s="304"/>
      <c r="Q20" s="304"/>
      <c r="R20" s="20"/>
      <c r="S20" s="1011"/>
      <c r="T20" s="1012"/>
      <c r="U20" s="346" t="s">
        <v>40</v>
      </c>
      <c r="V20" s="347"/>
      <c r="W20" s="347"/>
      <c r="X20" s="347"/>
      <c r="Y20" s="348"/>
      <c r="Z20" s="70"/>
      <c r="AA20" s="1015" t="s">
        <v>33</v>
      </c>
      <c r="AB20" s="1015"/>
      <c r="AC20" s="1015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97"/>
      <c r="H21" s="998"/>
      <c r="I21" s="998"/>
      <c r="J21" s="998"/>
      <c r="K21" s="998"/>
      <c r="L21" s="49"/>
      <c r="M21" s="50"/>
      <c r="N21" s="305"/>
      <c r="O21" s="306"/>
      <c r="P21" s="306"/>
      <c r="Q21" s="306"/>
      <c r="R21" s="51"/>
      <c r="S21" s="1013"/>
      <c r="T21" s="1014"/>
      <c r="U21" s="349"/>
      <c r="V21" s="350"/>
      <c r="W21" s="350"/>
      <c r="X21" s="350"/>
      <c r="Y21" s="351"/>
      <c r="Z21" s="75"/>
      <c r="AA21" s="1016"/>
      <c r="AB21" s="1016"/>
      <c r="AC21" s="1016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95">
        <v>6000467</v>
      </c>
      <c r="H22" s="996"/>
      <c r="I22" s="996"/>
      <c r="J22" s="996"/>
      <c r="K22" s="996"/>
      <c r="L22" s="44"/>
      <c r="M22" s="45"/>
      <c r="N22" s="303">
        <v>6230000</v>
      </c>
      <c r="O22" s="304"/>
      <c r="P22" s="304"/>
      <c r="Q22" s="304"/>
      <c r="R22" s="20"/>
      <c r="S22" s="999">
        <f>IF(N22=0,IF(G22&gt;0,"皆増",0),IF(G22=0,"皆減",ROUND((G22-N22)/N22*100,1)))</f>
        <v>-3.7</v>
      </c>
      <c r="T22" s="1000"/>
      <c r="U22" s="346" t="s">
        <v>43</v>
      </c>
      <c r="V22" s="347"/>
      <c r="W22" s="347"/>
      <c r="X22" s="347"/>
      <c r="Y22" s="348"/>
      <c r="Z22" s="70"/>
      <c r="AA22" s="1017" t="s">
        <v>33</v>
      </c>
      <c r="AB22" s="1017"/>
      <c r="AC22" s="1017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97"/>
      <c r="H23" s="998"/>
      <c r="I23" s="998"/>
      <c r="J23" s="998"/>
      <c r="K23" s="998"/>
      <c r="L23" s="49"/>
      <c r="M23" s="50"/>
      <c r="N23" s="305"/>
      <c r="O23" s="306"/>
      <c r="P23" s="306"/>
      <c r="Q23" s="306"/>
      <c r="R23" s="51"/>
      <c r="S23" s="815"/>
      <c r="T23" s="816"/>
      <c r="U23" s="349"/>
      <c r="V23" s="350"/>
      <c r="W23" s="350"/>
      <c r="X23" s="350"/>
      <c r="Y23" s="351"/>
      <c r="Z23" s="75"/>
      <c r="AA23" s="1018"/>
      <c r="AB23" s="1018"/>
      <c r="AC23" s="1018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95">
        <v>0</v>
      </c>
      <c r="H24" s="996"/>
      <c r="I24" s="996"/>
      <c r="J24" s="996"/>
      <c r="K24" s="996"/>
      <c r="L24" s="44"/>
      <c r="M24" s="45"/>
      <c r="N24" s="303">
        <v>0</v>
      </c>
      <c r="O24" s="304"/>
      <c r="P24" s="304"/>
      <c r="Q24" s="304"/>
      <c r="R24" s="20"/>
      <c r="S24" s="813" t="s">
        <v>90</v>
      </c>
      <c r="T24" s="814"/>
      <c r="U24" s="346" t="s">
        <v>47</v>
      </c>
      <c r="V24" s="347"/>
      <c r="W24" s="347"/>
      <c r="X24" s="347"/>
      <c r="Y24" s="348"/>
      <c r="Z24" s="1019">
        <v>46122372</v>
      </c>
      <c r="AA24" s="1020"/>
      <c r="AB24" s="1020"/>
      <c r="AC24" s="1020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97"/>
      <c r="H25" s="998"/>
      <c r="I25" s="998"/>
      <c r="J25" s="998"/>
      <c r="K25" s="998"/>
      <c r="L25" s="49"/>
      <c r="M25" s="50"/>
      <c r="N25" s="305"/>
      <c r="O25" s="306"/>
      <c r="P25" s="306"/>
      <c r="Q25" s="306"/>
      <c r="R25" s="51"/>
      <c r="S25" s="815"/>
      <c r="T25" s="816"/>
      <c r="U25" s="349"/>
      <c r="V25" s="350"/>
      <c r="W25" s="350"/>
      <c r="X25" s="350"/>
      <c r="Y25" s="351"/>
      <c r="Z25" s="1021"/>
      <c r="AA25" s="1022"/>
      <c r="AB25" s="1022"/>
      <c r="AC25" s="1022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95">
        <v>8772467</v>
      </c>
      <c r="H26" s="996"/>
      <c r="I26" s="996"/>
      <c r="J26" s="996"/>
      <c r="K26" s="996"/>
      <c r="L26" s="44"/>
      <c r="M26" s="45"/>
      <c r="N26" s="303">
        <v>7300000</v>
      </c>
      <c r="O26" s="304"/>
      <c r="P26" s="304"/>
      <c r="Q26" s="304"/>
      <c r="R26" s="20"/>
      <c r="S26" s="1130">
        <f>IF(N26=0,IF(G26&gt;0,"皆増",0),IF(G26=0,"皆減",ROUND((G26-N26)/N26*100,1)))</f>
        <v>20.2</v>
      </c>
      <c r="T26" s="1131"/>
      <c r="U26" s="346" t="s">
        <v>50</v>
      </c>
      <c r="V26" s="347"/>
      <c r="W26" s="347"/>
      <c r="X26" s="347"/>
      <c r="Y26" s="348"/>
      <c r="Z26" s="1019">
        <v>70357017</v>
      </c>
      <c r="AA26" s="1020"/>
      <c r="AB26" s="1020"/>
      <c r="AC26" s="1020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97"/>
      <c r="H27" s="998"/>
      <c r="I27" s="998"/>
      <c r="J27" s="998"/>
      <c r="K27" s="998"/>
      <c r="L27" s="49"/>
      <c r="M27" s="50"/>
      <c r="N27" s="305"/>
      <c r="O27" s="306"/>
      <c r="P27" s="306"/>
      <c r="Q27" s="306"/>
      <c r="R27" s="51"/>
      <c r="S27" s="1132"/>
      <c r="T27" s="1133"/>
      <c r="U27" s="349"/>
      <c r="V27" s="350"/>
      <c r="W27" s="350"/>
      <c r="X27" s="350"/>
      <c r="Y27" s="351"/>
      <c r="Z27" s="1021"/>
      <c r="AA27" s="1022"/>
      <c r="AB27" s="1022"/>
      <c r="AC27" s="1022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24">
        <f>G20+G22+G24-G26</f>
        <v>-2813872</v>
      </c>
      <c r="H28" s="1125"/>
      <c r="I28" s="1125"/>
      <c r="J28" s="1125"/>
      <c r="K28" s="1125"/>
      <c r="L28" s="44"/>
      <c r="M28" s="45"/>
      <c r="N28" s="337">
        <v>-915956</v>
      </c>
      <c r="O28" s="338"/>
      <c r="P28" s="338"/>
      <c r="Q28" s="338"/>
      <c r="R28" s="61"/>
      <c r="S28" s="1011"/>
      <c r="T28" s="101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8"/>
      <c r="H29" s="1129"/>
      <c r="I29" s="1129"/>
      <c r="J29" s="1129"/>
      <c r="K29" s="1129"/>
      <c r="L29" s="49"/>
      <c r="M29" s="50"/>
      <c r="N29" s="393"/>
      <c r="O29" s="394"/>
      <c r="P29" s="394"/>
      <c r="Q29" s="394"/>
      <c r="R29" s="81"/>
      <c r="S29" s="1033"/>
      <c r="T29" s="1034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35" t="s">
        <v>54</v>
      </c>
      <c r="C31" s="1036"/>
      <c r="D31" s="1036"/>
      <c r="E31" s="1036"/>
      <c r="F31" s="1036"/>
      <c r="G31" s="1036"/>
      <c r="H31" s="1036"/>
      <c r="I31" s="1036"/>
      <c r="J31" s="1036"/>
      <c r="K31" s="1036"/>
      <c r="L31" s="1036"/>
      <c r="M31" s="1036"/>
      <c r="N31" s="1036"/>
      <c r="O31" s="1036"/>
      <c r="P31" s="1036"/>
      <c r="Q31" s="1036"/>
      <c r="R31" s="1036"/>
      <c r="S31" s="1036"/>
      <c r="T31" s="1036"/>
      <c r="U31" s="1036"/>
      <c r="V31" s="1036"/>
      <c r="W31" s="1036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37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9" t="s">
        <v>12</v>
      </c>
      <c r="H33" s="1040"/>
      <c r="I33" s="1040"/>
      <c r="J33" s="1040"/>
      <c r="K33" s="1040"/>
      <c r="L33" s="1040"/>
      <c r="M33" s="1041"/>
      <c r="N33" s="1042" t="s">
        <v>13</v>
      </c>
      <c r="O33" s="1043"/>
      <c r="P33" s="1043"/>
      <c r="Q33" s="1043"/>
      <c r="R33" s="1044"/>
      <c r="S33" s="431" t="s">
        <v>56</v>
      </c>
      <c r="T33" s="425"/>
      <c r="U33" s="425"/>
      <c r="V33" s="425"/>
      <c r="W33" s="425"/>
      <c r="X33" s="425"/>
      <c r="Y33" s="426"/>
      <c r="Z33" s="1039" t="s">
        <v>101</v>
      </c>
      <c r="AA33" s="1040"/>
      <c r="AB33" s="1040"/>
      <c r="AC33" s="1040"/>
      <c r="AD33" s="1040"/>
      <c r="AE33" s="1041"/>
      <c r="AF33" s="1042" t="s">
        <v>102</v>
      </c>
      <c r="AG33" s="1043"/>
      <c r="AH33" s="1043"/>
      <c r="AI33" s="1043"/>
      <c r="AJ33" s="1043"/>
      <c r="AK33" s="1045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46" t="s">
        <v>33</v>
      </c>
      <c r="I34" s="1046"/>
      <c r="J34" s="1046"/>
      <c r="K34" s="1046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9" t="s">
        <v>33</v>
      </c>
      <c r="J35" s="1009"/>
      <c r="K35" s="51"/>
      <c r="L35" s="49" t="s">
        <v>61</v>
      </c>
      <c r="M35" s="50"/>
      <c r="N35" s="94" t="s">
        <v>60</v>
      </c>
      <c r="O35" s="838" t="s">
        <v>46</v>
      </c>
      <c r="P35" s="838"/>
      <c r="Q35" s="83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 t="s">
        <v>60</v>
      </c>
      <c r="AG35" s="838" t="s">
        <v>46</v>
      </c>
      <c r="AH35" s="838"/>
      <c r="AI35" s="838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46" t="s">
        <v>33</v>
      </c>
      <c r="I36" s="1046"/>
      <c r="J36" s="1046"/>
      <c r="K36" s="1046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9" t="s">
        <v>33</v>
      </c>
      <c r="AB36" s="1049"/>
      <c r="AC36" s="1049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50" t="s">
        <v>33</v>
      </c>
      <c r="J37" s="1050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51" t="s">
        <v>33</v>
      </c>
      <c r="AB37" s="1051"/>
      <c r="AC37" s="1051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60" t="s">
        <v>69</v>
      </c>
      <c r="F40" s="1061"/>
      <c r="G40" s="1061"/>
      <c r="H40" s="1061"/>
      <c r="I40" s="1061"/>
      <c r="J40" s="1061"/>
      <c r="K40" s="1061"/>
      <c r="L40" s="1061"/>
      <c r="M40" s="1061"/>
      <c r="N40" s="1062"/>
      <c r="O40" s="1060" t="s">
        <v>10</v>
      </c>
      <c r="P40" s="1061"/>
      <c r="Q40" s="1061"/>
      <c r="R40" s="1061"/>
      <c r="S40" s="106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66" t="s">
        <v>75</v>
      </c>
      <c r="V42" s="1067"/>
      <c r="W42" s="106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9"/>
      <c r="V43" s="1070"/>
      <c r="W43" s="1071"/>
      <c r="X43" s="324">
        <v>38320000</v>
      </c>
      <c r="Y43" s="325"/>
      <c r="Z43" s="547"/>
      <c r="AA43" s="938" t="s">
        <v>33</v>
      </c>
      <c r="AB43" s="939"/>
      <c r="AC43" s="940"/>
      <c r="AD43" s="938" t="s">
        <v>33</v>
      </c>
      <c r="AE43" s="939"/>
      <c r="AF43" s="939"/>
      <c r="AG43" s="940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97">
        <v>1150</v>
      </c>
      <c r="F44" s="998"/>
      <c r="G44" s="50"/>
      <c r="H44" s="989">
        <v>296900</v>
      </c>
      <c r="I44" s="990"/>
      <c r="J44" s="990"/>
      <c r="K44" s="1059"/>
      <c r="L44" s="997">
        <v>57</v>
      </c>
      <c r="M44" s="998"/>
      <c r="N44" s="50"/>
      <c r="O44" s="354">
        <v>1129</v>
      </c>
      <c r="P44" s="355"/>
      <c r="Q44" s="354">
        <v>300500</v>
      </c>
      <c r="R44" s="355"/>
      <c r="S44" s="858"/>
      <c r="T44" s="476"/>
      <c r="U44" s="1072"/>
      <c r="V44" s="1073"/>
      <c r="W44" s="1074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64">
        <v>340</v>
      </c>
      <c r="F45" s="1065"/>
      <c r="G45" s="50"/>
      <c r="H45" s="1085">
        <v>294200</v>
      </c>
      <c r="I45" s="1086"/>
      <c r="J45" s="1086"/>
      <c r="K45" s="1087"/>
      <c r="L45" s="1064">
        <v>4</v>
      </c>
      <c r="M45" s="1065"/>
      <c r="N45" s="50"/>
      <c r="O45" s="862">
        <v>341</v>
      </c>
      <c r="P45" s="863"/>
      <c r="Q45" s="862">
        <v>297800</v>
      </c>
      <c r="R45" s="863"/>
      <c r="S45" s="864"/>
      <c r="T45" s="476"/>
      <c r="U45" s="1088" t="s">
        <v>80</v>
      </c>
      <c r="V45" s="1081" t="s">
        <v>81</v>
      </c>
      <c r="W45" s="1082"/>
      <c r="X45" s="1053">
        <v>6000467</v>
      </c>
      <c r="Y45" s="1054"/>
      <c r="Z45" s="1055"/>
      <c r="AA45" s="1057" t="s">
        <v>33</v>
      </c>
      <c r="AB45" s="1046"/>
      <c r="AC45" s="1058"/>
      <c r="AD45" s="1057" t="s">
        <v>33</v>
      </c>
      <c r="AE45" s="1046"/>
      <c r="AF45" s="1046"/>
      <c r="AG45" s="1058"/>
      <c r="AH45" s="1075">
        <f>SUM(X45:AG46)</f>
        <v>6000467</v>
      </c>
      <c r="AI45" s="1076"/>
      <c r="AJ45" s="1076"/>
      <c r="AK45" s="1077"/>
      <c r="AL45" s="175"/>
    </row>
    <row r="46" spans="1:40" ht="18.75" customHeight="1">
      <c r="A46" s="28"/>
      <c r="B46" s="584"/>
      <c r="C46" s="512" t="s">
        <v>82</v>
      </c>
      <c r="D46" s="336"/>
      <c r="E46" s="1053">
        <v>0</v>
      </c>
      <c r="F46" s="1054"/>
      <c r="G46" s="121"/>
      <c r="H46" s="1057" t="s">
        <v>33</v>
      </c>
      <c r="I46" s="1046"/>
      <c r="J46" s="1046"/>
      <c r="K46" s="1058"/>
      <c r="L46" s="1053">
        <v>0</v>
      </c>
      <c r="M46" s="1054"/>
      <c r="N46" s="121"/>
      <c r="O46" s="352">
        <v>0</v>
      </c>
      <c r="P46" s="353"/>
      <c r="Q46" s="352" t="s">
        <v>33</v>
      </c>
      <c r="R46" s="353"/>
      <c r="S46" s="865"/>
      <c r="T46" s="476"/>
      <c r="U46" s="1089"/>
      <c r="V46" s="1083"/>
      <c r="W46" s="1084"/>
      <c r="X46" s="997"/>
      <c r="Y46" s="998"/>
      <c r="Z46" s="1056"/>
      <c r="AA46" s="989"/>
      <c r="AB46" s="990"/>
      <c r="AC46" s="1059"/>
      <c r="AD46" s="989"/>
      <c r="AE46" s="990"/>
      <c r="AF46" s="990"/>
      <c r="AG46" s="1059"/>
      <c r="AH46" s="1078"/>
      <c r="AI46" s="1079"/>
      <c r="AJ46" s="1079"/>
      <c r="AK46" s="1080"/>
      <c r="AL46" s="175"/>
    </row>
    <row r="47" spans="1:40" ht="18.75" customHeight="1">
      <c r="A47" s="28"/>
      <c r="B47" s="584"/>
      <c r="C47" s="513"/>
      <c r="D47" s="316"/>
      <c r="E47" s="997"/>
      <c r="F47" s="998"/>
      <c r="G47" s="50"/>
      <c r="H47" s="989"/>
      <c r="I47" s="990"/>
      <c r="J47" s="990"/>
      <c r="K47" s="1059"/>
      <c r="L47" s="997"/>
      <c r="M47" s="998"/>
      <c r="N47" s="50"/>
      <c r="O47" s="354"/>
      <c r="P47" s="355"/>
      <c r="Q47" s="354"/>
      <c r="R47" s="355"/>
      <c r="S47" s="858"/>
      <c r="T47" s="476"/>
      <c r="U47" s="1089"/>
      <c r="V47" s="1081" t="s">
        <v>83</v>
      </c>
      <c r="W47" s="1082"/>
      <c r="X47" s="1053">
        <v>8772467</v>
      </c>
      <c r="Y47" s="1054"/>
      <c r="Z47" s="1055"/>
      <c r="AA47" s="1057" t="s">
        <v>33</v>
      </c>
      <c r="AB47" s="1046"/>
      <c r="AC47" s="1058"/>
      <c r="AD47" s="1057" t="s">
        <v>33</v>
      </c>
      <c r="AE47" s="1046"/>
      <c r="AF47" s="1046"/>
      <c r="AG47" s="1058"/>
      <c r="AH47" s="1075">
        <f>SUM(X47:AG48)</f>
        <v>8772467</v>
      </c>
      <c r="AI47" s="1076"/>
      <c r="AJ47" s="1076"/>
      <c r="AK47" s="1077"/>
      <c r="AL47" s="175"/>
    </row>
    <row r="48" spans="1:40" ht="39" customHeight="1">
      <c r="A48" s="28"/>
      <c r="B48" s="584"/>
      <c r="C48" s="565" t="s">
        <v>84</v>
      </c>
      <c r="D48" s="566"/>
      <c r="E48" s="1064">
        <v>0</v>
      </c>
      <c r="F48" s="1065"/>
      <c r="G48" s="50"/>
      <c r="H48" s="1085" t="s">
        <v>33</v>
      </c>
      <c r="I48" s="1086"/>
      <c r="J48" s="1086"/>
      <c r="K48" s="1087"/>
      <c r="L48" s="1064">
        <v>0</v>
      </c>
      <c r="M48" s="1065"/>
      <c r="N48" s="50"/>
      <c r="O48" s="862">
        <v>0</v>
      </c>
      <c r="P48" s="863"/>
      <c r="Q48" s="862" t="s">
        <v>33</v>
      </c>
      <c r="R48" s="863"/>
      <c r="S48" s="864"/>
      <c r="T48" s="476"/>
      <c r="U48" s="1089"/>
      <c r="V48" s="1083"/>
      <c r="W48" s="1084"/>
      <c r="X48" s="997"/>
      <c r="Y48" s="998"/>
      <c r="Z48" s="1056"/>
      <c r="AA48" s="989"/>
      <c r="AB48" s="990"/>
      <c r="AC48" s="1059"/>
      <c r="AD48" s="989"/>
      <c r="AE48" s="990"/>
      <c r="AF48" s="990"/>
      <c r="AG48" s="1059"/>
      <c r="AH48" s="1078"/>
      <c r="AI48" s="1079"/>
      <c r="AJ48" s="1079"/>
      <c r="AK48" s="1080"/>
      <c r="AL48" s="175"/>
    </row>
    <row r="49" spans="1:40" ht="39" customHeight="1">
      <c r="A49" s="28"/>
      <c r="B49" s="585"/>
      <c r="C49" s="565" t="s">
        <v>85</v>
      </c>
      <c r="D49" s="566"/>
      <c r="E49" s="1091">
        <f>E44+E46+E48</f>
        <v>1150</v>
      </c>
      <c r="F49" s="1092"/>
      <c r="G49" s="50"/>
      <c r="H49" s="1085">
        <v>296900</v>
      </c>
      <c r="I49" s="1086"/>
      <c r="J49" s="1086"/>
      <c r="K49" s="1087"/>
      <c r="L49" s="1091">
        <f>L44+L46+L48</f>
        <v>57</v>
      </c>
      <c r="M49" s="1092"/>
      <c r="N49" s="50"/>
      <c r="O49" s="862">
        <v>1129</v>
      </c>
      <c r="P49" s="863"/>
      <c r="Q49" s="862">
        <v>300500</v>
      </c>
      <c r="R49" s="863"/>
      <c r="S49" s="864"/>
      <c r="T49" s="476"/>
      <c r="U49" s="1089"/>
      <c r="V49" s="1095" t="s">
        <v>86</v>
      </c>
      <c r="W49" s="1096"/>
      <c r="X49" s="1053">
        <v>0</v>
      </c>
      <c r="Y49" s="1054"/>
      <c r="Z49" s="1055"/>
      <c r="AA49" s="1057" t="s">
        <v>33</v>
      </c>
      <c r="AB49" s="1046"/>
      <c r="AC49" s="1058"/>
      <c r="AD49" s="1057" t="s">
        <v>33</v>
      </c>
      <c r="AE49" s="1046"/>
      <c r="AF49" s="1046"/>
      <c r="AG49" s="1058"/>
      <c r="AH49" s="1075">
        <f>SUM(X49:AG50)</f>
        <v>0</v>
      </c>
      <c r="AI49" s="1076"/>
      <c r="AJ49" s="1076"/>
      <c r="AK49" s="1077"/>
      <c r="AL49" s="175"/>
    </row>
    <row r="50" spans="1:40" ht="18.75" customHeight="1">
      <c r="A50" s="28"/>
      <c r="B50" s="345" t="s">
        <v>87</v>
      </c>
      <c r="C50" s="344"/>
      <c r="D50" s="336"/>
      <c r="E50" s="1053">
        <v>0</v>
      </c>
      <c r="F50" s="1054"/>
      <c r="G50" s="121"/>
      <c r="H50" s="1057" t="s">
        <v>33</v>
      </c>
      <c r="I50" s="1046"/>
      <c r="J50" s="1046"/>
      <c r="K50" s="1058"/>
      <c r="L50" s="1053">
        <v>0</v>
      </c>
      <c r="M50" s="1054"/>
      <c r="N50" s="121"/>
      <c r="O50" s="352">
        <v>0</v>
      </c>
      <c r="P50" s="353"/>
      <c r="Q50" s="352" t="s">
        <v>33</v>
      </c>
      <c r="R50" s="353"/>
      <c r="S50" s="865"/>
      <c r="T50" s="476"/>
      <c r="U50" s="1090"/>
      <c r="V50" s="1097"/>
      <c r="W50" s="1098"/>
      <c r="X50" s="997"/>
      <c r="Y50" s="998"/>
      <c r="Z50" s="1056"/>
      <c r="AA50" s="989"/>
      <c r="AB50" s="990"/>
      <c r="AC50" s="1059"/>
      <c r="AD50" s="989"/>
      <c r="AE50" s="990"/>
      <c r="AF50" s="990"/>
      <c r="AG50" s="1059"/>
      <c r="AH50" s="1078"/>
      <c r="AI50" s="1079"/>
      <c r="AJ50" s="1079"/>
      <c r="AK50" s="1080"/>
      <c r="AL50" s="175"/>
    </row>
    <row r="51" spans="1:40" ht="18.75" customHeight="1">
      <c r="A51" s="28"/>
      <c r="B51" s="331"/>
      <c r="C51" s="315"/>
      <c r="D51" s="316"/>
      <c r="E51" s="997"/>
      <c r="F51" s="998"/>
      <c r="G51" s="50"/>
      <c r="H51" s="989"/>
      <c r="I51" s="990"/>
      <c r="J51" s="990"/>
      <c r="K51" s="1059"/>
      <c r="L51" s="997"/>
      <c r="M51" s="998"/>
      <c r="N51" s="50"/>
      <c r="O51" s="354"/>
      <c r="P51" s="355"/>
      <c r="Q51" s="354"/>
      <c r="R51" s="355"/>
      <c r="S51" s="858"/>
      <c r="T51" s="476"/>
      <c r="U51" s="1066" t="s">
        <v>88</v>
      </c>
      <c r="V51" s="1067"/>
      <c r="W51" s="1068"/>
      <c r="X51" s="1075">
        <f>X43+X45-X47+X49</f>
        <v>35548000</v>
      </c>
      <c r="Y51" s="1076"/>
      <c r="Z51" s="1102"/>
      <c r="AA51" s="1106" t="s">
        <v>33</v>
      </c>
      <c r="AB51" s="1107"/>
      <c r="AC51" s="1108"/>
      <c r="AD51" s="1134" t="s">
        <v>33</v>
      </c>
      <c r="AE51" s="1135"/>
      <c r="AF51" s="1135"/>
      <c r="AG51" s="1136"/>
      <c r="AH51" s="1075">
        <f>AH43+AH45-AH47+AH49</f>
        <v>35548000</v>
      </c>
      <c r="AI51" s="1076"/>
      <c r="AJ51" s="1076"/>
      <c r="AK51" s="1077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93">
        <f>E49+E50</f>
        <v>1150</v>
      </c>
      <c r="F52" s="1094"/>
      <c r="G52" s="50"/>
      <c r="H52" s="1099">
        <v>296900</v>
      </c>
      <c r="I52" s="1100"/>
      <c r="J52" s="1100"/>
      <c r="K52" s="1101"/>
      <c r="L52" s="1093">
        <f>L49+L50</f>
        <v>57</v>
      </c>
      <c r="M52" s="1094"/>
      <c r="N52" s="50"/>
      <c r="O52" s="868">
        <v>1129</v>
      </c>
      <c r="P52" s="869"/>
      <c r="Q52" s="868">
        <v>300500</v>
      </c>
      <c r="R52" s="869"/>
      <c r="S52" s="870"/>
      <c r="T52" s="477"/>
      <c r="U52" s="1119"/>
      <c r="V52" s="1120"/>
      <c r="W52" s="1121"/>
      <c r="X52" s="1103"/>
      <c r="Y52" s="1104"/>
      <c r="Z52" s="1105"/>
      <c r="AA52" s="1109"/>
      <c r="AB52" s="1110"/>
      <c r="AC52" s="1111"/>
      <c r="AD52" s="1137"/>
      <c r="AE52" s="1138"/>
      <c r="AF52" s="1138"/>
      <c r="AG52" s="1139"/>
      <c r="AH52" s="1103"/>
      <c r="AI52" s="1104"/>
      <c r="AJ52" s="1104"/>
      <c r="AK52" s="111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文京区・左</vt:lpstr>
      <vt:lpstr>文京区・右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文京区・右!Print_Area</vt:lpstr>
      <vt:lpstr>文京区・左!Print_Area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2023-12-05T08:30:13Z</dcterms:modified>
</cp:coreProperties>
</file>