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Tnjefile01\組織フォルダ\財政課フォルダ\課共有\一般【一般】\照会・通知④（公営企業用）\R7\20260116【東京都市町村課：1月28日（水）〆】公営企業に係る経営比較分析表（令和6年度決算）の分析等について（依頼）\4回答\"/>
    </mc:Choice>
  </mc:AlternateContent>
  <xr:revisionPtr revIDLastSave="0" documentId="13_ncr:1_{C776C0E8-DCC7-431E-9A8B-6221AFDA5E5A}" xr6:coauthVersionLast="47" xr6:coauthVersionMax="47" xr10:uidLastSave="{00000000-0000-0000-0000-000000000000}"/>
  <workbookProtection workbookAlgorithmName="SHA-512" workbookHashValue="Q/6rCpGdBEP8nETQHH3o0ivvFVe9qE+OykvoniwGo4gYlgUO6VPolpgcHZfShD+bHiUWEQQowsqQUjqwMRzL7w==" workbookSaltValue="3hIOovwHSltlSIlca7dku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BB10" i="4"/>
  <c r="AT10" i="4"/>
  <c r="AL10" i="4"/>
  <c r="W10" i="4"/>
  <c r="BB8" i="4"/>
  <c r="AT8" i="4"/>
  <c r="AL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<sst xmlns="http://schemas.openxmlformats.org/spreadsheetml/2006/main" count="228" uniqueCount="113">
  <si>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</si>
  <si>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</si>
  <si>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</si>
  <si>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</si>
  <si>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</si>
  <si>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</si>
  <si>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</si>
  <si>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</si>
  <si>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</si>
  <si>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</si>
  <si>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</si>
  <si>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</si>
  <si>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</si>
  <si>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</si>
  <si>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</si>
  <si>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</si>
  <si>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</si>
  <si>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</si>
  <si>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</si>
  <si>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</si>
  <si>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</si>
  <si>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</si>
  <si>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</si>
  <si>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</si>
  <si>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</si>
  <si>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</si>
  <si>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</si>
  <si>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</si>
  <si>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</si>
  <si>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</si>
  <si>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</si>
  <si>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</si>
  <si>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</si>
  <si>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</si>
  <si>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</si>
  <si>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</si>
  <si>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</si>
  <si>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</si>
  <si>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</si>
  <si>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</si>
  <si>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</si>
  <si>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</si>
  <si>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</si>
  <si>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</si>
  <si>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</si>
  <si>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</si>
  <si>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</si>
  <si>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</si>
  <si>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</si>
  <si>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</si>
  <si>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</si>
  <si>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</si>
  <si>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</si>
  <si>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</si>
  <si>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</si>
  <si>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</si>
  <si>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</si>
  <si>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</si>
  <si>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</si>
  <si>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</si>
  <si>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</si>
  <si>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</si>
  <si>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</si>
  <si>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</si>
  <si>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</si>
  <si>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</si>
  <si>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</si>
  <si>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</si>
  <si>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</si>
  <si>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</si>
  <si>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</si>
  <si>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</si>
  <si>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</si>
  <si>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</si>
  <si>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</si>
  <si>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</si>
  <si>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</si>
  <si>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</si>
  <si>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</si>
  <si>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</si>
  <si>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</si>
  <si>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</si>
  <si>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</si>
  <si>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</si>
  <si>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</si>
  <si>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</si>
  <si>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</si>
  <si>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</si>
  <si>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</si>
  <si>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</si>
  <si>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</si>
  <si>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</si>
  <si>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</si>
  <si>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武蔵野市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</si>
  <si>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</si>
  <si>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</si>
  <si>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</si>
  <si>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</si>
  <si>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</si>
  <si>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</si>
  <si>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</si>
  <si>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</si>
  <si>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</si>
  <si>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</si>
  <si>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</si>
  <si>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</si>
  <si>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</si>
  <si>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</si>
  <si>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</si>
  <si>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</si>
  <si>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①有形固定資産減価償却率は、類似団体と同様に上昇傾向にあり、総体として有形固定資産の老朽化が進行していると言えます。
　②管路経年化率は､類似団体が明らかな上昇傾向にある中、本市においては微増傾向となっています。これは耐用年数を超えた管路の更新を一定のペースで進めているためですが、総体として管路の老朽化が進行しつつあります。
　③管路更新率は、類似団体が減少傾向にある中、本市は一定の数値を維持しています。近年は経営状況等から管路の更新工事を大幅に拡大できないこともあり、低い状況となっていますが、令和６年度は当初予定通り工事が進捗し、更新率は前年度と同水準を維持しました。
　今後も収益の確保及び経費の削減を図りながら、引き続き耐用年数を経過した管路を優先的に更新していきます。</t>
    <phoneticPr fontId="4"/>
  </si>
  <si>
    <t>　令和６年度は、新型コロナウイルス感染症の影響が薄まり、店舗等の大口径の使用水量が増加したことや、世帯数の増加による基本料金収入の増加により、給水収益は前年度より増加となりました。しかし、電気料金の高騰や人件費の上昇による委託料等の増加を主因に経常費用も増加したため、①経常収支比率の数値は100％を下回りました。類似団体と比較して低い水準にあるのは、経常費用に占める固定費（受水費、動力費等）の割合が高いためです。
　②累積欠損金比率は、令和６年度に純損失を計上しましたが、利益積立金による補塡を行ったため０％となっています。
　③流動比率は、類似団体と比較すると低いものの、200％以上を維持しており、短期的な支払能力は確保しています。
　④企業債残高対給水収益比率は、類似団体よりもかなり低い水準で維持しています。
　⑤料金回収率及び⑥給水原価は、①経常収支比率と同様に固定費の割合が高いため、類似団体と比較すると料金回収率は低く、給水原価は高く推移しています。令和６年度は供給単価、給水原価ともに上昇しましたが、供給単価の上昇率よりも給水原価の上昇率が上回ったため、料金回収率は下がりました。
　⑦施設利用率は類似団体の平均値と同程度を維持しており、施設規模は適正と考えられます。⑧有収率は、類似団体よりも高い水準で推移しており、効率的な運営ができています。</t>
    <phoneticPr fontId="4"/>
  </si>
  <si>
    <t>　給水収益は、令和４年度より微増傾向にあるものの、全体の使用水量は減少傾向となっており、今後も給水収益の大幅な増加は見込めません。
　一方で、水道事業開始から70年が経過し、更新時期を迎えた水道施設が増加しつつあります。今後も主な収入源である給水収益の大幅な増加は見込めない中ではありますが、適正な維持管理や耐震性の向上を図り、経費の抑制と料金改定も視野に入れた収入の確保に努め、総合的な経営改善を図って参ります。
　本市はこれまで市内の給水需要を自己水源では賄いきれない状況ながらも、市単独で事業を行ってきましたが、将来にわたり市民へ安定的に水道水を供給していくために、早期の都営水道への統合に向け、引き続き具体的な協議を進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</si>
</sst>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c:v>
                </c:pt>
                <c:pt idx="1">
                  <c:v>0.45</c:v>
                </c:pt>
                <c:pt idx="2">
                  <c:v>0.46</c:v>
                </c:pt>
                <c:pt idx="3">
                  <c:v>0.49</c:v>
                </c:pt>
                <c:pt idx="4">
                  <c:v>0.48</c:v>
                </c:pt>
              </c:numCache>
            </c:numRef>
          </c:val>
          <c:extLst>
            <c:ext xmlns:c16="http://schemas.microsoft.com/office/drawing/2014/chart" uri="{C3380CC4-5D6E-409C-BE32-E72D297353CC}">
              <c16:uniqueId val="{00000000-7752-4BB1-BB37-17FC2CA8C2B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7752-4BB1-BB37-17FC2CA8C2B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69.040000000000006</c:v>
                </c:pt>
                <c:pt idx="1">
                  <c:v>67.319999999999993</c:v>
                </c:pt>
                <c:pt idx="2">
                  <c:v>66.53</c:v>
                </c:pt>
                <c:pt idx="3">
                  <c:v>66.349999999999994</c:v>
                </c:pt>
                <c:pt idx="4">
                  <c:v>66.489999999999995</c:v>
                </c:pt>
              </c:numCache>
            </c:numRef>
          </c:val>
          <c:extLst>
            <c:ext xmlns:c16="http://schemas.microsoft.com/office/drawing/2014/chart" uri="{C3380CC4-5D6E-409C-BE32-E72D297353CC}">
              <c16:uniqueId val="{00000000-FA2E-4C4A-8B8B-4C76F100188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FA2E-4C4A-8B8B-4C76F100188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97.18</c:v>
                </c:pt>
                <c:pt idx="1">
                  <c:v>98.97</c:v>
                </c:pt>
                <c:pt idx="2">
                  <c:v>98.83</c:v>
                </c:pt>
                <c:pt idx="3">
                  <c:v>97.99</c:v>
                </c:pt>
                <c:pt idx="4">
                  <c:v>98.46</c:v>
                </c:pt>
              </c:numCache>
            </c:numRef>
          </c:val>
          <c:extLst>
            <c:ext xmlns:c16="http://schemas.microsoft.com/office/drawing/2014/chart" uri="{C3380CC4-5D6E-409C-BE32-E72D297353CC}">
              <c16:uniqueId val="{00000000-E40C-42C6-99AF-7C3034FB1C0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E40C-42C6-99AF-7C3034FB1C0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100.2</c:v>
                </c:pt>
                <c:pt idx="1">
                  <c:v>98.77</c:v>
                </c:pt>
                <c:pt idx="2">
                  <c:v>97.69</c:v>
                </c:pt>
                <c:pt idx="3">
                  <c:v>99.97</c:v>
                </c:pt>
                <c:pt idx="4">
                  <c:v>98.08</c:v>
                </c:pt>
              </c:numCache>
            </c:numRef>
          </c:val>
          <c:extLst>
            <c:ext xmlns:c16="http://schemas.microsoft.com/office/drawing/2014/chart" uri="{C3380CC4-5D6E-409C-BE32-E72D297353CC}">
              <c16:uniqueId val="{00000000-8603-479B-96F2-E52DEA78969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8603-479B-96F2-E52DEA78969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50.07</c:v>
                </c:pt>
                <c:pt idx="1">
                  <c:v>51.46</c:v>
                </c:pt>
                <c:pt idx="2">
                  <c:v>52.86</c:v>
                </c:pt>
                <c:pt idx="3">
                  <c:v>54.15</c:v>
                </c:pt>
                <c:pt idx="4">
                  <c:v>55.29</c:v>
                </c:pt>
              </c:numCache>
            </c:numRef>
          </c:val>
          <c:extLst>
            <c:ext xmlns:c16="http://schemas.microsoft.com/office/drawing/2014/chart" uri="{C3380CC4-5D6E-409C-BE32-E72D297353CC}">
              <c16:uniqueId val="{00000000-216C-44C8-9797-01B1D4A579F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216C-44C8-9797-01B1D4A579F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16.260000000000002</c:v>
                </c:pt>
                <c:pt idx="1">
                  <c:v>16.45</c:v>
                </c:pt>
                <c:pt idx="2">
                  <c:v>16.46</c:v>
                </c:pt>
                <c:pt idx="3">
                  <c:v>16.510000000000002</c:v>
                </c:pt>
                <c:pt idx="4">
                  <c:v>17.21</c:v>
                </c:pt>
              </c:numCache>
            </c:numRef>
          </c:val>
          <c:extLst>
            <c:ext xmlns:c16="http://schemas.microsoft.com/office/drawing/2014/chart" uri="{C3380CC4-5D6E-409C-BE32-E72D297353CC}">
              <c16:uniqueId val="{00000000-73FA-4732-B669-8B608215EAC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73FA-4732-B669-8B608215EAC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7F-4CF2-BFC7-35B353AEE47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917F-4CF2-BFC7-35B353AEE47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241.35</c:v>
                </c:pt>
                <c:pt idx="1">
                  <c:v>257.12</c:v>
                </c:pt>
                <c:pt idx="2">
                  <c:v>251.2</c:v>
                </c:pt>
                <c:pt idx="3">
                  <c:v>252.47</c:v>
                </c:pt>
                <c:pt idx="4">
                  <c:v>244.28</c:v>
                </c:pt>
              </c:numCache>
            </c:numRef>
          </c:val>
          <c:extLst>
            <c:ext xmlns:c16="http://schemas.microsoft.com/office/drawing/2014/chart" uri="{C3380CC4-5D6E-409C-BE32-E72D297353CC}">
              <c16:uniqueId val="{00000000-B471-4116-8C06-9971FB9C486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B471-4116-8C06-9971FB9C486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86.86</c:v>
                </c:pt>
                <c:pt idx="1">
                  <c:v>84.25</c:v>
                </c:pt>
                <c:pt idx="2">
                  <c:v>80.61</c:v>
                </c:pt>
                <c:pt idx="3">
                  <c:v>78.44</c:v>
                </c:pt>
                <c:pt idx="4">
                  <c:v>76</c:v>
                </c:pt>
              </c:numCache>
            </c:numRef>
          </c:val>
          <c:extLst>
            <c:ext xmlns:c16="http://schemas.microsoft.com/office/drawing/2014/chart" uri="{C3380CC4-5D6E-409C-BE32-E72D297353CC}">
              <c16:uniqueId val="{00000000-3A7F-444E-AC45-13D357DF861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3A7F-444E-AC45-13D357DF861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94.68</c:v>
                </c:pt>
                <c:pt idx="1">
                  <c:v>93.54</c:v>
                </c:pt>
                <c:pt idx="2">
                  <c:v>92.33</c:v>
                </c:pt>
                <c:pt idx="3">
                  <c:v>91.89</c:v>
                </c:pt>
                <c:pt idx="4">
                  <c:v>91.88</c:v>
                </c:pt>
              </c:numCache>
            </c:numRef>
          </c:val>
          <c:extLst>
            <c:ext xmlns:c16="http://schemas.microsoft.com/office/drawing/2014/chart" uri="{C3380CC4-5D6E-409C-BE32-E72D297353CC}">
              <c16:uniqueId val="{00000000-F07B-4232-8628-E36D9D0F5AE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F07B-4232-8628-E36D9D0F5AE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190.16</c:v>
                </c:pt>
                <c:pt idx="1">
                  <c:v>193.52</c:v>
                </c:pt>
                <c:pt idx="2">
                  <c:v>199.35</c:v>
                </c:pt>
                <c:pt idx="3">
                  <c:v>202.38</c:v>
                </c:pt>
                <c:pt idx="4">
                  <c:v>204.15</c:v>
                </c:pt>
              </c:numCache>
            </c:numRef>
          </c:val>
          <c:extLst>
            <c:ext xmlns:c16="http://schemas.microsoft.com/office/drawing/2014/chart" uri="{C3380CC4-5D6E-409C-BE32-E72D297353CC}">
              <c16:uniqueId val="{00000000-BC49-4418-9445-3E58D8B3620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BC49-4418-9445-3E58D8B3620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2" sqref="B2:BZ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東京都　武蔵野市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非設置</v>
      </c>
      <c r="AE8" s="43"/>
      <c r="AF8" s="43"/>
      <c r="AG8" s="43"/>
      <c r="AH8" s="43"/>
      <c r="AI8" s="43"/>
      <c r="AJ8" s="43"/>
      <c r="AK8" s="2"/>
      <c r="AL8" s="44">
        <f>データ!$R$6</f>
        <v>148034</v>
      </c>
      <c r="AM8" s="44"/>
      <c r="AN8" s="44"/>
      <c r="AO8" s="44"/>
      <c r="AP8" s="44"/>
      <c r="AQ8" s="44"/>
      <c r="AR8" s="44"/>
      <c r="AS8" s="44"/>
      <c r="AT8" s="45">
        <f>データ!$S$6</f>
        <v>10.98</v>
      </c>
      <c r="AU8" s="46"/>
      <c r="AV8" s="46"/>
      <c r="AW8" s="46"/>
      <c r="AX8" s="46"/>
      <c r="AY8" s="46"/>
      <c r="AZ8" s="46"/>
      <c r="BA8" s="46"/>
      <c r="BB8" s="47">
        <f>データ!$T$6</f>
        <v>13482.15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81.680000000000007</v>
      </c>
      <c r="J10" s="46"/>
      <c r="K10" s="46"/>
      <c r="L10" s="46"/>
      <c r="M10" s="46"/>
      <c r="N10" s="46"/>
      <c r="O10" s="80"/>
      <c r="P10" s="47">
        <f>データ!$P$6</f>
        <v>100</v>
      </c>
      <c r="Q10" s="47"/>
      <c r="R10" s="47"/>
      <c r="S10" s="47"/>
      <c r="T10" s="47"/>
      <c r="U10" s="47"/>
      <c r="V10" s="47"/>
      <c r="W10" s="44">
        <f>データ!$Q$6</f>
        <v>2422</v>
      </c>
      <c r="X10" s="44"/>
      <c r="Y10" s="44"/>
      <c r="Z10" s="44"/>
      <c r="AA10" s="44"/>
      <c r="AB10" s="44"/>
      <c r="AC10" s="44"/>
      <c r="AD10" s="2"/>
      <c r="AE10" s="2"/>
      <c r="AF10" s="2"/>
      <c r="AG10" s="2"/>
      <c r="AH10" s="2"/>
      <c r="AI10" s="2"/>
      <c r="AJ10" s="2"/>
      <c r="AK10" s="2"/>
      <c r="AL10" s="44">
        <f>データ!$U$6</f>
        <v>148285</v>
      </c>
      <c r="AM10" s="44"/>
      <c r="AN10" s="44"/>
      <c r="AO10" s="44"/>
      <c r="AP10" s="44"/>
      <c r="AQ10" s="44"/>
      <c r="AR10" s="44"/>
      <c r="AS10" s="44"/>
      <c r="AT10" s="45">
        <f>データ!$V$6</f>
        <v>10.98</v>
      </c>
      <c r="AU10" s="46"/>
      <c r="AV10" s="46"/>
      <c r="AW10" s="46"/>
      <c r="AX10" s="46"/>
      <c r="AY10" s="46"/>
      <c r="AZ10" s="46"/>
      <c r="BA10" s="46"/>
      <c r="BB10" s="47">
        <f>データ!$W$6</f>
        <v>13505.01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110</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Fr1tU8kY5c7pQ/v55zwqPhtv1eypx253Wf+qIjvzfHcGeqIP4FM2T4XCuzw36tQK0g65f98/6cl0hTR35PJFXA==" saltValue="neb61CDrxIm7+qydQN1HM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132039</v>
      </c>
      <c r="D6" s="20">
        <f t="shared" si="3"/>
        <v>46</v>
      </c>
      <c r="E6" s="20">
        <f t="shared" si="3"/>
        <v>1</v>
      </c>
      <c r="F6" s="20">
        <f t="shared" si="3"/>
        <v>0</v>
      </c>
      <c r="G6" s="20">
        <f t="shared" si="3"/>
        <v>1</v>
      </c>
      <c r="H6" s="20" t="str">
        <f t="shared" si="3"/>
        <v>東京都　武蔵野市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81.680000000000007</v>
      </c>
      <c r="P6" s="21">
        <f t="shared" si="3"/>
        <v>100</v>
      </c>
      <c r="Q6" s="21">
        <f t="shared" si="3"/>
        <v>2422</v>
      </c>
      <c r="R6" s="21">
        <f t="shared" si="3"/>
        <v>148034</v>
      </c>
      <c r="S6" s="21">
        <f t="shared" si="3"/>
        <v>10.98</v>
      </c>
      <c r="T6" s="21">
        <f t="shared" si="3"/>
        <v>13482.15</v>
      </c>
      <c r="U6" s="21">
        <f t="shared" si="3"/>
        <v>148285</v>
      </c>
      <c r="V6" s="21">
        <f t="shared" si="3"/>
        <v>10.98</v>
      </c>
      <c r="W6" s="21">
        <f t="shared" si="3"/>
        <v>13505.01</v>
      </c>
      <c r="X6" s="22">
        <f>IF(X7="",NA(),X7)</f>
        <v>100.2</v>
      </c>
      <c r="Y6" s="22">
        <f t="shared" ref="Y6:AG6" si="4">IF(Y7="",NA(),Y7)</f>
        <v>98.77</v>
      </c>
      <c r="Z6" s="22">
        <f t="shared" si="4"/>
        <v>97.69</v>
      </c>
      <c r="AA6" s="22">
        <f t="shared" si="4"/>
        <v>99.97</v>
      </c>
      <c r="AB6" s="22">
        <f t="shared" si="4"/>
        <v>98.08</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241.35</v>
      </c>
      <c r="AU6" s="22">
        <f t="shared" ref="AU6:BC6" si="6">IF(AU7="",NA(),AU7)</f>
        <v>257.12</v>
      </c>
      <c r="AV6" s="22">
        <f t="shared" si="6"/>
        <v>251.2</v>
      </c>
      <c r="AW6" s="22">
        <f t="shared" si="6"/>
        <v>252.47</v>
      </c>
      <c r="AX6" s="22">
        <f t="shared" si="6"/>
        <v>244.28</v>
      </c>
      <c r="AY6" s="22">
        <f t="shared" si="6"/>
        <v>360.96</v>
      </c>
      <c r="AZ6" s="22">
        <f t="shared" si="6"/>
        <v>351.29</v>
      </c>
      <c r="BA6" s="22">
        <f t="shared" si="6"/>
        <v>364.24</v>
      </c>
      <c r="BB6" s="22">
        <f t="shared" si="6"/>
        <v>369.82</v>
      </c>
      <c r="BC6" s="22">
        <f t="shared" si="6"/>
        <v>355.75</v>
      </c>
      <c r="BD6" s="21" t="str">
        <f>IF(BD7="","",IF(BD7="-","【-】","【"&amp;SUBSTITUTE(TEXT(BD7,"#,##0.00"),"-","△")&amp;"】"))</f>
        <v>【239.69】</v>
      </c>
      <c r="BE6" s="22">
        <f>IF(BE7="",NA(),BE7)</f>
        <v>86.86</v>
      </c>
      <c r="BF6" s="22">
        <f t="shared" ref="BF6:BN6" si="7">IF(BF7="",NA(),BF7)</f>
        <v>84.25</v>
      </c>
      <c r="BG6" s="22">
        <f t="shared" si="7"/>
        <v>80.61</v>
      </c>
      <c r="BH6" s="22">
        <f t="shared" si="7"/>
        <v>78.44</v>
      </c>
      <c r="BI6" s="22">
        <f t="shared" si="7"/>
        <v>76</v>
      </c>
      <c r="BJ6" s="22">
        <f t="shared" si="7"/>
        <v>239.18</v>
      </c>
      <c r="BK6" s="22">
        <f t="shared" si="7"/>
        <v>236.29</v>
      </c>
      <c r="BL6" s="22">
        <f t="shared" si="7"/>
        <v>238.77</v>
      </c>
      <c r="BM6" s="22">
        <f t="shared" si="7"/>
        <v>218.57</v>
      </c>
      <c r="BN6" s="22">
        <f t="shared" si="7"/>
        <v>222.45</v>
      </c>
      <c r="BO6" s="21" t="str">
        <f>IF(BO7="","",IF(BO7="-","【-】","【"&amp;SUBSTITUTE(TEXT(BO7,"#,##0.00"),"-","△")&amp;"】"))</f>
        <v>【264.86】</v>
      </c>
      <c r="BP6" s="22">
        <f>IF(BP7="",NA(),BP7)</f>
        <v>94.68</v>
      </c>
      <c r="BQ6" s="22">
        <f t="shared" ref="BQ6:BY6" si="8">IF(BQ7="",NA(),BQ7)</f>
        <v>93.54</v>
      </c>
      <c r="BR6" s="22">
        <f t="shared" si="8"/>
        <v>92.33</v>
      </c>
      <c r="BS6" s="22">
        <f t="shared" si="8"/>
        <v>91.89</v>
      </c>
      <c r="BT6" s="22">
        <f t="shared" si="8"/>
        <v>91.88</v>
      </c>
      <c r="BU6" s="22">
        <f t="shared" si="8"/>
        <v>101.89</v>
      </c>
      <c r="BV6" s="22">
        <f t="shared" si="8"/>
        <v>104.33</v>
      </c>
      <c r="BW6" s="22">
        <f t="shared" si="8"/>
        <v>98.85</v>
      </c>
      <c r="BX6" s="22">
        <f t="shared" si="8"/>
        <v>101.78</v>
      </c>
      <c r="BY6" s="22">
        <f t="shared" si="8"/>
        <v>100.33</v>
      </c>
      <c r="BZ6" s="21" t="str">
        <f>IF(BZ7="","",IF(BZ7="-","【-】","【"&amp;SUBSTITUTE(TEXT(BZ7,"#,##0.00"),"-","△")&amp;"】"))</f>
        <v>【97.59】</v>
      </c>
      <c r="CA6" s="22">
        <f>IF(CA7="",NA(),CA7)</f>
        <v>190.16</v>
      </c>
      <c r="CB6" s="22">
        <f t="shared" ref="CB6:CJ6" si="9">IF(CB7="",NA(),CB7)</f>
        <v>193.52</v>
      </c>
      <c r="CC6" s="22">
        <f t="shared" si="9"/>
        <v>199.35</v>
      </c>
      <c r="CD6" s="22">
        <f t="shared" si="9"/>
        <v>202.38</v>
      </c>
      <c r="CE6" s="22">
        <f t="shared" si="9"/>
        <v>204.15</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69.040000000000006</v>
      </c>
      <c r="CM6" s="22">
        <f t="shared" ref="CM6:CU6" si="10">IF(CM7="",NA(),CM7)</f>
        <v>67.319999999999993</v>
      </c>
      <c r="CN6" s="22">
        <f t="shared" si="10"/>
        <v>66.53</v>
      </c>
      <c r="CO6" s="22">
        <f t="shared" si="10"/>
        <v>66.349999999999994</v>
      </c>
      <c r="CP6" s="22">
        <f t="shared" si="10"/>
        <v>66.489999999999995</v>
      </c>
      <c r="CQ6" s="22">
        <f t="shared" si="10"/>
        <v>63.23</v>
      </c>
      <c r="CR6" s="22">
        <f t="shared" si="10"/>
        <v>62.59</v>
      </c>
      <c r="CS6" s="22">
        <f t="shared" si="10"/>
        <v>61.81</v>
      </c>
      <c r="CT6" s="22">
        <f t="shared" si="10"/>
        <v>62.35</v>
      </c>
      <c r="CU6" s="22">
        <f t="shared" si="10"/>
        <v>62.69</v>
      </c>
      <c r="CV6" s="21" t="str">
        <f>IF(CV7="","",IF(CV7="-","【-】","【"&amp;SUBSTITUTE(TEXT(CV7,"#,##0.00"),"-","△")&amp;"】"))</f>
        <v>【60.21】</v>
      </c>
      <c r="CW6" s="22">
        <f>IF(CW7="",NA(),CW7)</f>
        <v>97.18</v>
      </c>
      <c r="CX6" s="22">
        <f t="shared" ref="CX6:DF6" si="11">IF(CX7="",NA(),CX7)</f>
        <v>98.97</v>
      </c>
      <c r="CY6" s="22">
        <f t="shared" si="11"/>
        <v>98.83</v>
      </c>
      <c r="CZ6" s="22">
        <f t="shared" si="11"/>
        <v>97.99</v>
      </c>
      <c r="DA6" s="22">
        <f t="shared" si="11"/>
        <v>98.46</v>
      </c>
      <c r="DB6" s="22">
        <f t="shared" si="11"/>
        <v>89.35</v>
      </c>
      <c r="DC6" s="22">
        <f t="shared" si="11"/>
        <v>89.7</v>
      </c>
      <c r="DD6" s="22">
        <f t="shared" si="11"/>
        <v>89.24</v>
      </c>
      <c r="DE6" s="22">
        <f t="shared" si="11"/>
        <v>88.71</v>
      </c>
      <c r="DF6" s="22">
        <f t="shared" si="11"/>
        <v>88.32</v>
      </c>
      <c r="DG6" s="21" t="str">
        <f>IF(DG7="","",IF(DG7="-","【-】","【"&amp;SUBSTITUTE(TEXT(DG7,"#,##0.00"),"-","△")&amp;"】"))</f>
        <v>【89.21】</v>
      </c>
      <c r="DH6" s="22">
        <f>IF(DH7="",NA(),DH7)</f>
        <v>50.07</v>
      </c>
      <c r="DI6" s="22">
        <f t="shared" ref="DI6:DQ6" si="12">IF(DI7="",NA(),DI7)</f>
        <v>51.46</v>
      </c>
      <c r="DJ6" s="22">
        <f t="shared" si="12"/>
        <v>52.86</v>
      </c>
      <c r="DK6" s="22">
        <f t="shared" si="12"/>
        <v>54.15</v>
      </c>
      <c r="DL6" s="22">
        <f t="shared" si="12"/>
        <v>55.29</v>
      </c>
      <c r="DM6" s="22">
        <f t="shared" si="12"/>
        <v>49.62</v>
      </c>
      <c r="DN6" s="22">
        <f t="shared" si="12"/>
        <v>50.5</v>
      </c>
      <c r="DO6" s="22">
        <f t="shared" si="12"/>
        <v>51.28</v>
      </c>
      <c r="DP6" s="22">
        <f t="shared" si="12"/>
        <v>51.95</v>
      </c>
      <c r="DQ6" s="22">
        <f t="shared" si="12"/>
        <v>52.55</v>
      </c>
      <c r="DR6" s="21" t="str">
        <f>IF(DR7="","",IF(DR7="-","【-】","【"&amp;SUBSTITUTE(TEXT(DR7,"#,##0.00"),"-","△")&amp;"】"))</f>
        <v>【52.41】</v>
      </c>
      <c r="DS6" s="22">
        <f>IF(DS7="",NA(),DS7)</f>
        <v>16.260000000000002</v>
      </c>
      <c r="DT6" s="22">
        <f t="shared" ref="DT6:EB6" si="13">IF(DT7="",NA(),DT7)</f>
        <v>16.45</v>
      </c>
      <c r="DU6" s="22">
        <f t="shared" si="13"/>
        <v>16.46</v>
      </c>
      <c r="DV6" s="22">
        <f t="shared" si="13"/>
        <v>16.510000000000002</v>
      </c>
      <c r="DW6" s="22">
        <f t="shared" si="13"/>
        <v>17.21</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0.3</v>
      </c>
      <c r="EE6" s="22">
        <f t="shared" ref="EE6:EM6" si="14">IF(EE7="",NA(),EE7)</f>
        <v>0.45</v>
      </c>
      <c r="EF6" s="22">
        <f t="shared" si="14"/>
        <v>0.46</v>
      </c>
      <c r="EG6" s="22">
        <f t="shared" si="14"/>
        <v>0.49</v>
      </c>
      <c r="EH6" s="22">
        <f t="shared" si="14"/>
        <v>0.48</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132039</v>
      </c>
      <c r="D7" s="24">
        <v>46</v>
      </c>
      <c r="E7" s="24">
        <v>1</v>
      </c>
      <c r="F7" s="24">
        <v>0</v>
      </c>
      <c r="G7" s="24">
        <v>1</v>
      </c>
      <c r="H7" s="24" t="s">
        <v>93</v>
      </c>
      <c r="I7" s="24" t="s">
        <v>94</v>
      </c>
      <c r="J7" s="24" t="s">
        <v>95</v>
      </c>
      <c r="K7" s="24" t="s">
        <v>96</v>
      </c>
      <c r="L7" s="24" t="s">
        <v>97</v>
      </c>
      <c r="M7" s="24" t="s">
        <v>98</v>
      </c>
      <c r="N7" s="25" t="s">
        <v>99</v>
      </c>
      <c r="O7" s="25">
        <v>81.680000000000007</v>
      </c>
      <c r="P7" s="25">
        <v>100</v>
      </c>
      <c r="Q7" s="25">
        <v>2422</v>
      </c>
      <c r="R7" s="25">
        <v>148034</v>
      </c>
      <c r="S7" s="25">
        <v>10.98</v>
      </c>
      <c r="T7" s="25">
        <v>13482.15</v>
      </c>
      <c r="U7" s="25">
        <v>148285</v>
      </c>
      <c r="V7" s="25">
        <v>10.98</v>
      </c>
      <c r="W7" s="25">
        <v>13505.01</v>
      </c>
      <c r="X7" s="25">
        <v>100.2</v>
      </c>
      <c r="Y7" s="25">
        <v>98.77</v>
      </c>
      <c r="Z7" s="25">
        <v>97.69</v>
      </c>
      <c r="AA7" s="25">
        <v>99.97</v>
      </c>
      <c r="AB7" s="25">
        <v>98.08</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241.35</v>
      </c>
      <c r="AU7" s="25">
        <v>257.12</v>
      </c>
      <c r="AV7" s="25">
        <v>251.2</v>
      </c>
      <c r="AW7" s="25">
        <v>252.47</v>
      </c>
      <c r="AX7" s="25">
        <v>244.28</v>
      </c>
      <c r="AY7" s="25">
        <v>360.96</v>
      </c>
      <c r="AZ7" s="25">
        <v>351.29</v>
      </c>
      <c r="BA7" s="25">
        <v>364.24</v>
      </c>
      <c r="BB7" s="25">
        <v>369.82</v>
      </c>
      <c r="BC7" s="25">
        <v>355.75</v>
      </c>
      <c r="BD7" s="25">
        <v>239.69</v>
      </c>
      <c r="BE7" s="25">
        <v>86.86</v>
      </c>
      <c r="BF7" s="25">
        <v>84.25</v>
      </c>
      <c r="BG7" s="25">
        <v>80.61</v>
      </c>
      <c r="BH7" s="25">
        <v>78.44</v>
      </c>
      <c r="BI7" s="25">
        <v>76</v>
      </c>
      <c r="BJ7" s="25">
        <v>239.18</v>
      </c>
      <c r="BK7" s="25">
        <v>236.29</v>
      </c>
      <c r="BL7" s="25">
        <v>238.77</v>
      </c>
      <c r="BM7" s="25">
        <v>218.57</v>
      </c>
      <c r="BN7" s="25">
        <v>222.45</v>
      </c>
      <c r="BO7" s="25">
        <v>264.86</v>
      </c>
      <c r="BP7" s="25">
        <v>94.68</v>
      </c>
      <c r="BQ7" s="25">
        <v>93.54</v>
      </c>
      <c r="BR7" s="25">
        <v>92.33</v>
      </c>
      <c r="BS7" s="25">
        <v>91.89</v>
      </c>
      <c r="BT7" s="25">
        <v>91.88</v>
      </c>
      <c r="BU7" s="25">
        <v>101.89</v>
      </c>
      <c r="BV7" s="25">
        <v>104.33</v>
      </c>
      <c r="BW7" s="25">
        <v>98.85</v>
      </c>
      <c r="BX7" s="25">
        <v>101.78</v>
      </c>
      <c r="BY7" s="25">
        <v>100.33</v>
      </c>
      <c r="BZ7" s="25">
        <v>97.59</v>
      </c>
      <c r="CA7" s="25">
        <v>190.16</v>
      </c>
      <c r="CB7" s="25">
        <v>193.52</v>
      </c>
      <c r="CC7" s="25">
        <v>199.35</v>
      </c>
      <c r="CD7" s="25">
        <v>202.38</v>
      </c>
      <c r="CE7" s="25">
        <v>204.15</v>
      </c>
      <c r="CF7" s="25">
        <v>156.32</v>
      </c>
      <c r="CG7" s="25">
        <v>157.4</v>
      </c>
      <c r="CH7" s="25">
        <v>162.61000000000001</v>
      </c>
      <c r="CI7" s="25">
        <v>163.94</v>
      </c>
      <c r="CJ7" s="25">
        <v>169.31</v>
      </c>
      <c r="CK7" s="25">
        <v>181.66</v>
      </c>
      <c r="CL7" s="25">
        <v>69.040000000000006</v>
      </c>
      <c r="CM7" s="25">
        <v>67.319999999999993</v>
      </c>
      <c r="CN7" s="25">
        <v>66.53</v>
      </c>
      <c r="CO7" s="25">
        <v>66.349999999999994</v>
      </c>
      <c r="CP7" s="25">
        <v>66.489999999999995</v>
      </c>
      <c r="CQ7" s="25">
        <v>63.23</v>
      </c>
      <c r="CR7" s="25">
        <v>62.59</v>
      </c>
      <c r="CS7" s="25">
        <v>61.81</v>
      </c>
      <c r="CT7" s="25">
        <v>62.35</v>
      </c>
      <c r="CU7" s="25">
        <v>62.69</v>
      </c>
      <c r="CV7" s="25">
        <v>60.21</v>
      </c>
      <c r="CW7" s="25">
        <v>97.18</v>
      </c>
      <c r="CX7" s="25">
        <v>98.97</v>
      </c>
      <c r="CY7" s="25">
        <v>98.83</v>
      </c>
      <c r="CZ7" s="25">
        <v>97.99</v>
      </c>
      <c r="DA7" s="25">
        <v>98.46</v>
      </c>
      <c r="DB7" s="25">
        <v>89.35</v>
      </c>
      <c r="DC7" s="25">
        <v>89.7</v>
      </c>
      <c r="DD7" s="25">
        <v>89.24</v>
      </c>
      <c r="DE7" s="25">
        <v>88.71</v>
      </c>
      <c r="DF7" s="25">
        <v>88.32</v>
      </c>
      <c r="DG7" s="25">
        <v>89.21</v>
      </c>
      <c r="DH7" s="25">
        <v>50.07</v>
      </c>
      <c r="DI7" s="25">
        <v>51.46</v>
      </c>
      <c r="DJ7" s="25">
        <v>52.86</v>
      </c>
      <c r="DK7" s="25">
        <v>54.15</v>
      </c>
      <c r="DL7" s="25">
        <v>55.29</v>
      </c>
      <c r="DM7" s="25">
        <v>49.62</v>
      </c>
      <c r="DN7" s="25">
        <v>50.5</v>
      </c>
      <c r="DO7" s="25">
        <v>51.28</v>
      </c>
      <c r="DP7" s="25">
        <v>51.95</v>
      </c>
      <c r="DQ7" s="25">
        <v>52.55</v>
      </c>
      <c r="DR7" s="25">
        <v>52.41</v>
      </c>
      <c r="DS7" s="25">
        <v>16.260000000000002</v>
      </c>
      <c r="DT7" s="25">
        <v>16.45</v>
      </c>
      <c r="DU7" s="25">
        <v>16.46</v>
      </c>
      <c r="DV7" s="25">
        <v>16.510000000000002</v>
      </c>
      <c r="DW7" s="25">
        <v>17.21</v>
      </c>
      <c r="DX7" s="25">
        <v>19.510000000000002</v>
      </c>
      <c r="DY7" s="25">
        <v>21.19</v>
      </c>
      <c r="DZ7" s="25">
        <v>22.64</v>
      </c>
      <c r="EA7" s="25">
        <v>24.49</v>
      </c>
      <c r="EB7" s="25">
        <v>25.85</v>
      </c>
      <c r="EC7" s="25">
        <v>26.78</v>
      </c>
      <c r="ED7" s="25">
        <v>0.3</v>
      </c>
      <c r="EE7" s="25">
        <v>0.45</v>
      </c>
      <c r="EF7" s="25">
        <v>0.46</v>
      </c>
      <c r="EG7" s="25">
        <v>0.49</v>
      </c>
      <c r="EH7" s="25">
        <v>0.48</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2026-01-26T08:08:42Z</cp:lastPrinted>
  <dcterms:created xsi:type="dcterms:W3CDTF">2025-12-12T09:14:49Z</dcterms:created>
  <dcterms:modified xsi:type="dcterms:W3CDTF">2026-01-26T08:57:17Z</dcterms:modified>
  <cp:category/>
</cp:coreProperties>
</file>