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1_水道事業\09_三宅村　\"/>
    </mc:Choice>
  </mc:AlternateContent>
  <workbookProtection workbookAlgorithmName="SHA-512" workbookHashValue="N1Jvz3WfI0p7bAZRh6Foioqb/sNrZjv8qfoOeJVqsFilxkdgV2ZZrSrvCcppwI5lAnrskC8iAnjZKisol38H/g==" workbookSaltValue="O7IX+ejV0yMRU3PCpgVZ9w==" workbookSpinCount="100000" lockStructure="1"/>
  <bookViews>
    <workbookView xWindow="0" yWindow="0" windowWidth="21600" windowHeight="93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<sst xmlns="http://schemas.openxmlformats.org/spreadsheetml/2006/main" count="225" uniqueCount="113">
  <si>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</si>
  <si>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</si>
  <si>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</si>
  <si>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</si>
  <si>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</si>
  <si>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</si>
  <si>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</si>
  <si>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</si>
  <si>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</si>
  <si>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</si>
  <si>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</si>
  <si>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</si>
  <si>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</si>
  <si>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</si>
  <si>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</si>
  <si>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</si>
  <si>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</si>
  <si>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</si>
  <si>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</si>
  <si>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</si>
  <si>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</si>
  <si>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</si>
  <si>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</si>
  <si>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</si>
  <si>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</si>
  <si>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</si>
  <si>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</si>
  <si>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</si>
  <si>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</si>
  <si>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</si>
  <si>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</si>
  <si>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</si>
  <si>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</si>
  <si>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</si>
  <si>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</si>
  <si>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</si>
  <si>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</si>
  <si>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</si>
  <si>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</si>
  <si>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</si>
  <si>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</si>
  <si>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</si>
  <si>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</si>
  <si>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</si>
  <si>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</si>
  <si>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</si>
  <si>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</si>
  <si>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</si>
  <si>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</si>
  <si>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</si>
  <si>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</si>
  <si>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</si>
  <si>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</si>
  <si>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</si>
  <si>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</si>
  <si>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</si>
  <si>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</si>
  <si>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</si>
  <si>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</si>
  <si>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</si>
  <si>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</si>
  <si>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</si>
  <si>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</si>
  <si>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</si>
  <si>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</si>
  <si>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</si>
  <si>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</si>
  <si>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</si>
  <si>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</si>
  <si>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</si>
  <si>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</si>
  <si>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</si>
  <si>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</si>
  <si>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</si>
  <si>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</si>
  <si>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</si>
  <si>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</si>
  <si>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</si>
  <si>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</si>
  <si>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</si>
  <si>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</si>
  <si>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</si>
  <si>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</si>
  <si>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</si>
  <si>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</si>
  <si>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</si>
  <si>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</si>
  <si>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</si>
  <si>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</si>
  <si>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</si>
  <si>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</si>
  <si>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</si>
  <si>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</si>
  <si>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</si>
  <si>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</si>
  <si>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</si>
  <si>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</si>
  <si>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三宅村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</si>
  <si>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</si>
  <si>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</si>
  <si>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</si>
  <si>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</si>
  <si>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</si>
  <si>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</si>
  <si>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</si>
  <si>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</si>
  <si>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</si>
  <si>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</si>
  <si>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</si>
  <si>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</si>
  <si>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③管路更新率が、類似団体平均より上回っている原因としては、管路更新により漏水を減らし、多少でも水道事業経営の圧迫を抑えていくため管路を更新しているためである。</t>
    <rPh sb="1" eb="3">
      <t>カンロ</t>
    </rPh>
    <rPh sb="3" eb="5">
      <t>コウシン</t>
    </rPh>
    <rPh sb="5" eb="6">
      <t>リツ</t>
    </rPh>
    <rPh sb="16" eb="17">
      <t>ウエ</t>
    </rPh>
    <rPh sb="17" eb="18">
      <t>マワ</t>
    </rPh>
    <rPh sb="22" eb="24">
      <t>ゲンイン</t>
    </rPh>
    <rPh sb="29" eb="31">
      <t>カンロ</t>
    </rPh>
    <rPh sb="31" eb="33">
      <t>コウシン</t>
    </rPh>
    <rPh sb="36" eb="38">
      <t>ロウスイ</t>
    </rPh>
    <rPh sb="39" eb="40">
      <t>ヘ</t>
    </rPh>
    <rPh sb="43" eb="45">
      <t>タショウ</t>
    </rPh>
    <rPh sb="47" eb="49">
      <t>スイドウ</t>
    </rPh>
    <rPh sb="49" eb="51">
      <t>ジギョウ</t>
    </rPh>
    <rPh sb="51" eb="53">
      <t>ケイエイ</t>
    </rPh>
    <rPh sb="54" eb="56">
      <t>アッパク</t>
    </rPh>
    <rPh sb="57" eb="58">
      <t>オサ</t>
    </rPh>
    <rPh sb="64" eb="66">
      <t>カンロ</t>
    </rPh>
    <rPh sb="67" eb="69">
      <t>コウシン</t>
    </rPh>
    <phoneticPr fontId="4"/>
  </si>
  <si>
    <t xml:space="preserve">①収益的収支比率は、類似団体平均より高くなっているが、これは実情として一般会計繰入金によるところが大きく、これが三宅村の水道事業を支えているため、実際には経営赤字である。今後、抜本的な料金改正を視野にいれた事業展開が必要である。
⑤料金回収率は、60％を下回る水準が続いており、原価割れ状態が継続している。
⑥給水原価は、水質改善等（膜ろ過施設運転の動力費等）の要因により類似団体平均より高い水準である。
⑦施設利用率は、類似団体平均を下回る水準で低下を続けており、施設の余剰感が見受けられるが、所管する全施設が、島内に集落が点在する本島においては必要不可欠である。
⑧有収率は、類似団体の平均を上下するような動向を示している。主な原因としては、年度によって増減する漏水等と思われる。
</t>
    <rPh sb="169" eb="170">
      <t>マク</t>
    </rPh>
    <rPh sb="171" eb="172">
      <t>カ</t>
    </rPh>
    <rPh sb="172" eb="174">
      <t>シセツ</t>
    </rPh>
    <rPh sb="174" eb="176">
      <t>ウンテン</t>
    </rPh>
    <rPh sb="177" eb="179">
      <t>ドウリョク</t>
    </rPh>
    <rPh sb="179" eb="180">
      <t>ヒ</t>
    </rPh>
    <rPh sb="180" eb="181">
      <t>トウ</t>
    </rPh>
    <rPh sb="207" eb="209">
      <t>シセツ</t>
    </rPh>
    <rPh sb="209" eb="211">
      <t>リヨウ</t>
    </rPh>
    <rPh sb="211" eb="212">
      <t>リツ</t>
    </rPh>
    <rPh sb="221" eb="223">
      <t>シタマワ</t>
    </rPh>
    <rPh sb="224" eb="226">
      <t>スイジュン</t>
    </rPh>
    <rPh sb="227" eb="229">
      <t>テイカ</t>
    </rPh>
    <rPh sb="230" eb="231">
      <t>ツヅ</t>
    </rPh>
    <rPh sb="236" eb="238">
      <t>シセツ</t>
    </rPh>
    <rPh sb="243" eb="245">
      <t>ミウ</t>
    </rPh>
    <rPh sb="251" eb="253">
      <t>ショカン</t>
    </rPh>
    <rPh sb="255" eb="256">
      <t>ゼン</t>
    </rPh>
    <rPh sb="256" eb="258">
      <t>シセツ</t>
    </rPh>
    <rPh sb="260" eb="262">
      <t>トウナイ</t>
    </rPh>
    <rPh sb="263" eb="265">
      <t>シュウラク</t>
    </rPh>
    <rPh sb="266" eb="268">
      <t>テンザイ</t>
    </rPh>
    <rPh sb="270" eb="272">
      <t>ホントウ</t>
    </rPh>
    <rPh sb="277" eb="279">
      <t>ヒツヨウ</t>
    </rPh>
    <rPh sb="279" eb="282">
      <t>フカケツ</t>
    </rPh>
    <rPh sb="341" eb="342">
      <t>オモ</t>
    </rPh>
    <phoneticPr fontId="4"/>
  </si>
  <si>
    <t>三宅村の簡易水道事業は、一般会計からの繰入がなければ赤字経営であり、今後、抜本的な料金改正を視野にいれた事業展開が必要である。また、事業として、管路の更新は元より、機器類等の更新が喫緊の課題となっていくと思われる。</t>
    <rPh sb="4" eb="6">
      <t>カンイ</t>
    </rPh>
    <rPh sb="19" eb="21">
      <t>クリイレ</t>
    </rPh>
    <rPh sb="26" eb="28">
      <t>アカジ</t>
    </rPh>
    <rPh sb="28" eb="30">
      <t>ケイエイ</t>
    </rPh>
    <rPh sb="34" eb="36">
      <t>コンゴ</t>
    </rPh>
    <rPh sb="66" eb="68">
      <t>ジギョウ</t>
    </rPh>
    <rPh sb="72" eb="74">
      <t>カンロ</t>
    </rPh>
    <rPh sb="75" eb="77">
      <t>コウシン</t>
    </rPh>
    <rPh sb="78" eb="79">
      <t>モト</t>
    </rPh>
    <rPh sb="82" eb="85">
      <t>キキルイ</t>
    </rPh>
    <rPh sb="85" eb="86">
      <t>ナド</t>
    </rPh>
    <rPh sb="87" eb="89">
      <t>コウシン</t>
    </rPh>
    <rPh sb="90" eb="92">
      <t>キッキン</t>
    </rPh>
    <rPh sb="93" eb="95">
      <t>カダイ</t>
    </rPh>
    <rPh sb="102" eb="103">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</si>
</sst>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0.88</c:v>
                </c:pt>
                <c:pt idx="1">
                  <c:v>1.06</c:v>
                </c:pt>
                <c:pt idx="2">
                  <c:v>0.95</c:v>
                </c:pt>
                <c:pt idx="3">
                  <c:v>0.78</c:v>
                </c:pt>
                <c:pt idx="4">
                  <c:v>0.82</c:v>
                </c:pt>
              </c:numCache>
            </c:numRef>
          </c:val>
          <c:extLst>
            <c:ext xmlns:c16="http://schemas.microsoft.com/office/drawing/2014/chart" uri="{C3380CC4-5D6E-409C-BE32-E72D297353CC}">
              <c16:uniqueId val="{00000000-3F32-46E6-AA34-B2864290C83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3F32-46E6-AA34-B2864290C83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23.32</c:v>
                </c:pt>
                <c:pt idx="1">
                  <c:v>26.69</c:v>
                </c:pt>
                <c:pt idx="2">
                  <c:v>25.99</c:v>
                </c:pt>
                <c:pt idx="3">
                  <c:v>25.2</c:v>
                </c:pt>
                <c:pt idx="4">
                  <c:v>25.11</c:v>
                </c:pt>
              </c:numCache>
            </c:numRef>
          </c:val>
          <c:extLst>
            <c:ext xmlns:c16="http://schemas.microsoft.com/office/drawing/2014/chart" uri="{C3380CC4-5D6E-409C-BE32-E72D297353CC}">
              <c16:uniqueId val="{00000000-BC4F-4434-AA1D-DC7DA792074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BC4F-4434-AA1D-DC7DA792074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88.53</c:v>
                </c:pt>
                <c:pt idx="1">
                  <c:v>75.180000000000007</c:v>
                </c:pt>
                <c:pt idx="2">
                  <c:v>77.849999999999994</c:v>
                </c:pt>
                <c:pt idx="3">
                  <c:v>77.489999999999995</c:v>
                </c:pt>
                <c:pt idx="4">
                  <c:v>77.599999999999994</c:v>
                </c:pt>
              </c:numCache>
            </c:numRef>
          </c:val>
          <c:extLst>
            <c:ext xmlns:c16="http://schemas.microsoft.com/office/drawing/2014/chart" uri="{C3380CC4-5D6E-409C-BE32-E72D297353CC}">
              <c16:uniqueId val="{00000000-99AF-437A-B8AC-9EF6B8A1E74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99AF-437A-B8AC-9EF6B8A1E74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95.27</c:v>
                </c:pt>
                <c:pt idx="1">
                  <c:v>93.05</c:v>
                </c:pt>
                <c:pt idx="2">
                  <c:v>99.38</c:v>
                </c:pt>
                <c:pt idx="3">
                  <c:v>90.26</c:v>
                </c:pt>
                <c:pt idx="4">
                  <c:v>93.81</c:v>
                </c:pt>
              </c:numCache>
            </c:numRef>
          </c:val>
          <c:extLst>
            <c:ext xmlns:c16="http://schemas.microsoft.com/office/drawing/2014/chart" uri="{C3380CC4-5D6E-409C-BE32-E72D297353CC}">
              <c16:uniqueId val="{00000000-53F4-4903-AA0B-74629B42D61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53F4-4903-AA0B-74629B42D61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B8-4ED6-B4A5-159FAEE901E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B8-4ED6-B4A5-159FAEE901E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8E-4636-B287-EA33F2D5787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8E-4636-B287-EA33F2D5787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E-4E6F-BF66-280D76A06B4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E-4E6F-BF66-280D76A06B4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19-4A24-9C42-611F2EA9E02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19-4A24-9C42-611F2EA9E02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428.28</c:v>
                </c:pt>
                <c:pt idx="1">
                  <c:v>438.9</c:v>
                </c:pt>
                <c:pt idx="2">
                  <c:v>423</c:v>
                </c:pt>
                <c:pt idx="3">
                  <c:v>435.18</c:v>
                </c:pt>
                <c:pt idx="4">
                  <c:v>420.77</c:v>
                </c:pt>
              </c:numCache>
            </c:numRef>
          </c:val>
          <c:extLst>
            <c:ext xmlns:c16="http://schemas.microsoft.com/office/drawing/2014/chart" uri="{C3380CC4-5D6E-409C-BE32-E72D297353CC}">
              <c16:uniqueId val="{00000000-F0E1-4B76-9605-9F762D8405E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F0E1-4B76-9605-9F762D8405E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53.46</c:v>
                </c:pt>
                <c:pt idx="1">
                  <c:v>50.9</c:v>
                </c:pt>
                <c:pt idx="2">
                  <c:v>42.65</c:v>
                </c:pt>
                <c:pt idx="3">
                  <c:v>49.76</c:v>
                </c:pt>
                <c:pt idx="4">
                  <c:v>48.03</c:v>
                </c:pt>
              </c:numCache>
            </c:numRef>
          </c:val>
          <c:extLst>
            <c:ext xmlns:c16="http://schemas.microsoft.com/office/drawing/2014/chart" uri="{C3380CC4-5D6E-409C-BE32-E72D297353CC}">
              <c16:uniqueId val="{00000000-6984-4DF9-A328-65FA6833AB7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6984-4DF9-A328-65FA6833AB7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505.52</c:v>
                </c:pt>
                <c:pt idx="1">
                  <c:v>522.04999999999995</c:v>
                </c:pt>
                <c:pt idx="2">
                  <c:v>631.76</c:v>
                </c:pt>
                <c:pt idx="3">
                  <c:v>537.44000000000005</c:v>
                </c:pt>
                <c:pt idx="4">
                  <c:v>571.16999999999996</c:v>
                </c:pt>
              </c:numCache>
            </c:numRef>
          </c:val>
          <c:extLst>
            <c:ext xmlns:c16="http://schemas.microsoft.com/office/drawing/2014/chart" uri="{C3380CC4-5D6E-409C-BE32-E72D297353CC}">
              <c16:uniqueId val="{00000000-6188-46E2-908F-D62052BE47A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6188-46E2-908F-D62052BE47A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40" zoomScale="70" zoomScaleNormal="70" workbookViewId="0">
      <selection activeCell="BL47" sqref="BL47:BZ63"/>
    </sheetView>
  </sheetViews>
  <sheetFormatPr defaultColWidth="2.54296875" defaultRowHeight="13" x14ac:dyDescent="0.2"/>
  <cols>
    <col min="1" max="1" width="2.54296875" customWidth="1"/>
    <col min="2" max="62" width="3.7265625" customWidth="1"/>
    <col min="64" max="78" width="3.17968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
データ!H6</f>
        <v>
東京都　三宅村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2"/>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2">
      <c r="A8" s="2"/>
      <c r="B8" s="72" t="str">
        <f>
データ!$I$6</f>
        <v>
法非適用</v>
      </c>
      <c r="C8" s="72"/>
      <c r="D8" s="72"/>
      <c r="E8" s="72"/>
      <c r="F8" s="72"/>
      <c r="G8" s="72"/>
      <c r="H8" s="72"/>
      <c r="I8" s="72" t="str">
        <f>
データ!$J$6</f>
        <v>
水道事業</v>
      </c>
      <c r="J8" s="72"/>
      <c r="K8" s="72"/>
      <c r="L8" s="72"/>
      <c r="M8" s="72"/>
      <c r="N8" s="72"/>
      <c r="O8" s="72"/>
      <c r="P8" s="72" t="str">
        <f>
データ!$K$6</f>
        <v>
簡易水道事業</v>
      </c>
      <c r="Q8" s="72"/>
      <c r="R8" s="72"/>
      <c r="S8" s="72"/>
      <c r="T8" s="72"/>
      <c r="U8" s="72"/>
      <c r="V8" s="72"/>
      <c r="W8" s="72" t="str">
        <f>
データ!$L$6</f>
        <v>
D3</v>
      </c>
      <c r="X8" s="72"/>
      <c r="Y8" s="72"/>
      <c r="Z8" s="72"/>
      <c r="AA8" s="72"/>
      <c r="AB8" s="72"/>
      <c r="AC8" s="72"/>
      <c r="AD8" s="72" t="str">
        <f>
データ!$M$6</f>
        <v>
非設置</v>
      </c>
      <c r="AE8" s="72"/>
      <c r="AF8" s="72"/>
      <c r="AG8" s="72"/>
      <c r="AH8" s="72"/>
      <c r="AI8" s="72"/>
      <c r="AJ8" s="72"/>
      <c r="AK8" s="2"/>
      <c r="AL8" s="66">
        <f>
データ!$R$6</f>
        <v>
2481</v>
      </c>
      <c r="AM8" s="66"/>
      <c r="AN8" s="66"/>
      <c r="AO8" s="66"/>
      <c r="AP8" s="66"/>
      <c r="AQ8" s="66"/>
      <c r="AR8" s="66"/>
      <c r="AS8" s="66"/>
      <c r="AT8" s="65">
        <f>
データ!$S$6</f>
        <v>
55.26</v>
      </c>
      <c r="AU8" s="65"/>
      <c r="AV8" s="65"/>
      <c r="AW8" s="65"/>
      <c r="AX8" s="65"/>
      <c r="AY8" s="65"/>
      <c r="AZ8" s="65"/>
      <c r="BA8" s="65"/>
      <c r="BB8" s="65">
        <f>
データ!$T$6</f>
        <v>
44.9</v>
      </c>
      <c r="BC8" s="65"/>
      <c r="BD8" s="65"/>
      <c r="BE8" s="65"/>
      <c r="BF8" s="65"/>
      <c r="BG8" s="65"/>
      <c r="BH8" s="65"/>
      <c r="BI8" s="65"/>
      <c r="BJ8" s="3"/>
      <c r="BK8" s="3"/>
      <c r="BL8" s="69" t="s">
        <v>
10</v>
      </c>
      <c r="BM8" s="70"/>
      <c r="BN8" s="7" t="s">
        <v>
11</v>
      </c>
      <c r="BO8" s="8"/>
      <c r="BP8" s="8"/>
      <c r="BQ8" s="8"/>
      <c r="BR8" s="8"/>
      <c r="BS8" s="8"/>
      <c r="BT8" s="8"/>
      <c r="BU8" s="8"/>
      <c r="BV8" s="8"/>
      <c r="BW8" s="8"/>
      <c r="BX8" s="8"/>
      <c r="BY8" s="9"/>
    </row>
    <row r="9" spans="1:78" ht="18.75" customHeight="1" x14ac:dyDescent="0.2">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2"/>
      <c r="AE9" s="2"/>
      <c r="AF9" s="2"/>
      <c r="AG9" s="2"/>
      <c r="AH9" s="3"/>
      <c r="AI9" s="2"/>
      <c r="AJ9" s="2"/>
      <c r="AK9" s="2"/>
      <c r="AL9" s="71" t="s">
        <v>
16</v>
      </c>
      <c r="AM9" s="71"/>
      <c r="AN9" s="71"/>
      <c r="AO9" s="71"/>
      <c r="AP9" s="71"/>
      <c r="AQ9" s="71"/>
      <c r="AR9" s="71"/>
      <c r="AS9" s="71"/>
      <c r="AT9" s="71" t="s">
        <v>
17</v>
      </c>
      <c r="AU9" s="71"/>
      <c r="AV9" s="71"/>
      <c r="AW9" s="71"/>
      <c r="AX9" s="71"/>
      <c r="AY9" s="71"/>
      <c r="AZ9" s="71"/>
      <c r="BA9" s="71"/>
      <c r="BB9" s="71" t="s">
        <v>
18</v>
      </c>
      <c r="BC9" s="71"/>
      <c r="BD9" s="71"/>
      <c r="BE9" s="71"/>
      <c r="BF9" s="71"/>
      <c r="BG9" s="71"/>
      <c r="BH9" s="71"/>
      <c r="BI9" s="71"/>
      <c r="BJ9" s="3"/>
      <c r="BK9" s="3"/>
      <c r="BL9" s="63" t="s">
        <v>
19</v>
      </c>
      <c r="BM9" s="64"/>
      <c r="BN9" s="10" t="s">
        <v>
20</v>
      </c>
      <c r="BO9" s="11"/>
      <c r="BP9" s="11"/>
      <c r="BQ9" s="11"/>
      <c r="BR9" s="11"/>
      <c r="BS9" s="11"/>
      <c r="BT9" s="11"/>
      <c r="BU9" s="11"/>
      <c r="BV9" s="11"/>
      <c r="BW9" s="11"/>
      <c r="BX9" s="11"/>
      <c r="BY9" s="12"/>
    </row>
    <row r="10" spans="1:78" ht="18.75" customHeight="1" x14ac:dyDescent="0.2">
      <c r="A10" s="2"/>
      <c r="B10" s="65" t="str">
        <f>
データ!$N$6</f>
        <v>
-</v>
      </c>
      <c r="C10" s="65"/>
      <c r="D10" s="65"/>
      <c r="E10" s="65"/>
      <c r="F10" s="65"/>
      <c r="G10" s="65"/>
      <c r="H10" s="65"/>
      <c r="I10" s="65" t="str">
        <f>
データ!$O$6</f>
        <v>
該当数値なし</v>
      </c>
      <c r="J10" s="65"/>
      <c r="K10" s="65"/>
      <c r="L10" s="65"/>
      <c r="M10" s="65"/>
      <c r="N10" s="65"/>
      <c r="O10" s="65"/>
      <c r="P10" s="65">
        <f>
データ!$P$6</f>
        <v>
100</v>
      </c>
      <c r="Q10" s="65"/>
      <c r="R10" s="65"/>
      <c r="S10" s="65"/>
      <c r="T10" s="65"/>
      <c r="U10" s="65"/>
      <c r="V10" s="65"/>
      <c r="W10" s="66">
        <f>
データ!$Q$6</f>
        <v>
4050</v>
      </c>
      <c r="X10" s="66"/>
      <c r="Y10" s="66"/>
      <c r="Z10" s="66"/>
      <c r="AA10" s="66"/>
      <c r="AB10" s="66"/>
      <c r="AC10" s="66"/>
      <c r="AD10" s="2"/>
      <c r="AE10" s="2"/>
      <c r="AF10" s="2"/>
      <c r="AG10" s="2"/>
      <c r="AH10" s="2"/>
      <c r="AI10" s="2"/>
      <c r="AJ10" s="2"/>
      <c r="AK10" s="2"/>
      <c r="AL10" s="66">
        <f>
データ!$U$6</f>
        <v>
2354</v>
      </c>
      <c r="AM10" s="66"/>
      <c r="AN10" s="66"/>
      <c r="AO10" s="66"/>
      <c r="AP10" s="66"/>
      <c r="AQ10" s="66"/>
      <c r="AR10" s="66"/>
      <c r="AS10" s="66"/>
      <c r="AT10" s="65">
        <f>
データ!$V$6</f>
        <v>
41.1</v>
      </c>
      <c r="AU10" s="65"/>
      <c r="AV10" s="65"/>
      <c r="AW10" s="65"/>
      <c r="AX10" s="65"/>
      <c r="AY10" s="65"/>
      <c r="AZ10" s="65"/>
      <c r="BA10" s="65"/>
      <c r="BB10" s="65">
        <f>
データ!$W$6</f>
        <v>
57.27</v>
      </c>
      <c r="BC10" s="65"/>
      <c r="BD10" s="65"/>
      <c r="BE10" s="65"/>
      <c r="BF10" s="65"/>
      <c r="BG10" s="65"/>
      <c r="BH10" s="65"/>
      <c r="BI10" s="65"/>
      <c r="BJ10" s="2"/>
      <c r="BK10" s="2"/>
      <c r="BL10" s="67" t="s">
        <v>
21</v>
      </c>
      <c r="BM10" s="68"/>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
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
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
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
111</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
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
110</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
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
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
112</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【75.60】</v>
      </c>
      <c r="F85" s="27" t="s">
        <v>
41</v>
      </c>
      <c r="G85" s="27" t="s">
        <v>
42</v>
      </c>
      <c r="H85" s="27" t="str">
        <f>
データ!BO6</f>
        <v>
【1,074.14】</v>
      </c>
      <c r="I85" s="27" t="str">
        <f>
データ!BZ6</f>
        <v>
【54.36】</v>
      </c>
      <c r="J85" s="27" t="str">
        <f>
データ!CK6</f>
        <v>
【296.40】</v>
      </c>
      <c r="K85" s="27" t="str">
        <f>
データ!CV6</f>
        <v>
【55.95】</v>
      </c>
      <c r="L85" s="27" t="str">
        <f>
データ!DG6</f>
        <v>
【73.77】</v>
      </c>
      <c r="M85" s="27" t="s">
        <v>
43</v>
      </c>
      <c r="N85" s="27" t="s">
        <v>
41</v>
      </c>
      <c r="O85" s="27" t="str">
        <f>
データ!EN6</f>
        <v>
【0.54】</v>
      </c>
    </row>
  </sheetData>
  <sheetProtection algorithmName="SHA-512" hashValue="26neGI3QgSm7Ax6Meyfwj0k/dNH/Jy0wjg4YdEipmNjg4aVXacIzN0aRj1M8LJiPDl22Wluy3v8GMCluAystfg==" saltValue="ZYLCDhM8NT0NVZmCZ6QO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8164062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2018</v>
      </c>
      <c r="C6" s="34">
        <f t="shared" ref="C6:W6" si="3">C7</f>
        <v>133817</v>
      </c>
      <c r="D6" s="34">
        <f t="shared" si="3"/>
        <v>47</v>
      </c>
      <c r="E6" s="34">
        <f t="shared" si="3"/>
        <v>1</v>
      </c>
      <c r="F6" s="34">
        <f t="shared" si="3"/>
        <v>0</v>
      </c>
      <c r="G6" s="34">
        <f t="shared" si="3"/>
        <v>0</v>
      </c>
      <c r="H6" s="34" t="str">
        <f t="shared" si="3"/>
        <v>東京都　三宅村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4050</v>
      </c>
      <c r="R6" s="35">
        <f t="shared" si="3"/>
        <v>2481</v>
      </c>
      <c r="S6" s="35">
        <f t="shared" si="3"/>
        <v>55.26</v>
      </c>
      <c r="T6" s="35">
        <f t="shared" si="3"/>
        <v>44.9</v>
      </c>
      <c r="U6" s="35">
        <f t="shared" si="3"/>
        <v>2354</v>
      </c>
      <c r="V6" s="35">
        <f t="shared" si="3"/>
        <v>41.1</v>
      </c>
      <c r="W6" s="35">
        <f t="shared" si="3"/>
        <v>57.27</v>
      </c>
      <c r="X6" s="36">
        <f>IF(X7="",NA(),X7)</f>
        <v>95.27</v>
      </c>
      <c r="Y6" s="36">
        <f t="shared" ref="Y6:AG6" si="4">IF(Y7="",NA(),Y7)</f>
        <v>93.05</v>
      </c>
      <c r="Z6" s="36">
        <f t="shared" si="4"/>
        <v>99.38</v>
      </c>
      <c r="AA6" s="36">
        <f t="shared" si="4"/>
        <v>90.26</v>
      </c>
      <c r="AB6" s="36">
        <f t="shared" si="4"/>
        <v>93.81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428.28</v>
      </c>
      <c r="BF6" s="36">
        <f t="shared" ref="BF6:BN6" si="7">IF(BF7="",NA(),BF7)</f>
        <v>438.9</v>
      </c>
      <c r="BG6" s="36">
        <f t="shared" si="7"/>
        <v>423</v>
      </c>
      <c r="BH6" s="36">
        <f t="shared" si="7"/>
        <v>435.18</v>
      </c>
      <c r="BI6" s="36">
        <f t="shared" si="7"/>
        <v>420.77</v>
      </c>
      <c r="BJ6" s="36">
        <f t="shared" si="7"/>
        <v>1125.69</v>
      </c>
      <c r="BK6" s="36">
        <f t="shared" si="7"/>
        <v>1134.67</v>
      </c>
      <c r="BL6" s="36">
        <f t="shared" si="7"/>
        <v>1144.79</v>
      </c>
      <c r="BM6" s="36">
        <f t="shared" si="7"/>
        <v>1061.58</v>
      </c>
      <c r="BN6" s="36">
        <f t="shared" si="7"/>
        <v>1007.7</v>
      </c>
      <c r="BO6" s="35" t="str">
        <f>IF(BO7="","",IF(BO7="-","【-】","【"&amp;SUBSTITUTE(TEXT(BO7,"#,##0.00"),"-","△")&amp;"】"))</f>
        <v>【1,074.14】</v>
      </c>
      <c r="BP6" s="36">
        <f>IF(BP7="",NA(),BP7)</f>
        <v>53.46</v>
      </c>
      <c r="BQ6" s="36">
        <f t="shared" ref="BQ6:BY6" si="8">IF(BQ7="",NA(),BQ7)</f>
        <v>50.9</v>
      </c>
      <c r="BR6" s="36">
        <f t="shared" si="8"/>
        <v>42.65</v>
      </c>
      <c r="BS6" s="36">
        <f t="shared" si="8"/>
        <v>49.76</v>
      </c>
      <c r="BT6" s="36">
        <f t="shared" si="8"/>
        <v>48.03</v>
      </c>
      <c r="BU6" s="36">
        <f t="shared" si="8"/>
        <v>46.48</v>
      </c>
      <c r="BV6" s="36">
        <f t="shared" si="8"/>
        <v>40.6</v>
      </c>
      <c r="BW6" s="36">
        <f t="shared" si="8"/>
        <v>56.04</v>
      </c>
      <c r="BX6" s="36">
        <f t="shared" si="8"/>
        <v>58.52</v>
      </c>
      <c r="BY6" s="36">
        <f t="shared" si="8"/>
        <v>59.22</v>
      </c>
      <c r="BZ6" s="35" t="str">
        <f>IF(BZ7="","",IF(BZ7="-","【-】","【"&amp;SUBSTITUTE(TEXT(BZ7,"#,##0.00"),"-","△")&amp;"】"))</f>
        <v>【54.36】</v>
      </c>
      <c r="CA6" s="36">
        <f>IF(CA7="",NA(),CA7)</f>
        <v>505.52</v>
      </c>
      <c r="CB6" s="36">
        <f t="shared" ref="CB6:CJ6" si="9">IF(CB7="",NA(),CB7)</f>
        <v>522.04999999999995</v>
      </c>
      <c r="CC6" s="36">
        <f t="shared" si="9"/>
        <v>631.76</v>
      </c>
      <c r="CD6" s="36">
        <f t="shared" si="9"/>
        <v>537.44000000000005</v>
      </c>
      <c r="CE6" s="36">
        <f t="shared" si="9"/>
        <v>571.16999999999996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23.32</v>
      </c>
      <c r="CM6" s="36">
        <f t="shared" ref="CM6:CU6" si="10">IF(CM7="",NA(),CM7)</f>
        <v>26.69</v>
      </c>
      <c r="CN6" s="36">
        <f t="shared" si="10"/>
        <v>25.99</v>
      </c>
      <c r="CO6" s="36">
        <f t="shared" si="10"/>
        <v>25.2</v>
      </c>
      <c r="CP6" s="36">
        <f t="shared" si="10"/>
        <v>25.11</v>
      </c>
      <c r="CQ6" s="36">
        <f t="shared" si="10"/>
        <v>57.43</v>
      </c>
      <c r="CR6" s="36">
        <f t="shared" si="10"/>
        <v>57.29</v>
      </c>
      <c r="CS6" s="36">
        <f t="shared" si="10"/>
        <v>55.9</v>
      </c>
      <c r="CT6" s="36">
        <f t="shared" si="10"/>
        <v>57.3</v>
      </c>
      <c r="CU6" s="36">
        <f t="shared" si="10"/>
        <v>56.76</v>
      </c>
      <c r="CV6" s="35" t="str">
        <f>IF(CV7="","",IF(CV7="-","【-】","【"&amp;SUBSTITUTE(TEXT(CV7,"#,##0.00"),"-","△")&amp;"】"))</f>
        <v>【55.95】</v>
      </c>
      <c r="CW6" s="36">
        <f>IF(CW7="",NA(),CW7)</f>
        <v>88.53</v>
      </c>
      <c r="CX6" s="36">
        <f t="shared" ref="CX6:DF6" si="11">IF(CX7="",NA(),CX7)</f>
        <v>75.180000000000007</v>
      </c>
      <c r="CY6" s="36">
        <f t="shared" si="11"/>
        <v>77.849999999999994</v>
      </c>
      <c r="CZ6" s="36">
        <f t="shared" si="11"/>
        <v>77.489999999999995</v>
      </c>
      <c r="DA6" s="36">
        <f t="shared" si="11"/>
        <v>77.599999999999994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0.88</v>
      </c>
      <c r="EE6" s="36">
        <f t="shared" ref="EE6:EM6" si="14">IF(EE7="",NA(),EE7)</f>
        <v>1.06</v>
      </c>
      <c r="EF6" s="36">
        <f t="shared" si="14"/>
        <v>0.95</v>
      </c>
      <c r="EG6" s="36">
        <f t="shared" si="14"/>
        <v>0.78</v>
      </c>
      <c r="EH6" s="36">
        <f t="shared" si="14"/>
        <v>0.82</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133817</v>
      </c>
      <c r="D7" s="38">
        <v>47</v>
      </c>
      <c r="E7" s="38">
        <v>1</v>
      </c>
      <c r="F7" s="38">
        <v>0</v>
      </c>
      <c r="G7" s="38">
        <v>0</v>
      </c>
      <c r="H7" s="38" t="s">
        <v>97</v>
      </c>
      <c r="I7" s="38" t="s">
        <v>98</v>
      </c>
      <c r="J7" s="38" t="s">
        <v>99</v>
      </c>
      <c r="K7" s="38" t="s">
        <v>100</v>
      </c>
      <c r="L7" s="38" t="s">
        <v>101</v>
      </c>
      <c r="M7" s="38" t="s">
        <v>102</v>
      </c>
      <c r="N7" s="39" t="s">
        <v>103</v>
      </c>
      <c r="O7" s="39" t="s">
        <v>104</v>
      </c>
      <c r="P7" s="39">
        <v>100</v>
      </c>
      <c r="Q7" s="39">
        <v>4050</v>
      </c>
      <c r="R7" s="39">
        <v>2481</v>
      </c>
      <c r="S7" s="39">
        <v>55.26</v>
      </c>
      <c r="T7" s="39">
        <v>44.9</v>
      </c>
      <c r="U7" s="39">
        <v>2354</v>
      </c>
      <c r="V7" s="39">
        <v>41.1</v>
      </c>
      <c r="W7" s="39">
        <v>57.27</v>
      </c>
      <c r="X7" s="39">
        <v>95.27</v>
      </c>
      <c r="Y7" s="39">
        <v>93.05</v>
      </c>
      <c r="Z7" s="39">
        <v>99.38</v>
      </c>
      <c r="AA7" s="39">
        <v>90.26</v>
      </c>
      <c r="AB7" s="39">
        <v>93.81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428.28</v>
      </c>
      <c r="BF7" s="39">
        <v>438.9</v>
      </c>
      <c r="BG7" s="39">
        <v>423</v>
      </c>
      <c r="BH7" s="39">
        <v>435.18</v>
      </c>
      <c r="BI7" s="39">
        <v>420.77</v>
      </c>
      <c r="BJ7" s="39">
        <v>1125.69</v>
      </c>
      <c r="BK7" s="39">
        <v>1134.67</v>
      </c>
      <c r="BL7" s="39">
        <v>1144.79</v>
      </c>
      <c r="BM7" s="39">
        <v>1061.58</v>
      </c>
      <c r="BN7" s="39">
        <v>1007.7</v>
      </c>
      <c r="BO7" s="39">
        <v>1074.1400000000001</v>
      </c>
      <c r="BP7" s="39">
        <v>53.46</v>
      </c>
      <c r="BQ7" s="39">
        <v>50.9</v>
      </c>
      <c r="BR7" s="39">
        <v>42.65</v>
      </c>
      <c r="BS7" s="39">
        <v>49.76</v>
      </c>
      <c r="BT7" s="39">
        <v>48.03</v>
      </c>
      <c r="BU7" s="39">
        <v>46.48</v>
      </c>
      <c r="BV7" s="39">
        <v>40.6</v>
      </c>
      <c r="BW7" s="39">
        <v>56.04</v>
      </c>
      <c r="BX7" s="39">
        <v>58.52</v>
      </c>
      <c r="BY7" s="39">
        <v>59.22</v>
      </c>
      <c r="BZ7" s="39">
        <v>54.36</v>
      </c>
      <c r="CA7" s="39">
        <v>505.52</v>
      </c>
      <c r="CB7" s="39">
        <v>522.04999999999995</v>
      </c>
      <c r="CC7" s="39">
        <v>631.76</v>
      </c>
      <c r="CD7" s="39">
        <v>537.44000000000005</v>
      </c>
      <c r="CE7" s="39">
        <v>571.16999999999996</v>
      </c>
      <c r="CF7" s="39">
        <v>376.61</v>
      </c>
      <c r="CG7" s="39">
        <v>440.03</v>
      </c>
      <c r="CH7" s="39">
        <v>304.35000000000002</v>
      </c>
      <c r="CI7" s="39">
        <v>296.3</v>
      </c>
      <c r="CJ7" s="39">
        <v>292.89999999999998</v>
      </c>
      <c r="CK7" s="39">
        <v>296.39999999999998</v>
      </c>
      <c r="CL7" s="39">
        <v>23.32</v>
      </c>
      <c r="CM7" s="39">
        <v>26.69</v>
      </c>
      <c r="CN7" s="39">
        <v>25.99</v>
      </c>
      <c r="CO7" s="39">
        <v>25.2</v>
      </c>
      <c r="CP7" s="39">
        <v>25.11</v>
      </c>
      <c r="CQ7" s="39">
        <v>57.43</v>
      </c>
      <c r="CR7" s="39">
        <v>57.29</v>
      </c>
      <c r="CS7" s="39">
        <v>55.9</v>
      </c>
      <c r="CT7" s="39">
        <v>57.3</v>
      </c>
      <c r="CU7" s="39">
        <v>56.76</v>
      </c>
      <c r="CV7" s="39">
        <v>55.95</v>
      </c>
      <c r="CW7" s="39">
        <v>88.53</v>
      </c>
      <c r="CX7" s="39">
        <v>75.180000000000007</v>
      </c>
      <c r="CY7" s="39">
        <v>77.849999999999994</v>
      </c>
      <c r="CZ7" s="39">
        <v>77.489999999999995</v>
      </c>
      <c r="DA7" s="39">
        <v>77.599999999999994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0.88</v>
      </c>
      <c r="EE7" s="39">
        <v>1.06</v>
      </c>
      <c r="EF7" s="39">
        <v>0.95</v>
      </c>
      <c r="EG7" s="39">
        <v>0.78</v>
      </c>
      <c r="EH7" s="39">
        <v>0.82</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2020-02-07T02:47:20Z</cp:lastPrinted>
  <dcterms:created xsi:type="dcterms:W3CDTF">2019-12-05T04:36:25Z</dcterms:created>
  <dcterms:modified xsi:type="dcterms:W3CDTF">2020-02-07T02:59:50Z</dcterms:modified>
  <cp:category/>
</cp:coreProperties>
</file>