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75KNu1d8MuAJWMdjUMY4waEaV+I+VY0//1QfLsn8LuBz/3heIt5d+uMfLPrm0E4V8AD7LcotZxLgq9aBx4e/rA==" workbookSaltValue="aRr4yl63kjlz+vntvKI5NA==" workbookSpinCount="100000" lockStructure="1"/>
  <bookViews>
    <workbookView xWindow="-1008" yWindow="108" windowWidth="15360" windowHeight="7632"/>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<sst xmlns="http://schemas.openxmlformats.org/spreadsheetml/2006/main" count="239" uniqueCount="114">
  <si>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</si>
  <si>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</si>
  <si>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</si>
  <si>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</si>
  <si>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</si>
  <si>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</si>
  <si>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</si>
  <si>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</si>
  <si>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</si>
  <si>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</si>
  <si>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</si>
  <si>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</si>
  <si>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</si>
  <si>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</si>
  <si>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</si>
  <si>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</si>
  <si>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</si>
  <si>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</si>
  <si>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</si>
  <si>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</si>
  <si>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</si>
  <si>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</si>
  <si>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</si>
  <si>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</si>
  <si>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</si>
  <si>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</si>
  <si>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</si>
  <si>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</si>
  <si>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</si>
  <si>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</si>
  <si>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</si>
  <si>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</si>
  <si>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</si>
  <si>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</si>
  <si>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</si>
  <si>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</si>
  <si>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</si>
  <si>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</si>
  <si>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</si>
  <si>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</si>
  <si>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</si>
  <si>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</si>
  <si>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</si>
  <si>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</si>
  <si>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</si>
  <si>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</si>
  <si>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</si>
  <si>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</si>
  <si>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</si>
  <si>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</si>
  <si>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</si>
  <si>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</si>
  <si>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</si>
  <si>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</si>
  <si>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</si>
  <si>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</si>
  <si>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</si>
  <si>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</si>
  <si>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</si>
  <si>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</si>
  <si>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</si>
  <si>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</si>
  <si>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</si>
  <si>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</si>
  <si>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</si>
  <si>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</si>
  <si>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</si>
  <si>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</si>
  <si>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</si>
  <si>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</si>
  <si>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</si>
  <si>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</si>
  <si>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</si>
  <si>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</si>
  <si>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</si>
  <si>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</si>
  <si>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</si>
  <si>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</si>
  <si>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</si>
  <si>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</si>
  <si>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</si>
  <si>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</si>
  <si>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</si>
  <si>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</si>
  <si>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</si>
  <si>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</si>
  <si>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</si>
  <si>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</si>
  <si>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</si>
  <si>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</si>
  <si>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</si>
  <si>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</si>
  <si>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</si>
  <si>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</si>
  <si>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</si>
  <si>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</si>
  <si>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</si>
  <si>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</si>
  <si>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利島村</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</si>
  <si>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</si>
  <si>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</si>
  <si>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</si>
  <si>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</si>
  <si>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</si>
  <si>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</si>
  <si>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</si>
  <si>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</si>
  <si>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</si>
  <si>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</si>
  <si>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</si>
  <si>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</si>
  <si>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浄化槽）整備開始から20年以上経過しており、個別排水処理施設の機器等の耐用年数は経過している状況である。今は、部分修繕を行っているが、今後躯体入替を含めた維持管理費は増大するものと思われる。</t>
    <rPh sb="1" eb="3">
      <t>シセツ</t>
    </rPh>
    <rPh sb="4" eb="7">
      <t>ジョウカソウ</t>
    </rPh>
    <rPh sb="8" eb="10">
      <t>セイビ</t>
    </rPh>
    <rPh sb="10" eb="12">
      <t>カイシ</t>
    </rPh>
    <rPh sb="16" eb="17">
      <t>ネン</t>
    </rPh>
    <rPh sb="17" eb="19">
      <t>イジョウ</t>
    </rPh>
    <rPh sb="19" eb="21">
      <t>ケイカ</t>
    </rPh>
    <rPh sb="26" eb="28">
      <t>コベツ</t>
    </rPh>
    <rPh sb="28" eb="30">
      <t>ハイスイ</t>
    </rPh>
    <rPh sb="30" eb="32">
      <t>ショリ</t>
    </rPh>
    <rPh sb="32" eb="34">
      <t>シセツ</t>
    </rPh>
    <rPh sb="35" eb="38">
      <t>キキナド</t>
    </rPh>
    <rPh sb="39" eb="41">
      <t>タイヨウ</t>
    </rPh>
    <rPh sb="41" eb="43">
      <t>ネンスウ</t>
    </rPh>
    <rPh sb="44" eb="46">
      <t>ケイカ</t>
    </rPh>
    <rPh sb="50" eb="52">
      <t>ジョウキョウ</t>
    </rPh>
    <rPh sb="56" eb="57">
      <t>イマ</t>
    </rPh>
    <rPh sb="59" eb="61">
      <t>ブブン</t>
    </rPh>
    <rPh sb="61" eb="63">
      <t>シュウゼン</t>
    </rPh>
    <rPh sb="64" eb="65">
      <t>オコナ</t>
    </rPh>
    <rPh sb="71" eb="73">
      <t>コンゴ</t>
    </rPh>
    <rPh sb="73" eb="75">
      <t>クタイ</t>
    </rPh>
    <rPh sb="75" eb="77">
      <t>イレカエ</t>
    </rPh>
    <rPh sb="78" eb="79">
      <t>フク</t>
    </rPh>
    <rPh sb="81" eb="83">
      <t>イジ</t>
    </rPh>
    <rPh sb="83" eb="85">
      <t>カンリ</t>
    </rPh>
    <rPh sb="85" eb="86">
      <t>ヒ</t>
    </rPh>
    <rPh sb="87" eb="89">
      <t>ゾウダイ</t>
    </rPh>
    <rPh sb="94" eb="95">
      <t>オモ</t>
    </rPh>
    <phoneticPr fontId="4"/>
  </si>
  <si>
    <t>　経営状況を改善するには料金収入を増やし経費回収率を上げるか、経費を削減し汚泥処理原価を下げるかの二つの方法しかない。上記１の分析のとおり汚水処理原価を下げることは困難であるため、料金収入を増やすことが必要である。ただし、一度に大幅な料金改定は難しいので、今後の経費を加味した料金改定を行い改善を図る。（令和3年4月より新価格体系予定）</t>
    <rPh sb="1" eb="3">
      <t>ケイエイ</t>
    </rPh>
    <rPh sb="3" eb="5">
      <t>ジョウキョウ</t>
    </rPh>
    <rPh sb="6" eb="8">
      <t>カイゼン</t>
    </rPh>
    <rPh sb="12" eb="14">
      <t>リョウキン</t>
    </rPh>
    <rPh sb="14" eb="16">
      <t>シュウニュウ</t>
    </rPh>
    <rPh sb="17" eb="18">
      <t>フ</t>
    </rPh>
    <rPh sb="20" eb="22">
      <t>ケイヒ</t>
    </rPh>
    <rPh sb="22" eb="24">
      <t>カイシュウ</t>
    </rPh>
    <rPh sb="24" eb="25">
      <t>リツ</t>
    </rPh>
    <rPh sb="26" eb="27">
      <t>ア</t>
    </rPh>
    <rPh sb="31" eb="33">
      <t>ケイヒ</t>
    </rPh>
    <rPh sb="34" eb="36">
      <t>サクゲン</t>
    </rPh>
    <rPh sb="37" eb="39">
      <t>オデイ</t>
    </rPh>
    <rPh sb="39" eb="41">
      <t>ショリ</t>
    </rPh>
    <rPh sb="41" eb="43">
      <t>ゲンカ</t>
    </rPh>
    <rPh sb="44" eb="45">
      <t>サ</t>
    </rPh>
    <rPh sb="49" eb="50">
      <t>フタ</t>
    </rPh>
    <rPh sb="52" eb="54">
      <t>ホウホウ</t>
    </rPh>
    <rPh sb="59" eb="61">
      <t>ジョウキ</t>
    </rPh>
    <rPh sb="63" eb="65">
      <t>ブンセキ</t>
    </rPh>
    <rPh sb="69" eb="71">
      <t>オスイ</t>
    </rPh>
    <rPh sb="71" eb="73">
      <t>ショリ</t>
    </rPh>
    <rPh sb="73" eb="75">
      <t>ゲンカ</t>
    </rPh>
    <rPh sb="76" eb="77">
      <t>サ</t>
    </rPh>
    <rPh sb="82" eb="84">
      <t>コンナン</t>
    </rPh>
    <rPh sb="90" eb="92">
      <t>リョウキン</t>
    </rPh>
    <rPh sb="92" eb="94">
      <t>シュウニュウ</t>
    </rPh>
    <rPh sb="95" eb="96">
      <t>フ</t>
    </rPh>
    <rPh sb="101" eb="103">
      <t>ヒツヨウ</t>
    </rPh>
    <rPh sb="111" eb="113">
      <t>イチド</t>
    </rPh>
    <rPh sb="114" eb="116">
      <t>オオハバ</t>
    </rPh>
    <rPh sb="117" eb="119">
      <t>リョウキン</t>
    </rPh>
    <rPh sb="119" eb="121">
      <t>カイテイ</t>
    </rPh>
    <rPh sb="122" eb="123">
      <t>ムズカ</t>
    </rPh>
    <rPh sb="128" eb="130">
      <t>コンゴ</t>
    </rPh>
    <rPh sb="131" eb="133">
      <t>ケイヒ</t>
    </rPh>
    <rPh sb="134" eb="136">
      <t>カミ</t>
    </rPh>
    <rPh sb="138" eb="140">
      <t>リョウキン</t>
    </rPh>
    <rPh sb="140" eb="142">
      <t>カイテイ</t>
    </rPh>
    <rPh sb="143" eb="144">
      <t>オコナ</t>
    </rPh>
    <rPh sb="145" eb="147">
      <t>カイゼン</t>
    </rPh>
    <rPh sb="148" eb="149">
      <t>ハカ</t>
    </rPh>
    <rPh sb="152" eb="153">
      <t>レイ</t>
    </rPh>
    <rPh sb="153" eb="154">
      <t>ワ</t>
    </rPh>
    <rPh sb="155" eb="156">
      <t>ネン</t>
    </rPh>
    <rPh sb="157" eb="158">
      <t>ガツ</t>
    </rPh>
    <rPh sb="160" eb="163">
      <t>シンカカク</t>
    </rPh>
    <rPh sb="163" eb="165">
      <t>タイケイ</t>
    </rPh>
    <rPh sb="165" eb="167">
      <t>ヨテイ</t>
    </rPh>
    <phoneticPr fontId="4"/>
  </si>
  <si>
    <t>　⑤経費回収率、⑥汚泥処理原価等は、類似団体平均を大きく乖離している。料金収入も多くはない。経費については、事務用品購入や修繕はほとんどなく、保守点検・清掃委託費が大部分を占めており、さらに職員人件費も1名分となっているため、経費を削減することが困難である。このような状況のため、⑤経費回収率、⑥汚泥再生処理原価ともに大きな改善を図ることは難しい。①収益的収支比率が、90％台である。しかし、企業債償還金も含めて経費のほとんどを一般会計からの繰入金で賄っており、一般会計の負担は大きい。</t>
    <rPh sb="2" eb="4">
      <t>ケイヒ</t>
    </rPh>
    <rPh sb="4" eb="6">
      <t>カイシュウ</t>
    </rPh>
    <rPh sb="6" eb="7">
      <t>リツ</t>
    </rPh>
    <rPh sb="9" eb="11">
      <t>オデイ</t>
    </rPh>
    <rPh sb="11" eb="13">
      <t>ショリ</t>
    </rPh>
    <rPh sb="13" eb="15">
      <t>ゲンカ</t>
    </rPh>
    <rPh sb="15" eb="16">
      <t>ナド</t>
    </rPh>
    <rPh sb="18" eb="20">
      <t>ルイジ</t>
    </rPh>
    <rPh sb="20" eb="22">
      <t>ダンタイ</t>
    </rPh>
    <rPh sb="22" eb="24">
      <t>ヘイキン</t>
    </rPh>
    <rPh sb="25" eb="26">
      <t>オオ</t>
    </rPh>
    <rPh sb="28" eb="30">
      <t>カイリ</t>
    </rPh>
    <rPh sb="35" eb="37">
      <t>リョウキン</t>
    </rPh>
    <rPh sb="37" eb="39">
      <t>シュウニュウ</t>
    </rPh>
    <rPh sb="40" eb="41">
      <t>オオ</t>
    </rPh>
    <rPh sb="46" eb="48">
      <t>ケイヒ</t>
    </rPh>
    <rPh sb="54" eb="56">
      <t>ジム</t>
    </rPh>
    <rPh sb="56" eb="58">
      <t>ヨウヒン</t>
    </rPh>
    <rPh sb="58" eb="60">
      <t>コウニュウ</t>
    </rPh>
    <rPh sb="61" eb="63">
      <t>シュウゼン</t>
    </rPh>
    <rPh sb="71" eb="73">
      <t>ホシュ</t>
    </rPh>
    <rPh sb="73" eb="75">
      <t>テンケン</t>
    </rPh>
    <rPh sb="76" eb="78">
      <t>セイソウ</t>
    </rPh>
    <rPh sb="78" eb="80">
      <t>イタク</t>
    </rPh>
    <rPh sb="80" eb="81">
      <t>ヒ</t>
    </rPh>
    <rPh sb="82" eb="85">
      <t>ダイブブン</t>
    </rPh>
    <rPh sb="86" eb="87">
      <t>シ</t>
    </rPh>
    <rPh sb="95" eb="97">
      <t>ショクイン</t>
    </rPh>
    <rPh sb="97" eb="100">
      <t>ジンケンヒ</t>
    </rPh>
    <rPh sb="102" eb="103">
      <t>メイ</t>
    </rPh>
    <rPh sb="103" eb="104">
      <t>ブン</t>
    </rPh>
    <rPh sb="113" eb="115">
      <t>ケイヒ</t>
    </rPh>
    <rPh sb="116" eb="118">
      <t>サクゲン</t>
    </rPh>
    <rPh sb="123" eb="125">
      <t>コンナン</t>
    </rPh>
    <rPh sb="134" eb="136">
      <t>ジョウキョウ</t>
    </rPh>
    <rPh sb="141" eb="143">
      <t>ケイヒ</t>
    </rPh>
    <rPh sb="143" eb="145">
      <t>カイシュウ</t>
    </rPh>
    <rPh sb="145" eb="146">
      <t>リツ</t>
    </rPh>
    <rPh sb="148" eb="150">
      <t>オデイ</t>
    </rPh>
    <rPh sb="150" eb="152">
      <t>サイセイ</t>
    </rPh>
    <rPh sb="152" eb="154">
      <t>ショリ</t>
    </rPh>
    <rPh sb="154" eb="156">
      <t>ゲンカ</t>
    </rPh>
    <rPh sb="159" eb="160">
      <t>オオ</t>
    </rPh>
    <rPh sb="162" eb="164">
      <t>カイゼン</t>
    </rPh>
    <rPh sb="165" eb="166">
      <t>ハカ</t>
    </rPh>
    <rPh sb="170" eb="171">
      <t>ムズカ</t>
    </rPh>
    <rPh sb="175" eb="178">
      <t>シュウエキテキ</t>
    </rPh>
    <rPh sb="178" eb="180">
      <t>シュウシ</t>
    </rPh>
    <rPh sb="180" eb="182">
      <t>ヒリツ</t>
    </rPh>
    <rPh sb="187" eb="188">
      <t>ダイ</t>
    </rPh>
    <rPh sb="196" eb="198">
      <t>キギョウ</t>
    </rPh>
    <rPh sb="198" eb="199">
      <t>サイ</t>
    </rPh>
    <rPh sb="199" eb="202">
      <t>ショウカンキン</t>
    </rPh>
    <rPh sb="203" eb="204">
      <t>フク</t>
    </rPh>
    <rPh sb="206" eb="208">
      <t>ケイヒ</t>
    </rPh>
    <rPh sb="214" eb="216">
      <t>イッパン</t>
    </rPh>
    <rPh sb="216" eb="218">
      <t>カイケイ</t>
    </rPh>
    <rPh sb="221" eb="223">
      <t>クリイレ</t>
    </rPh>
    <rPh sb="223" eb="224">
      <t>キン</t>
    </rPh>
    <rPh sb="225" eb="226">
      <t>マカナ</t>
    </rPh>
    <rPh sb="231" eb="233">
      <t>イッパン</t>
    </rPh>
    <rPh sb="233" eb="235">
      <t>カイケイ</t>
    </rPh>
    <rPh sb="236" eb="238">
      <t>フタン</t>
    </rPh>
    <rPh sb="239" eb="240">
      <t>オオ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</si>
</sst>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55F-46EF-92CC-356F5B453B22}"/>
            </c:ext>
          </c:extLst>
        </c:ser>
        <c:dLbls>
          <c:showLegendKey val="0"/>
          <c:showVal val="0"/>
          <c:showCatName val="0"/>
          <c:showSerName val="0"/>
          <c:showPercent val="0"/>
          <c:showBubbleSize val="0"/>
        </c:dLbls>
        <c:gapWidth val="150"/>
        <c:axId val="131382272"/>
        <c:axId val="7152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655F-46EF-92CC-356F5B453B22}"/>
            </c:ext>
          </c:extLst>
        </c:ser>
        <c:dLbls>
          <c:showLegendKey val="0"/>
          <c:showVal val="0"/>
          <c:showCatName val="0"/>
          <c:showSerName val="0"/>
          <c:showPercent val="0"/>
          <c:showBubbleSize val="0"/>
        </c:dLbls>
        <c:marker val="1"/>
        <c:smooth val="0"/>
        <c:axId val="131382272"/>
        <c:axId val="71527232"/>
      </c:lineChart>
      <c:dateAx>
        <c:axId val="131382272"/>
        <c:scaling>
          <c:orientation val="minMax"/>
        </c:scaling>
        <c:delete val="1"/>
        <c:axPos val="b"/>
        <c:numFmt formatCode="ge" sourceLinked="1"/>
        <c:majorTickMark val="none"/>
        <c:minorTickMark val="none"/>
        <c:tickLblPos val="none"/>
        <c:crossAx val="71527232"/>
        <c:crosses val="autoZero"/>
        <c:auto val="1"/>
        <c:lblOffset val="100"/>
        <c:baseTimeUnit val="years"/>
      </c:dateAx>
      <c:valAx>
        <c:axId val="7152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3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42.66</c:v>
                </c:pt>
                <c:pt idx="1">
                  <c:v>42.66</c:v>
                </c:pt>
                <c:pt idx="2">
                  <c:v>37.67</c:v>
                </c:pt>
                <c:pt idx="3">
                  <c:v>38.36</c:v>
                </c:pt>
                <c:pt idx="4">
                  <c:v>41.1</c:v>
                </c:pt>
              </c:numCache>
            </c:numRef>
          </c:val>
          <c:extLst xmlns:c16r2="http://schemas.microsoft.com/office/drawing/2015/06/chart">
            <c:ext xmlns:c16="http://schemas.microsoft.com/office/drawing/2014/chart" uri="{C3380CC4-5D6E-409C-BE32-E72D297353CC}">
              <c16:uniqueId val="{00000000-9A16-46FE-9F06-B89C0C03BB78}"/>
            </c:ext>
          </c:extLst>
        </c:ser>
        <c:dLbls>
          <c:showLegendKey val="0"/>
          <c:showVal val="0"/>
          <c:showCatName val="0"/>
          <c:showSerName val="0"/>
          <c:showPercent val="0"/>
          <c:showBubbleSize val="0"/>
        </c:dLbls>
        <c:gapWidth val="150"/>
        <c:axId val="135575040"/>
        <c:axId val="13561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52.52</c:v>
                </c:pt>
                <c:pt idx="1">
                  <c:v>54.14</c:v>
                </c:pt>
                <c:pt idx="2">
                  <c:v>132.99</c:v>
                </c:pt>
                <c:pt idx="3">
                  <c:v>51.71</c:v>
                </c:pt>
                <c:pt idx="4">
                  <c:v>50.56</c:v>
                </c:pt>
              </c:numCache>
            </c:numRef>
          </c:val>
          <c:smooth val="0"/>
          <c:extLst xmlns:c16r2="http://schemas.microsoft.com/office/drawing/2015/06/chart">
            <c:ext xmlns:c16="http://schemas.microsoft.com/office/drawing/2014/chart" uri="{C3380CC4-5D6E-409C-BE32-E72D297353CC}">
              <c16:uniqueId val="{00000001-9A16-46FE-9F06-B89C0C03BB78}"/>
            </c:ext>
          </c:extLst>
        </c:ser>
        <c:dLbls>
          <c:showLegendKey val="0"/>
          <c:showVal val="0"/>
          <c:showCatName val="0"/>
          <c:showSerName val="0"/>
          <c:showPercent val="0"/>
          <c:showBubbleSize val="0"/>
        </c:dLbls>
        <c:marker val="1"/>
        <c:smooth val="0"/>
        <c:axId val="135575040"/>
        <c:axId val="135612096"/>
      </c:lineChart>
      <c:dateAx>
        <c:axId val="135575040"/>
        <c:scaling>
          <c:orientation val="minMax"/>
        </c:scaling>
        <c:delete val="1"/>
        <c:axPos val="b"/>
        <c:numFmt formatCode="ge" sourceLinked="1"/>
        <c:majorTickMark val="none"/>
        <c:minorTickMark val="none"/>
        <c:tickLblPos val="none"/>
        <c:crossAx val="135612096"/>
        <c:crosses val="autoZero"/>
        <c:auto val="1"/>
        <c:lblOffset val="100"/>
        <c:baseTimeUnit val="years"/>
      </c:dateAx>
      <c:valAx>
        <c:axId val="13561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7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59.87</c:v>
                </c:pt>
                <c:pt idx="1">
                  <c:v>59.48</c:v>
                </c:pt>
                <c:pt idx="2">
                  <c:v>56.08</c:v>
                </c:pt>
                <c:pt idx="3">
                  <c:v>56.52</c:v>
                </c:pt>
                <c:pt idx="4">
                  <c:v>56.83</c:v>
                </c:pt>
              </c:numCache>
            </c:numRef>
          </c:val>
          <c:extLst xmlns:c16r2="http://schemas.microsoft.com/office/drawing/2015/06/chart">
            <c:ext xmlns:c16="http://schemas.microsoft.com/office/drawing/2014/chart" uri="{C3380CC4-5D6E-409C-BE32-E72D297353CC}">
              <c16:uniqueId val="{00000000-E4DD-43F0-B7C9-DE8D6EC66B29}"/>
            </c:ext>
          </c:extLst>
        </c:ser>
        <c:dLbls>
          <c:showLegendKey val="0"/>
          <c:showVal val="0"/>
          <c:showCatName val="0"/>
          <c:showSerName val="0"/>
          <c:showPercent val="0"/>
          <c:showBubbleSize val="0"/>
        </c:dLbls>
        <c:gapWidth val="150"/>
        <c:axId val="135577088"/>
        <c:axId val="13561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84.94</c:v>
                </c:pt>
                <c:pt idx="1">
                  <c:v>84.69</c:v>
                </c:pt>
                <c:pt idx="2">
                  <c:v>82.94</c:v>
                </c:pt>
                <c:pt idx="3">
                  <c:v>82.91</c:v>
                </c:pt>
                <c:pt idx="4">
                  <c:v>83.85</c:v>
                </c:pt>
              </c:numCache>
            </c:numRef>
          </c:val>
          <c:smooth val="0"/>
          <c:extLst xmlns:c16r2="http://schemas.microsoft.com/office/drawing/2015/06/chart">
            <c:ext xmlns:c16="http://schemas.microsoft.com/office/drawing/2014/chart" uri="{C3380CC4-5D6E-409C-BE32-E72D297353CC}">
              <c16:uniqueId val="{00000001-E4DD-43F0-B7C9-DE8D6EC66B29}"/>
            </c:ext>
          </c:extLst>
        </c:ser>
        <c:dLbls>
          <c:showLegendKey val="0"/>
          <c:showVal val="0"/>
          <c:showCatName val="0"/>
          <c:showSerName val="0"/>
          <c:showPercent val="0"/>
          <c:showBubbleSize val="0"/>
        </c:dLbls>
        <c:marker val="1"/>
        <c:smooth val="0"/>
        <c:axId val="135577088"/>
        <c:axId val="135613824"/>
      </c:lineChart>
      <c:dateAx>
        <c:axId val="135577088"/>
        <c:scaling>
          <c:orientation val="minMax"/>
        </c:scaling>
        <c:delete val="1"/>
        <c:axPos val="b"/>
        <c:numFmt formatCode="ge" sourceLinked="1"/>
        <c:majorTickMark val="none"/>
        <c:minorTickMark val="none"/>
        <c:tickLblPos val="none"/>
        <c:crossAx val="135613824"/>
        <c:crosses val="autoZero"/>
        <c:auto val="1"/>
        <c:lblOffset val="100"/>
        <c:baseTimeUnit val="years"/>
      </c:dateAx>
      <c:valAx>
        <c:axId val="1356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7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91.52</c:v>
                </c:pt>
                <c:pt idx="1">
                  <c:v>92.23</c:v>
                </c:pt>
                <c:pt idx="2">
                  <c:v>93.18</c:v>
                </c:pt>
                <c:pt idx="3">
                  <c:v>93.28</c:v>
                </c:pt>
                <c:pt idx="4">
                  <c:v>96.7</c:v>
                </c:pt>
              </c:numCache>
            </c:numRef>
          </c:val>
          <c:extLst xmlns:c16r2="http://schemas.microsoft.com/office/drawing/2015/06/chart">
            <c:ext xmlns:c16="http://schemas.microsoft.com/office/drawing/2014/chart" uri="{C3380CC4-5D6E-409C-BE32-E72D297353CC}">
              <c16:uniqueId val="{00000000-9426-4D4E-8047-DF60F809921C}"/>
            </c:ext>
          </c:extLst>
        </c:ser>
        <c:dLbls>
          <c:showLegendKey val="0"/>
          <c:showVal val="0"/>
          <c:showCatName val="0"/>
          <c:showSerName val="0"/>
          <c:showPercent val="0"/>
          <c:showBubbleSize val="0"/>
        </c:dLbls>
        <c:gapWidth val="150"/>
        <c:axId val="132326912"/>
        <c:axId val="7152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26-4D4E-8047-DF60F809921C}"/>
            </c:ext>
          </c:extLst>
        </c:ser>
        <c:dLbls>
          <c:showLegendKey val="0"/>
          <c:showVal val="0"/>
          <c:showCatName val="0"/>
          <c:showSerName val="0"/>
          <c:showPercent val="0"/>
          <c:showBubbleSize val="0"/>
        </c:dLbls>
        <c:marker val="1"/>
        <c:smooth val="0"/>
        <c:axId val="132326912"/>
        <c:axId val="71528384"/>
      </c:lineChart>
      <c:dateAx>
        <c:axId val="132326912"/>
        <c:scaling>
          <c:orientation val="minMax"/>
        </c:scaling>
        <c:delete val="1"/>
        <c:axPos val="b"/>
        <c:numFmt formatCode="ge" sourceLinked="1"/>
        <c:majorTickMark val="none"/>
        <c:minorTickMark val="none"/>
        <c:tickLblPos val="none"/>
        <c:crossAx val="71528384"/>
        <c:crosses val="autoZero"/>
        <c:auto val="1"/>
        <c:lblOffset val="100"/>
        <c:baseTimeUnit val="years"/>
      </c:dateAx>
      <c:valAx>
        <c:axId val="7152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2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F69-487F-A8B5-F9EC84616194}"/>
            </c:ext>
          </c:extLst>
        </c:ser>
        <c:dLbls>
          <c:showLegendKey val="0"/>
          <c:showVal val="0"/>
          <c:showCatName val="0"/>
          <c:showSerName val="0"/>
          <c:showPercent val="0"/>
          <c:showBubbleSize val="0"/>
        </c:dLbls>
        <c:gapWidth val="150"/>
        <c:axId val="132328960"/>
        <c:axId val="7153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69-487F-A8B5-F9EC84616194}"/>
            </c:ext>
          </c:extLst>
        </c:ser>
        <c:dLbls>
          <c:showLegendKey val="0"/>
          <c:showVal val="0"/>
          <c:showCatName val="0"/>
          <c:showSerName val="0"/>
          <c:showPercent val="0"/>
          <c:showBubbleSize val="0"/>
        </c:dLbls>
        <c:marker val="1"/>
        <c:smooth val="0"/>
        <c:axId val="132328960"/>
        <c:axId val="71530112"/>
      </c:lineChart>
      <c:dateAx>
        <c:axId val="132328960"/>
        <c:scaling>
          <c:orientation val="minMax"/>
        </c:scaling>
        <c:delete val="1"/>
        <c:axPos val="b"/>
        <c:numFmt formatCode="ge" sourceLinked="1"/>
        <c:majorTickMark val="none"/>
        <c:minorTickMark val="none"/>
        <c:tickLblPos val="none"/>
        <c:crossAx val="71530112"/>
        <c:crosses val="autoZero"/>
        <c:auto val="1"/>
        <c:lblOffset val="100"/>
        <c:baseTimeUnit val="years"/>
      </c:dateAx>
      <c:valAx>
        <c:axId val="7153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2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48-4DAC-A640-6C6CAA542BC9}"/>
            </c:ext>
          </c:extLst>
        </c:ser>
        <c:dLbls>
          <c:showLegendKey val="0"/>
          <c:showVal val="0"/>
          <c:showCatName val="0"/>
          <c:showSerName val="0"/>
          <c:showPercent val="0"/>
          <c:showBubbleSize val="0"/>
        </c:dLbls>
        <c:gapWidth val="150"/>
        <c:axId val="132732416"/>
        <c:axId val="7153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48-4DAC-A640-6C6CAA542BC9}"/>
            </c:ext>
          </c:extLst>
        </c:ser>
        <c:dLbls>
          <c:showLegendKey val="0"/>
          <c:showVal val="0"/>
          <c:showCatName val="0"/>
          <c:showSerName val="0"/>
          <c:showPercent val="0"/>
          <c:showBubbleSize val="0"/>
        </c:dLbls>
        <c:marker val="1"/>
        <c:smooth val="0"/>
        <c:axId val="132732416"/>
        <c:axId val="71531840"/>
      </c:lineChart>
      <c:dateAx>
        <c:axId val="132732416"/>
        <c:scaling>
          <c:orientation val="minMax"/>
        </c:scaling>
        <c:delete val="1"/>
        <c:axPos val="b"/>
        <c:numFmt formatCode="ge" sourceLinked="1"/>
        <c:majorTickMark val="none"/>
        <c:minorTickMark val="none"/>
        <c:tickLblPos val="none"/>
        <c:crossAx val="71531840"/>
        <c:crosses val="autoZero"/>
        <c:auto val="1"/>
        <c:lblOffset val="100"/>
        <c:baseTimeUnit val="years"/>
      </c:dateAx>
      <c:valAx>
        <c:axId val="7153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73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09-413A-BB82-17CAE3A1326E}"/>
            </c:ext>
          </c:extLst>
        </c:ser>
        <c:dLbls>
          <c:showLegendKey val="0"/>
          <c:showVal val="0"/>
          <c:showCatName val="0"/>
          <c:showSerName val="0"/>
          <c:showPercent val="0"/>
          <c:showBubbleSize val="0"/>
        </c:dLbls>
        <c:gapWidth val="150"/>
        <c:axId val="132734464"/>
        <c:axId val="13469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09-413A-BB82-17CAE3A1326E}"/>
            </c:ext>
          </c:extLst>
        </c:ser>
        <c:dLbls>
          <c:showLegendKey val="0"/>
          <c:showVal val="0"/>
          <c:showCatName val="0"/>
          <c:showSerName val="0"/>
          <c:showPercent val="0"/>
          <c:showBubbleSize val="0"/>
        </c:dLbls>
        <c:marker val="1"/>
        <c:smooth val="0"/>
        <c:axId val="132734464"/>
        <c:axId val="134694016"/>
      </c:lineChart>
      <c:dateAx>
        <c:axId val="132734464"/>
        <c:scaling>
          <c:orientation val="minMax"/>
        </c:scaling>
        <c:delete val="1"/>
        <c:axPos val="b"/>
        <c:numFmt formatCode="ge" sourceLinked="1"/>
        <c:majorTickMark val="none"/>
        <c:minorTickMark val="none"/>
        <c:tickLblPos val="none"/>
        <c:crossAx val="134694016"/>
        <c:crosses val="autoZero"/>
        <c:auto val="1"/>
        <c:lblOffset val="100"/>
        <c:baseTimeUnit val="years"/>
      </c:dateAx>
      <c:valAx>
        <c:axId val="13469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7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5C-4717-9616-B76DBAAC6464}"/>
            </c:ext>
          </c:extLst>
        </c:ser>
        <c:dLbls>
          <c:showLegendKey val="0"/>
          <c:showVal val="0"/>
          <c:showCatName val="0"/>
          <c:showSerName val="0"/>
          <c:showPercent val="0"/>
          <c:showBubbleSize val="0"/>
        </c:dLbls>
        <c:gapWidth val="150"/>
        <c:axId val="134755840"/>
        <c:axId val="13469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5C-4717-9616-B76DBAAC6464}"/>
            </c:ext>
          </c:extLst>
        </c:ser>
        <c:dLbls>
          <c:showLegendKey val="0"/>
          <c:showVal val="0"/>
          <c:showCatName val="0"/>
          <c:showSerName val="0"/>
          <c:showPercent val="0"/>
          <c:showBubbleSize val="0"/>
        </c:dLbls>
        <c:marker val="1"/>
        <c:smooth val="0"/>
        <c:axId val="134755840"/>
        <c:axId val="134695744"/>
      </c:lineChart>
      <c:dateAx>
        <c:axId val="134755840"/>
        <c:scaling>
          <c:orientation val="minMax"/>
        </c:scaling>
        <c:delete val="1"/>
        <c:axPos val="b"/>
        <c:numFmt formatCode="ge" sourceLinked="1"/>
        <c:majorTickMark val="none"/>
        <c:minorTickMark val="none"/>
        <c:tickLblPos val="none"/>
        <c:crossAx val="134695744"/>
        <c:crosses val="autoZero"/>
        <c:auto val="1"/>
        <c:lblOffset val="100"/>
        <c:baseTimeUnit val="years"/>
      </c:dateAx>
      <c:valAx>
        <c:axId val="13469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7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0.89</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521-48B5-A5E5-59683A8496D0}"/>
            </c:ext>
          </c:extLst>
        </c:ser>
        <c:dLbls>
          <c:showLegendKey val="0"/>
          <c:showVal val="0"/>
          <c:showCatName val="0"/>
          <c:showSerName val="0"/>
          <c:showPercent val="0"/>
          <c:showBubbleSize val="0"/>
        </c:dLbls>
        <c:gapWidth val="150"/>
        <c:axId val="134757888"/>
        <c:axId val="13469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701.33</c:v>
                </c:pt>
                <c:pt idx="1">
                  <c:v>663.76</c:v>
                </c:pt>
                <c:pt idx="2">
                  <c:v>566.35</c:v>
                </c:pt>
                <c:pt idx="3">
                  <c:v>888.8</c:v>
                </c:pt>
                <c:pt idx="4">
                  <c:v>855.65</c:v>
                </c:pt>
              </c:numCache>
            </c:numRef>
          </c:val>
          <c:smooth val="0"/>
          <c:extLst xmlns:c16r2="http://schemas.microsoft.com/office/drawing/2015/06/chart">
            <c:ext xmlns:c16="http://schemas.microsoft.com/office/drawing/2014/chart" uri="{C3380CC4-5D6E-409C-BE32-E72D297353CC}">
              <c16:uniqueId val="{00000001-A521-48B5-A5E5-59683A8496D0}"/>
            </c:ext>
          </c:extLst>
        </c:ser>
        <c:dLbls>
          <c:showLegendKey val="0"/>
          <c:showVal val="0"/>
          <c:showCatName val="0"/>
          <c:showSerName val="0"/>
          <c:showPercent val="0"/>
          <c:showBubbleSize val="0"/>
        </c:dLbls>
        <c:marker val="1"/>
        <c:smooth val="0"/>
        <c:axId val="134757888"/>
        <c:axId val="134697472"/>
      </c:lineChart>
      <c:dateAx>
        <c:axId val="134757888"/>
        <c:scaling>
          <c:orientation val="minMax"/>
        </c:scaling>
        <c:delete val="1"/>
        <c:axPos val="b"/>
        <c:numFmt formatCode="ge" sourceLinked="1"/>
        <c:majorTickMark val="none"/>
        <c:minorTickMark val="none"/>
        <c:tickLblPos val="none"/>
        <c:crossAx val="134697472"/>
        <c:crosses val="autoZero"/>
        <c:auto val="1"/>
        <c:lblOffset val="100"/>
        <c:baseTimeUnit val="years"/>
      </c:dateAx>
      <c:valAx>
        <c:axId val="13469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75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13.63</c:v>
                </c:pt>
                <c:pt idx="1">
                  <c:v>23.66</c:v>
                </c:pt>
                <c:pt idx="2">
                  <c:v>18.48</c:v>
                </c:pt>
                <c:pt idx="3">
                  <c:v>21.24</c:v>
                </c:pt>
                <c:pt idx="4">
                  <c:v>18.47</c:v>
                </c:pt>
              </c:numCache>
            </c:numRef>
          </c:val>
          <c:extLst xmlns:c16r2="http://schemas.microsoft.com/office/drawing/2015/06/chart">
            <c:ext xmlns:c16="http://schemas.microsoft.com/office/drawing/2014/chart" uri="{C3380CC4-5D6E-409C-BE32-E72D297353CC}">
              <c16:uniqueId val="{00000000-35E8-4BB3-ACF5-821CD2301866}"/>
            </c:ext>
          </c:extLst>
        </c:ser>
        <c:dLbls>
          <c:showLegendKey val="0"/>
          <c:showVal val="0"/>
          <c:showCatName val="0"/>
          <c:showSerName val="0"/>
          <c:showPercent val="0"/>
          <c:showBubbleSize val="0"/>
        </c:dLbls>
        <c:gapWidth val="150"/>
        <c:axId val="134854144"/>
        <c:axId val="13469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53.48</c:v>
                </c:pt>
                <c:pt idx="1">
                  <c:v>53.76</c:v>
                </c:pt>
                <c:pt idx="2">
                  <c:v>52.27</c:v>
                </c:pt>
                <c:pt idx="3">
                  <c:v>52.55</c:v>
                </c:pt>
                <c:pt idx="4">
                  <c:v>52.23</c:v>
                </c:pt>
              </c:numCache>
            </c:numRef>
          </c:val>
          <c:smooth val="0"/>
          <c:extLst xmlns:c16r2="http://schemas.microsoft.com/office/drawing/2015/06/chart">
            <c:ext xmlns:c16="http://schemas.microsoft.com/office/drawing/2014/chart" uri="{C3380CC4-5D6E-409C-BE32-E72D297353CC}">
              <c16:uniqueId val="{00000001-35E8-4BB3-ACF5-821CD2301866}"/>
            </c:ext>
          </c:extLst>
        </c:ser>
        <c:dLbls>
          <c:showLegendKey val="0"/>
          <c:showVal val="0"/>
          <c:showCatName val="0"/>
          <c:showSerName val="0"/>
          <c:showPercent val="0"/>
          <c:showBubbleSize val="0"/>
        </c:dLbls>
        <c:marker val="1"/>
        <c:smooth val="0"/>
        <c:axId val="134854144"/>
        <c:axId val="134699200"/>
      </c:lineChart>
      <c:dateAx>
        <c:axId val="134854144"/>
        <c:scaling>
          <c:orientation val="minMax"/>
        </c:scaling>
        <c:delete val="1"/>
        <c:axPos val="b"/>
        <c:numFmt formatCode="ge" sourceLinked="1"/>
        <c:majorTickMark val="none"/>
        <c:minorTickMark val="none"/>
        <c:tickLblPos val="none"/>
        <c:crossAx val="134699200"/>
        <c:crosses val="autoZero"/>
        <c:auto val="1"/>
        <c:lblOffset val="100"/>
        <c:baseTimeUnit val="years"/>
      </c:dateAx>
      <c:valAx>
        <c:axId val="13469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85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1041</c:v>
                </c:pt>
                <c:pt idx="1">
                  <c:v>596.22</c:v>
                </c:pt>
                <c:pt idx="2">
                  <c:v>844.17</c:v>
                </c:pt>
                <c:pt idx="3">
                  <c:v>795.38</c:v>
                </c:pt>
                <c:pt idx="4">
                  <c:v>815.51</c:v>
                </c:pt>
              </c:numCache>
            </c:numRef>
          </c:val>
          <c:extLst xmlns:c16r2="http://schemas.microsoft.com/office/drawing/2015/06/chart">
            <c:ext xmlns:c16="http://schemas.microsoft.com/office/drawing/2014/chart" uri="{C3380CC4-5D6E-409C-BE32-E72D297353CC}">
              <c16:uniqueId val="{00000000-AC68-49EB-9DBA-1A17A2586CED}"/>
            </c:ext>
          </c:extLst>
        </c:ser>
        <c:dLbls>
          <c:showLegendKey val="0"/>
          <c:showVal val="0"/>
          <c:showCatName val="0"/>
          <c:showSerName val="0"/>
          <c:showPercent val="0"/>
          <c:showBubbleSize val="0"/>
        </c:dLbls>
        <c:gapWidth val="150"/>
        <c:axId val="134856192"/>
        <c:axId val="13561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277.29000000000002</c:v>
                </c:pt>
                <c:pt idx="1">
                  <c:v>275.25</c:v>
                </c:pt>
                <c:pt idx="2">
                  <c:v>291.01</c:v>
                </c:pt>
                <c:pt idx="3">
                  <c:v>292.45</c:v>
                </c:pt>
                <c:pt idx="4">
                  <c:v>294.05</c:v>
                </c:pt>
              </c:numCache>
            </c:numRef>
          </c:val>
          <c:smooth val="0"/>
          <c:extLst xmlns:c16r2="http://schemas.microsoft.com/office/drawing/2015/06/chart">
            <c:ext xmlns:c16="http://schemas.microsoft.com/office/drawing/2014/chart" uri="{C3380CC4-5D6E-409C-BE32-E72D297353CC}">
              <c16:uniqueId val="{00000001-AC68-49EB-9DBA-1A17A2586CED}"/>
            </c:ext>
          </c:extLst>
        </c:ser>
        <c:dLbls>
          <c:showLegendKey val="0"/>
          <c:showVal val="0"/>
          <c:showCatName val="0"/>
          <c:showSerName val="0"/>
          <c:showPercent val="0"/>
          <c:showBubbleSize val="0"/>
        </c:dLbls>
        <c:marker val="1"/>
        <c:smooth val="0"/>
        <c:axId val="134856192"/>
        <c:axId val="135610368"/>
      </c:lineChart>
      <c:dateAx>
        <c:axId val="134856192"/>
        <c:scaling>
          <c:orientation val="minMax"/>
        </c:scaling>
        <c:delete val="1"/>
        <c:axPos val="b"/>
        <c:numFmt formatCode="ge" sourceLinked="1"/>
        <c:majorTickMark val="none"/>
        <c:minorTickMark val="none"/>
        <c:tickLblPos val="none"/>
        <c:crossAx val="135610368"/>
        <c:crosses val="autoZero"/>
        <c:auto val="1"/>
        <c:lblOffset val="100"/>
        <c:baseTimeUnit val="years"/>
      </c:dateAx>
      <c:valAx>
        <c:axId val="1356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8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2" zoomScaleNormal="100" workbookViewId="0">
      <selection activeCell="DE16" sqref="DE1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
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
データ!H6</f>
        <v>
東京都　利島村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
1</v>
      </c>
      <c r="C7" s="64"/>
      <c r="D7" s="64"/>
      <c r="E7" s="64"/>
      <c r="F7" s="64"/>
      <c r="G7" s="64"/>
      <c r="H7" s="64"/>
      <c r="I7" s="64" t="s">
        <v>
2</v>
      </c>
      <c r="J7" s="64"/>
      <c r="K7" s="64"/>
      <c r="L7" s="64"/>
      <c r="M7" s="64"/>
      <c r="N7" s="64"/>
      <c r="O7" s="64"/>
      <c r="P7" s="64" t="s">
        <v>
3</v>
      </c>
      <c r="Q7" s="64"/>
      <c r="R7" s="64"/>
      <c r="S7" s="64"/>
      <c r="T7" s="64"/>
      <c r="U7" s="64"/>
      <c r="V7" s="64"/>
      <c r="W7" s="64" t="s">
        <v>
4</v>
      </c>
      <c r="X7" s="64"/>
      <c r="Y7" s="64"/>
      <c r="Z7" s="64"/>
      <c r="AA7" s="64"/>
      <c r="AB7" s="64"/>
      <c r="AC7" s="64"/>
      <c r="AD7" s="64" t="s">
        <v>
5</v>
      </c>
      <c r="AE7" s="64"/>
      <c r="AF7" s="64"/>
      <c r="AG7" s="64"/>
      <c r="AH7" s="64"/>
      <c r="AI7" s="64"/>
      <c r="AJ7" s="64"/>
      <c r="AK7" s="3"/>
      <c r="AL7" s="64" t="s">
        <v>
6</v>
      </c>
      <c r="AM7" s="64"/>
      <c r="AN7" s="64"/>
      <c r="AO7" s="64"/>
      <c r="AP7" s="64"/>
      <c r="AQ7" s="64"/>
      <c r="AR7" s="64"/>
      <c r="AS7" s="64"/>
      <c r="AT7" s="64" t="s">
        <v>
7</v>
      </c>
      <c r="AU7" s="64"/>
      <c r="AV7" s="64"/>
      <c r="AW7" s="64"/>
      <c r="AX7" s="64"/>
      <c r="AY7" s="64"/>
      <c r="AZ7" s="64"/>
      <c r="BA7" s="64"/>
      <c r="BB7" s="64" t="s">
        <v>
8</v>
      </c>
      <c r="BC7" s="64"/>
      <c r="BD7" s="64"/>
      <c r="BE7" s="64"/>
      <c r="BF7" s="64"/>
      <c r="BG7" s="64"/>
      <c r="BH7" s="64"/>
      <c r="BI7" s="64"/>
      <c r="BJ7" s="3"/>
      <c r="BK7" s="3"/>
      <c r="BL7" s="4" t="s">
        <v>
9</v>
      </c>
      <c r="BM7" s="5"/>
      <c r="BN7" s="5"/>
      <c r="BO7" s="5"/>
      <c r="BP7" s="5"/>
      <c r="BQ7" s="5"/>
      <c r="BR7" s="5"/>
      <c r="BS7" s="5"/>
      <c r="BT7" s="5"/>
      <c r="BU7" s="5"/>
      <c r="BV7" s="5"/>
      <c r="BW7" s="5"/>
      <c r="BX7" s="5"/>
      <c r="BY7" s="6"/>
    </row>
    <row r="8" spans="1:78" ht="18.75" customHeight="1" x14ac:dyDescent="0.2">
      <c r="A8" s="2"/>
      <c r="B8" s="71" t="str">
        <f>
データ!I6</f>
        <v>
法非適用</v>
      </c>
      <c r="C8" s="71"/>
      <c r="D8" s="71"/>
      <c r="E8" s="71"/>
      <c r="F8" s="71"/>
      <c r="G8" s="71"/>
      <c r="H8" s="71"/>
      <c r="I8" s="71" t="str">
        <f>
データ!J6</f>
        <v>
下水道事業</v>
      </c>
      <c r="J8" s="71"/>
      <c r="K8" s="71"/>
      <c r="L8" s="71"/>
      <c r="M8" s="71"/>
      <c r="N8" s="71"/>
      <c r="O8" s="71"/>
      <c r="P8" s="71" t="str">
        <f>
データ!K6</f>
        <v>
個別排水処理</v>
      </c>
      <c r="Q8" s="71"/>
      <c r="R8" s="71"/>
      <c r="S8" s="71"/>
      <c r="T8" s="71"/>
      <c r="U8" s="71"/>
      <c r="V8" s="71"/>
      <c r="W8" s="71" t="str">
        <f>
データ!L6</f>
        <v>
L2</v>
      </c>
      <c r="X8" s="71"/>
      <c r="Y8" s="71"/>
      <c r="Z8" s="71"/>
      <c r="AA8" s="71"/>
      <c r="AB8" s="71"/>
      <c r="AC8" s="71"/>
      <c r="AD8" s="72" t="str">
        <f>
データ!$M$6</f>
        <v>
非設置</v>
      </c>
      <c r="AE8" s="72"/>
      <c r="AF8" s="72"/>
      <c r="AG8" s="72"/>
      <c r="AH8" s="72"/>
      <c r="AI8" s="72"/>
      <c r="AJ8" s="72"/>
      <c r="AK8" s="3"/>
      <c r="AL8" s="68">
        <f>
データ!S6</f>
        <v>
323</v>
      </c>
      <c r="AM8" s="68"/>
      <c r="AN8" s="68"/>
      <c r="AO8" s="68"/>
      <c r="AP8" s="68"/>
      <c r="AQ8" s="68"/>
      <c r="AR8" s="68"/>
      <c r="AS8" s="68"/>
      <c r="AT8" s="67">
        <f>
データ!T6</f>
        <v>
4.12</v>
      </c>
      <c r="AU8" s="67"/>
      <c r="AV8" s="67"/>
      <c r="AW8" s="67"/>
      <c r="AX8" s="67"/>
      <c r="AY8" s="67"/>
      <c r="AZ8" s="67"/>
      <c r="BA8" s="67"/>
      <c r="BB8" s="67">
        <f>
データ!U6</f>
        <v>
78.400000000000006</v>
      </c>
      <c r="BC8" s="67"/>
      <c r="BD8" s="67"/>
      <c r="BE8" s="67"/>
      <c r="BF8" s="67"/>
      <c r="BG8" s="67"/>
      <c r="BH8" s="67"/>
      <c r="BI8" s="67"/>
      <c r="BJ8" s="3"/>
      <c r="BK8" s="3"/>
      <c r="BL8" s="69" t="s">
        <v>
10</v>
      </c>
      <c r="BM8" s="70"/>
      <c r="BN8" s="7" t="s">
        <v>
11</v>
      </c>
      <c r="BO8" s="8"/>
      <c r="BP8" s="8"/>
      <c r="BQ8" s="8"/>
      <c r="BR8" s="8"/>
      <c r="BS8" s="8"/>
      <c r="BT8" s="8"/>
      <c r="BU8" s="8"/>
      <c r="BV8" s="8"/>
      <c r="BW8" s="8"/>
      <c r="BX8" s="8"/>
      <c r="BY8" s="9"/>
    </row>
    <row r="9" spans="1:78" ht="18.75" customHeight="1" x14ac:dyDescent="0.2">
      <c r="A9" s="2"/>
      <c r="B9" s="64" t="s">
        <v>
12</v>
      </c>
      <c r="C9" s="64"/>
      <c r="D9" s="64"/>
      <c r="E9" s="64"/>
      <c r="F9" s="64"/>
      <c r="G9" s="64"/>
      <c r="H9" s="64"/>
      <c r="I9" s="64" t="s">
        <v>
13</v>
      </c>
      <c r="J9" s="64"/>
      <c r="K9" s="64"/>
      <c r="L9" s="64"/>
      <c r="M9" s="64"/>
      <c r="N9" s="64"/>
      <c r="O9" s="64"/>
      <c r="P9" s="64" t="s">
        <v>
14</v>
      </c>
      <c r="Q9" s="64"/>
      <c r="R9" s="64"/>
      <c r="S9" s="64"/>
      <c r="T9" s="64"/>
      <c r="U9" s="64"/>
      <c r="V9" s="64"/>
      <c r="W9" s="64" t="s">
        <v>
15</v>
      </c>
      <c r="X9" s="64"/>
      <c r="Y9" s="64"/>
      <c r="Z9" s="64"/>
      <c r="AA9" s="64"/>
      <c r="AB9" s="64"/>
      <c r="AC9" s="64"/>
      <c r="AD9" s="64" t="s">
        <v>
16</v>
      </c>
      <c r="AE9" s="64"/>
      <c r="AF9" s="64"/>
      <c r="AG9" s="64"/>
      <c r="AH9" s="64"/>
      <c r="AI9" s="64"/>
      <c r="AJ9" s="64"/>
      <c r="AK9" s="3"/>
      <c r="AL9" s="64" t="s">
        <v>
17</v>
      </c>
      <c r="AM9" s="64"/>
      <c r="AN9" s="64"/>
      <c r="AO9" s="64"/>
      <c r="AP9" s="64"/>
      <c r="AQ9" s="64"/>
      <c r="AR9" s="64"/>
      <c r="AS9" s="64"/>
      <c r="AT9" s="64" t="s">
        <v>
18</v>
      </c>
      <c r="AU9" s="64"/>
      <c r="AV9" s="64"/>
      <c r="AW9" s="64"/>
      <c r="AX9" s="64"/>
      <c r="AY9" s="64"/>
      <c r="AZ9" s="64"/>
      <c r="BA9" s="64"/>
      <c r="BB9" s="64" t="s">
        <v>
19</v>
      </c>
      <c r="BC9" s="64"/>
      <c r="BD9" s="64"/>
      <c r="BE9" s="64"/>
      <c r="BF9" s="64"/>
      <c r="BG9" s="64"/>
      <c r="BH9" s="64"/>
      <c r="BI9" s="64"/>
      <c r="BJ9" s="3"/>
      <c r="BK9" s="3"/>
      <c r="BL9" s="65" t="s">
        <v>
20</v>
      </c>
      <c r="BM9" s="66"/>
      <c r="BN9" s="10" t="s">
        <v>
21</v>
      </c>
      <c r="BO9" s="11"/>
      <c r="BP9" s="11"/>
      <c r="BQ9" s="11"/>
      <c r="BR9" s="11"/>
      <c r="BS9" s="11"/>
      <c r="BT9" s="11"/>
      <c r="BU9" s="11"/>
      <c r="BV9" s="11"/>
      <c r="BW9" s="11"/>
      <c r="BX9" s="11"/>
      <c r="BY9" s="12"/>
    </row>
    <row r="10" spans="1:78" ht="18.75" customHeight="1" x14ac:dyDescent="0.2">
      <c r="A10" s="2"/>
      <c r="B10" s="67" t="str">
        <f>
データ!N6</f>
        <v>
-</v>
      </c>
      <c r="C10" s="67"/>
      <c r="D10" s="67"/>
      <c r="E10" s="67"/>
      <c r="F10" s="67"/>
      <c r="G10" s="67"/>
      <c r="H10" s="67"/>
      <c r="I10" s="67" t="str">
        <f>
データ!O6</f>
        <v>
該当数値なし</v>
      </c>
      <c r="J10" s="67"/>
      <c r="K10" s="67"/>
      <c r="L10" s="67"/>
      <c r="M10" s="67"/>
      <c r="N10" s="67"/>
      <c r="O10" s="67"/>
      <c r="P10" s="67">
        <f>
データ!P6</f>
        <v>
100</v>
      </c>
      <c r="Q10" s="67"/>
      <c r="R10" s="67"/>
      <c r="S10" s="67"/>
      <c r="T10" s="67"/>
      <c r="U10" s="67"/>
      <c r="V10" s="67"/>
      <c r="W10" s="67">
        <f>
データ!Q6</f>
        <v>
100</v>
      </c>
      <c r="X10" s="67"/>
      <c r="Y10" s="67"/>
      <c r="Z10" s="67"/>
      <c r="AA10" s="67"/>
      <c r="AB10" s="67"/>
      <c r="AC10" s="67"/>
      <c r="AD10" s="68">
        <f>
データ!R6</f>
        <v>
2500</v>
      </c>
      <c r="AE10" s="68"/>
      <c r="AF10" s="68"/>
      <c r="AG10" s="68"/>
      <c r="AH10" s="68"/>
      <c r="AI10" s="68"/>
      <c r="AJ10" s="68"/>
      <c r="AK10" s="2"/>
      <c r="AL10" s="68">
        <f>
データ!V6</f>
        <v>
315</v>
      </c>
      <c r="AM10" s="68"/>
      <c r="AN10" s="68"/>
      <c r="AO10" s="68"/>
      <c r="AP10" s="68"/>
      <c r="AQ10" s="68"/>
      <c r="AR10" s="68"/>
      <c r="AS10" s="68"/>
      <c r="AT10" s="67">
        <f>
データ!W6</f>
        <v>
4.12</v>
      </c>
      <c r="AU10" s="67"/>
      <c r="AV10" s="67"/>
      <c r="AW10" s="67"/>
      <c r="AX10" s="67"/>
      <c r="AY10" s="67"/>
      <c r="AZ10" s="67"/>
      <c r="BA10" s="67"/>
      <c r="BB10" s="67">
        <f>
データ!X6</f>
        <v>
76.459999999999994</v>
      </c>
      <c r="BC10" s="67"/>
      <c r="BD10" s="67"/>
      <c r="BE10" s="67"/>
      <c r="BF10" s="67"/>
      <c r="BG10" s="67"/>
      <c r="BH10" s="67"/>
      <c r="BI10" s="67"/>
      <c r="BJ10" s="2"/>
      <c r="BK10" s="2"/>
      <c r="BL10" s="57" t="s">
        <v>
22</v>
      </c>
      <c r="BM10" s="58"/>
      <c r="BN10" s="13" t="s">
        <v>
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
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
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
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
113</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
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
111</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
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
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
112</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
30</v>
      </c>
    </row>
    <row r="84" spans="1:78" x14ac:dyDescent="0.2">
      <c r="C84" s="2"/>
    </row>
    <row r="85" spans="1:78" hidden="1" x14ac:dyDescent="0.2">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2">
      <c r="B86" s="26"/>
      <c r="C86" s="26"/>
      <c r="D86" s="26"/>
      <c r="E86" s="26" t="str">
        <f>
データ!AI6</f>
        <v/>
      </c>
      <c r="F86" s="26" t="s">
        <v>
43</v>
      </c>
      <c r="G86" s="26" t="s">
        <v>
43</v>
      </c>
      <c r="H86" s="26" t="str">
        <f>
データ!BP6</f>
        <v>
【860.68】</v>
      </c>
      <c r="I86" s="26" t="str">
        <f>
データ!CA6</f>
        <v>
【52.12】</v>
      </c>
      <c r="J86" s="26" t="str">
        <f>
データ!CL6</f>
        <v>
【299.14】</v>
      </c>
      <c r="K86" s="26" t="str">
        <f>
データ!CW6</f>
        <v>
【50.35】</v>
      </c>
      <c r="L86" s="26" t="str">
        <f>
データ!DH6</f>
        <v>
【81.14】</v>
      </c>
      <c r="M86" s="26" t="s">
        <v>
44</v>
      </c>
      <c r="N86" s="26" t="s">
        <v>
44</v>
      </c>
      <c r="O86" s="26" t="str">
        <f>
データ!EO6</f>
        <v>
【-】</v>
      </c>
    </row>
  </sheetData>
  <sheetProtection algorithmName="SHA-512" hashValue="fjZmjOt3+vqcd15YNBulvaFGz0dMhxe6770GNXxXXATkQtr9h/0aL/dl0rJXJe/4uxKVYh4DGWI5YN8MQdFkdw==" saltValue="v1JASVEtj5STTVEnEHfwG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
45</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5" x14ac:dyDescent="0.2">
      <c r="A2" s="28" t="s">
        <v>
46</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5" x14ac:dyDescent="0.2">
      <c r="A3" s="28" t="s">
        <v>
47</v>
      </c>
      <c r="B3" s="29" t="s">
        <v>
48</v>
      </c>
      <c r="C3" s="29" t="s">
        <v>
49</v>
      </c>
      <c r="D3" s="29" t="s">
        <v>
50</v>
      </c>
      <c r="E3" s="29" t="s">
        <v>
51</v>
      </c>
      <c r="F3" s="29" t="s">
        <v>
52</v>
      </c>
      <c r="G3" s="29" t="s">
        <v>
53</v>
      </c>
      <c r="H3" s="76" t="s">
        <v>
54</v>
      </c>
      <c r="I3" s="77"/>
      <c r="J3" s="77"/>
      <c r="K3" s="77"/>
      <c r="L3" s="77"/>
      <c r="M3" s="77"/>
      <c r="N3" s="77"/>
      <c r="O3" s="77"/>
      <c r="P3" s="77"/>
      <c r="Q3" s="77"/>
      <c r="R3" s="77"/>
      <c r="S3" s="77"/>
      <c r="T3" s="77"/>
      <c r="U3" s="77"/>
      <c r="V3" s="77"/>
      <c r="W3" s="77"/>
      <c r="X3" s="78"/>
      <c r="Y3" s="82" t="s">
        <v>
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
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
57</v>
      </c>
      <c r="B4" s="30"/>
      <c r="C4" s="30"/>
      <c r="D4" s="30"/>
      <c r="E4" s="30"/>
      <c r="F4" s="30"/>
      <c r="G4" s="30"/>
      <c r="H4" s="79"/>
      <c r="I4" s="80"/>
      <c r="J4" s="80"/>
      <c r="K4" s="80"/>
      <c r="L4" s="80"/>
      <c r="M4" s="80"/>
      <c r="N4" s="80"/>
      <c r="O4" s="80"/>
      <c r="P4" s="80"/>
      <c r="Q4" s="80"/>
      <c r="R4" s="80"/>
      <c r="S4" s="80"/>
      <c r="T4" s="80"/>
      <c r="U4" s="80"/>
      <c r="V4" s="80"/>
      <c r="W4" s="80"/>
      <c r="X4" s="81"/>
      <c r="Y4" s="75" t="s">
        <v>
58</v>
      </c>
      <c r="Z4" s="75"/>
      <c r="AA4" s="75"/>
      <c r="AB4" s="75"/>
      <c r="AC4" s="75"/>
      <c r="AD4" s="75"/>
      <c r="AE4" s="75"/>
      <c r="AF4" s="75"/>
      <c r="AG4" s="75"/>
      <c r="AH4" s="75"/>
      <c r="AI4" s="75"/>
      <c r="AJ4" s="75" t="s">
        <v>
59</v>
      </c>
      <c r="AK4" s="75"/>
      <c r="AL4" s="75"/>
      <c r="AM4" s="75"/>
      <c r="AN4" s="75"/>
      <c r="AO4" s="75"/>
      <c r="AP4" s="75"/>
      <c r="AQ4" s="75"/>
      <c r="AR4" s="75"/>
      <c r="AS4" s="75"/>
      <c r="AT4" s="75"/>
      <c r="AU4" s="75" t="s">
        <v>
60</v>
      </c>
      <c r="AV4" s="75"/>
      <c r="AW4" s="75"/>
      <c r="AX4" s="75"/>
      <c r="AY4" s="75"/>
      <c r="AZ4" s="75"/>
      <c r="BA4" s="75"/>
      <c r="BB4" s="75"/>
      <c r="BC4" s="75"/>
      <c r="BD4" s="75"/>
      <c r="BE4" s="75"/>
      <c r="BF4" s="75" t="s">
        <v>
61</v>
      </c>
      <c r="BG4" s="75"/>
      <c r="BH4" s="75"/>
      <c r="BI4" s="75"/>
      <c r="BJ4" s="75"/>
      <c r="BK4" s="75"/>
      <c r="BL4" s="75"/>
      <c r="BM4" s="75"/>
      <c r="BN4" s="75"/>
      <c r="BO4" s="75"/>
      <c r="BP4" s="75"/>
      <c r="BQ4" s="75" t="s">
        <v>
62</v>
      </c>
      <c r="BR4" s="75"/>
      <c r="BS4" s="75"/>
      <c r="BT4" s="75"/>
      <c r="BU4" s="75"/>
      <c r="BV4" s="75"/>
      <c r="BW4" s="75"/>
      <c r="BX4" s="75"/>
      <c r="BY4" s="75"/>
      <c r="BZ4" s="75"/>
      <c r="CA4" s="75"/>
      <c r="CB4" s="75" t="s">
        <v>
63</v>
      </c>
      <c r="CC4" s="75"/>
      <c r="CD4" s="75"/>
      <c r="CE4" s="75"/>
      <c r="CF4" s="75"/>
      <c r="CG4" s="75"/>
      <c r="CH4" s="75"/>
      <c r="CI4" s="75"/>
      <c r="CJ4" s="75"/>
      <c r="CK4" s="75"/>
      <c r="CL4" s="75"/>
      <c r="CM4" s="75" t="s">
        <v>
64</v>
      </c>
      <c r="CN4" s="75"/>
      <c r="CO4" s="75"/>
      <c r="CP4" s="75"/>
      <c r="CQ4" s="75"/>
      <c r="CR4" s="75"/>
      <c r="CS4" s="75"/>
      <c r="CT4" s="75"/>
      <c r="CU4" s="75"/>
      <c r="CV4" s="75"/>
      <c r="CW4" s="75"/>
      <c r="CX4" s="75" t="s">
        <v>
65</v>
      </c>
      <c r="CY4" s="75"/>
      <c r="CZ4" s="75"/>
      <c r="DA4" s="75"/>
      <c r="DB4" s="75"/>
      <c r="DC4" s="75"/>
      <c r="DD4" s="75"/>
      <c r="DE4" s="75"/>
      <c r="DF4" s="75"/>
      <c r="DG4" s="75"/>
      <c r="DH4" s="75"/>
      <c r="DI4" s="75" t="s">
        <v>
66</v>
      </c>
      <c r="DJ4" s="75"/>
      <c r="DK4" s="75"/>
      <c r="DL4" s="75"/>
      <c r="DM4" s="75"/>
      <c r="DN4" s="75"/>
      <c r="DO4" s="75"/>
      <c r="DP4" s="75"/>
      <c r="DQ4" s="75"/>
      <c r="DR4" s="75"/>
      <c r="DS4" s="75"/>
      <c r="DT4" s="75" t="s">
        <v>
67</v>
      </c>
      <c r="DU4" s="75"/>
      <c r="DV4" s="75"/>
      <c r="DW4" s="75"/>
      <c r="DX4" s="75"/>
      <c r="DY4" s="75"/>
      <c r="DZ4" s="75"/>
      <c r="EA4" s="75"/>
      <c r="EB4" s="75"/>
      <c r="EC4" s="75"/>
      <c r="ED4" s="75"/>
      <c r="EE4" s="75" t="s">
        <v>
68</v>
      </c>
      <c r="EF4" s="75"/>
      <c r="EG4" s="75"/>
      <c r="EH4" s="75"/>
      <c r="EI4" s="75"/>
      <c r="EJ4" s="75"/>
      <c r="EK4" s="75"/>
      <c r="EL4" s="75"/>
      <c r="EM4" s="75"/>
      <c r="EN4" s="75"/>
      <c r="EO4" s="75"/>
    </row>
    <row r="5" spans="1:145" x14ac:dyDescent="0.2">
      <c r="A5" s="28" t="s">
        <v>
69</v>
      </c>
      <c r="B5" s="31"/>
      <c r="C5" s="31"/>
      <c r="D5" s="31"/>
      <c r="E5" s="31"/>
      <c r="F5" s="31"/>
      <c r="G5" s="31"/>
      <c r="H5" s="32" t="s">
        <v>
70</v>
      </c>
      <c r="I5" s="32" t="s">
        <v>
71</v>
      </c>
      <c r="J5" s="32" t="s">
        <v>
72</v>
      </c>
      <c r="K5" s="32" t="s">
        <v>
73</v>
      </c>
      <c r="L5" s="32" t="s">
        <v>
74</v>
      </c>
      <c r="M5" s="32" t="s">
        <v>
5</v>
      </c>
      <c r="N5" s="32" t="s">
        <v>
75</v>
      </c>
      <c r="O5" s="32" t="s">
        <v>
76</v>
      </c>
      <c r="P5" s="32" t="s">
        <v>
77</v>
      </c>
      <c r="Q5" s="32" t="s">
        <v>
78</v>
      </c>
      <c r="R5" s="32" t="s">
        <v>
79</v>
      </c>
      <c r="S5" s="32" t="s">
        <v>
80</v>
      </c>
      <c r="T5" s="32" t="s">
        <v>
81</v>
      </c>
      <c r="U5" s="32" t="s">
        <v>
82</v>
      </c>
      <c r="V5" s="32" t="s">
        <v>
83</v>
      </c>
      <c r="W5" s="32" t="s">
        <v>
84</v>
      </c>
      <c r="X5" s="32" t="s">
        <v>
85</v>
      </c>
      <c r="Y5" s="32" t="s">
        <v>
86</v>
      </c>
      <c r="Z5" s="32" t="s">
        <v>
87</v>
      </c>
      <c r="AA5" s="32" t="s">
        <v>
88</v>
      </c>
      <c r="AB5" s="32" t="s">
        <v>
89</v>
      </c>
      <c r="AC5" s="32" t="s">
        <v>
90</v>
      </c>
      <c r="AD5" s="32" t="s">
        <v>
91</v>
      </c>
      <c r="AE5" s="32" t="s">
        <v>
92</v>
      </c>
      <c r="AF5" s="32" t="s">
        <v>
93</v>
      </c>
      <c r="AG5" s="32" t="s">
        <v>
94</v>
      </c>
      <c r="AH5" s="32" t="s">
        <v>
95</v>
      </c>
      <c r="AI5" s="32" t="s">
        <v>
31</v>
      </c>
      <c r="AJ5" s="32" t="s">
        <v>
86</v>
      </c>
      <c r="AK5" s="32" t="s">
        <v>
87</v>
      </c>
      <c r="AL5" s="32" t="s">
        <v>
88</v>
      </c>
      <c r="AM5" s="32" t="s">
        <v>
89</v>
      </c>
      <c r="AN5" s="32" t="s">
        <v>
90</v>
      </c>
      <c r="AO5" s="32" t="s">
        <v>
91</v>
      </c>
      <c r="AP5" s="32" t="s">
        <v>
92</v>
      </c>
      <c r="AQ5" s="32" t="s">
        <v>
93</v>
      </c>
      <c r="AR5" s="32" t="s">
        <v>
94</v>
      </c>
      <c r="AS5" s="32" t="s">
        <v>
95</v>
      </c>
      <c r="AT5" s="32" t="s">
        <v>
96</v>
      </c>
      <c r="AU5" s="32" t="s">
        <v>
86</v>
      </c>
      <c r="AV5" s="32" t="s">
        <v>
87</v>
      </c>
      <c r="AW5" s="32" t="s">
        <v>
88</v>
      </c>
      <c r="AX5" s="32" t="s">
        <v>
89</v>
      </c>
      <c r="AY5" s="32" t="s">
        <v>
90</v>
      </c>
      <c r="AZ5" s="32" t="s">
        <v>
91</v>
      </c>
      <c r="BA5" s="32" t="s">
        <v>
92</v>
      </c>
      <c r="BB5" s="32" t="s">
        <v>
93</v>
      </c>
      <c r="BC5" s="32" t="s">
        <v>
94</v>
      </c>
      <c r="BD5" s="32" t="s">
        <v>
95</v>
      </c>
      <c r="BE5" s="32" t="s">
        <v>
96</v>
      </c>
      <c r="BF5" s="32" t="s">
        <v>
86</v>
      </c>
      <c r="BG5" s="32" t="s">
        <v>
87</v>
      </c>
      <c r="BH5" s="32" t="s">
        <v>
88</v>
      </c>
      <c r="BI5" s="32" t="s">
        <v>
89</v>
      </c>
      <c r="BJ5" s="32" t="s">
        <v>
90</v>
      </c>
      <c r="BK5" s="32" t="s">
        <v>
91</v>
      </c>
      <c r="BL5" s="32" t="s">
        <v>
92</v>
      </c>
      <c r="BM5" s="32" t="s">
        <v>
93</v>
      </c>
      <c r="BN5" s="32" t="s">
        <v>
94</v>
      </c>
      <c r="BO5" s="32" t="s">
        <v>
95</v>
      </c>
      <c r="BP5" s="32" t="s">
        <v>
96</v>
      </c>
      <c r="BQ5" s="32" t="s">
        <v>
86</v>
      </c>
      <c r="BR5" s="32" t="s">
        <v>
87</v>
      </c>
      <c r="BS5" s="32" t="s">
        <v>
88</v>
      </c>
      <c r="BT5" s="32" t="s">
        <v>
89</v>
      </c>
      <c r="BU5" s="32" t="s">
        <v>
90</v>
      </c>
      <c r="BV5" s="32" t="s">
        <v>
91</v>
      </c>
      <c r="BW5" s="32" t="s">
        <v>
92</v>
      </c>
      <c r="BX5" s="32" t="s">
        <v>
93</v>
      </c>
      <c r="BY5" s="32" t="s">
        <v>
94</v>
      </c>
      <c r="BZ5" s="32" t="s">
        <v>
95</v>
      </c>
      <c r="CA5" s="32" t="s">
        <v>
96</v>
      </c>
      <c r="CB5" s="32" t="s">
        <v>
86</v>
      </c>
      <c r="CC5" s="32" t="s">
        <v>
87</v>
      </c>
      <c r="CD5" s="32" t="s">
        <v>
88</v>
      </c>
      <c r="CE5" s="32" t="s">
        <v>
89</v>
      </c>
      <c r="CF5" s="32" t="s">
        <v>
90</v>
      </c>
      <c r="CG5" s="32" t="s">
        <v>
91</v>
      </c>
      <c r="CH5" s="32" t="s">
        <v>
92</v>
      </c>
      <c r="CI5" s="32" t="s">
        <v>
93</v>
      </c>
      <c r="CJ5" s="32" t="s">
        <v>
94</v>
      </c>
      <c r="CK5" s="32" t="s">
        <v>
95</v>
      </c>
      <c r="CL5" s="32" t="s">
        <v>
96</v>
      </c>
      <c r="CM5" s="32" t="s">
        <v>
86</v>
      </c>
      <c r="CN5" s="32" t="s">
        <v>
87</v>
      </c>
      <c r="CO5" s="32" t="s">
        <v>
88</v>
      </c>
      <c r="CP5" s="32" t="s">
        <v>
89</v>
      </c>
      <c r="CQ5" s="32" t="s">
        <v>
90</v>
      </c>
      <c r="CR5" s="32" t="s">
        <v>
91</v>
      </c>
      <c r="CS5" s="32" t="s">
        <v>
92</v>
      </c>
      <c r="CT5" s="32" t="s">
        <v>
93</v>
      </c>
      <c r="CU5" s="32" t="s">
        <v>
94</v>
      </c>
      <c r="CV5" s="32" t="s">
        <v>
95</v>
      </c>
      <c r="CW5" s="32" t="s">
        <v>
96</v>
      </c>
      <c r="CX5" s="32" t="s">
        <v>
86</v>
      </c>
      <c r="CY5" s="32" t="s">
        <v>
87</v>
      </c>
      <c r="CZ5" s="32" t="s">
        <v>
88</v>
      </c>
      <c r="DA5" s="32" t="s">
        <v>
89</v>
      </c>
      <c r="DB5" s="32" t="s">
        <v>
90</v>
      </c>
      <c r="DC5" s="32" t="s">
        <v>
91</v>
      </c>
      <c r="DD5" s="32" t="s">
        <v>
92</v>
      </c>
      <c r="DE5" s="32" t="s">
        <v>
93</v>
      </c>
      <c r="DF5" s="32" t="s">
        <v>
94</v>
      </c>
      <c r="DG5" s="32" t="s">
        <v>
95</v>
      </c>
      <c r="DH5" s="32" t="s">
        <v>
96</v>
      </c>
      <c r="DI5" s="32" t="s">
        <v>
86</v>
      </c>
      <c r="DJ5" s="32" t="s">
        <v>
87</v>
      </c>
      <c r="DK5" s="32" t="s">
        <v>
88</v>
      </c>
      <c r="DL5" s="32" t="s">
        <v>
89</v>
      </c>
      <c r="DM5" s="32" t="s">
        <v>
90</v>
      </c>
      <c r="DN5" s="32" t="s">
        <v>
91</v>
      </c>
      <c r="DO5" s="32" t="s">
        <v>
92</v>
      </c>
      <c r="DP5" s="32" t="s">
        <v>
93</v>
      </c>
      <c r="DQ5" s="32" t="s">
        <v>
94</v>
      </c>
      <c r="DR5" s="32" t="s">
        <v>
95</v>
      </c>
      <c r="DS5" s="32" t="s">
        <v>
96</v>
      </c>
      <c r="DT5" s="32" t="s">
        <v>
86</v>
      </c>
      <c r="DU5" s="32" t="s">
        <v>
87</v>
      </c>
      <c r="DV5" s="32" t="s">
        <v>
88</v>
      </c>
      <c r="DW5" s="32" t="s">
        <v>
89</v>
      </c>
      <c r="DX5" s="32" t="s">
        <v>
90</v>
      </c>
      <c r="DY5" s="32" t="s">
        <v>
91</v>
      </c>
      <c r="DZ5" s="32" t="s">
        <v>
92</v>
      </c>
      <c r="EA5" s="32" t="s">
        <v>
93</v>
      </c>
      <c r="EB5" s="32" t="s">
        <v>
94</v>
      </c>
      <c r="EC5" s="32" t="s">
        <v>
95</v>
      </c>
      <c r="ED5" s="32" t="s">
        <v>
96</v>
      </c>
      <c r="EE5" s="32" t="s">
        <v>
86</v>
      </c>
      <c r="EF5" s="32" t="s">
        <v>
87</v>
      </c>
      <c r="EG5" s="32" t="s">
        <v>
88</v>
      </c>
      <c r="EH5" s="32" t="s">
        <v>
89</v>
      </c>
      <c r="EI5" s="32" t="s">
        <v>
90</v>
      </c>
      <c r="EJ5" s="32" t="s">
        <v>
91</v>
      </c>
      <c r="EK5" s="32" t="s">
        <v>
92</v>
      </c>
      <c r="EL5" s="32" t="s">
        <v>
93</v>
      </c>
      <c r="EM5" s="32" t="s">
        <v>
94</v>
      </c>
      <c r="EN5" s="32" t="s">
        <v>
95</v>
      </c>
      <c r="EO5" s="32" t="s">
        <v>
96</v>
      </c>
    </row>
    <row r="6" spans="1:145" s="36" customFormat="1" x14ac:dyDescent="0.2">
      <c r="A6" s="28" t="s">
        <v>
97</v>
      </c>
      <c r="B6" s="33">
        <f>
B7</f>
        <v>
2018</v>
      </c>
      <c r="C6" s="33">
        <f t="shared" ref="C6:X6" si="3">
C7</f>
        <v>
133621</v>
      </c>
      <c r="D6" s="33">
        <f t="shared" si="3"/>
        <v>
47</v>
      </c>
      <c r="E6" s="33">
        <f t="shared" si="3"/>
        <v>
18</v>
      </c>
      <c r="F6" s="33">
        <f t="shared" si="3"/>
        <v>
1</v>
      </c>
      <c r="G6" s="33">
        <f t="shared" si="3"/>
        <v>
0</v>
      </c>
      <c r="H6" s="33" t="str">
        <f t="shared" si="3"/>
        <v>
東京都　利島村</v>
      </c>
      <c r="I6" s="33" t="str">
        <f t="shared" si="3"/>
        <v>
法非適用</v>
      </c>
      <c r="J6" s="33" t="str">
        <f t="shared" si="3"/>
        <v>
下水道事業</v>
      </c>
      <c r="K6" s="33" t="str">
        <f t="shared" si="3"/>
        <v>
個別排水処理</v>
      </c>
      <c r="L6" s="33" t="str">
        <f t="shared" si="3"/>
        <v>
L2</v>
      </c>
      <c r="M6" s="33" t="str">
        <f t="shared" si="3"/>
        <v>
非設置</v>
      </c>
      <c r="N6" s="34" t="str">
        <f t="shared" si="3"/>
        <v>
-</v>
      </c>
      <c r="O6" s="34" t="str">
        <f t="shared" si="3"/>
        <v>
該当数値なし</v>
      </c>
      <c r="P6" s="34">
        <f t="shared" si="3"/>
        <v>
100</v>
      </c>
      <c r="Q6" s="34">
        <f t="shared" si="3"/>
        <v>
100</v>
      </c>
      <c r="R6" s="34">
        <f t="shared" si="3"/>
        <v>
2500</v>
      </c>
      <c r="S6" s="34">
        <f t="shared" si="3"/>
        <v>
323</v>
      </c>
      <c r="T6" s="34">
        <f t="shared" si="3"/>
        <v>
4.12</v>
      </c>
      <c r="U6" s="34">
        <f t="shared" si="3"/>
        <v>
78.400000000000006</v>
      </c>
      <c r="V6" s="34">
        <f t="shared" si="3"/>
        <v>
315</v>
      </c>
      <c r="W6" s="34">
        <f t="shared" si="3"/>
        <v>
4.12</v>
      </c>
      <c r="X6" s="34">
        <f t="shared" si="3"/>
        <v>
76.459999999999994</v>
      </c>
      <c r="Y6" s="35">
        <f>
IF(Y7="",NA(),Y7)</f>
        <v>
91.52</v>
      </c>
      <c r="Z6" s="35">
        <f t="shared" ref="Z6:AH6" si="4">
IF(Z7="",NA(),Z7)</f>
        <v>
92.23</v>
      </c>
      <c r="AA6" s="35">
        <f t="shared" si="4"/>
        <v>
93.18</v>
      </c>
      <c r="AB6" s="35">
        <f t="shared" si="4"/>
        <v>
93.28</v>
      </c>
      <c r="AC6" s="35">
        <f t="shared" si="4"/>
        <v>
96.7</v>
      </c>
      <c r="AD6" s="34" t="e">
        <f t="shared" si="4"/>
        <v>
#N/A</v>
      </c>
      <c r="AE6" s="34" t="e">
        <f t="shared" si="4"/>
        <v>
#N/A</v>
      </c>
      <c r="AF6" s="34" t="e">
        <f t="shared" si="4"/>
        <v>
#N/A</v>
      </c>
      <c r="AG6" s="34" t="e">
        <f t="shared" si="4"/>
        <v>
#N/A</v>
      </c>
      <c r="AH6" s="34" t="e">
        <f t="shared" si="4"/>
        <v>
#N/A</v>
      </c>
      <c r="AI6" s="34" t="str">
        <f>
IF(AI7="","",IF(AI7="-","【-】","【"&amp;SUBSTITUTE(TEXT(AI7,"#,##0.00"),"-","△")&amp;"】"))</f>
        <v/>
      </c>
      <c r="AJ6" s="34" t="e">
        <f>
IF(AJ7="",NA(),AJ7)</f>
        <v>
#N/A</v>
      </c>
      <c r="AK6" s="34" t="e">
        <f t="shared" ref="AK6:AS6" si="5">
IF(AK7="",NA(),AK7)</f>
        <v>
#N/A</v>
      </c>
      <c r="AL6" s="34" t="e">
        <f t="shared" si="5"/>
        <v>
#N/A</v>
      </c>
      <c r="AM6" s="34" t="e">
        <f t="shared" si="5"/>
        <v>
#N/A</v>
      </c>
      <c r="AN6" s="34" t="e">
        <f t="shared" si="5"/>
        <v>
#N/A</v>
      </c>
      <c r="AO6" s="34" t="e">
        <f t="shared" si="5"/>
        <v>
#N/A</v>
      </c>
      <c r="AP6" s="34" t="e">
        <f t="shared" si="5"/>
        <v>
#N/A</v>
      </c>
      <c r="AQ6" s="34" t="e">
        <f t="shared" si="5"/>
        <v>
#N/A</v>
      </c>
      <c r="AR6" s="34" t="e">
        <f t="shared" si="5"/>
        <v>
#N/A</v>
      </c>
      <c r="AS6" s="34" t="e">
        <f t="shared" si="5"/>
        <v>
#N/A</v>
      </c>
      <c r="AT6" s="34" t="str">
        <f>
IF(AT7="","",IF(AT7="-","【-】","【"&amp;SUBSTITUTE(TEXT(AT7,"#,##0.00"),"-","△")&amp;"】"))</f>
        <v/>
      </c>
      <c r="AU6" s="34" t="e">
        <f>
IF(AU7="",NA(),AU7)</f>
        <v>
#N/A</v>
      </c>
      <c r="AV6" s="34" t="e">
        <f t="shared" ref="AV6:BD6" si="6">
IF(AV7="",NA(),AV7)</f>
        <v>
#N/A</v>
      </c>
      <c r="AW6" s="34" t="e">
        <f t="shared" si="6"/>
        <v>
#N/A</v>
      </c>
      <c r="AX6" s="34" t="e">
        <f t="shared" si="6"/>
        <v>
#N/A</v>
      </c>
      <c r="AY6" s="34" t="e">
        <f t="shared" si="6"/>
        <v>
#N/A</v>
      </c>
      <c r="AZ6" s="34" t="e">
        <f t="shared" si="6"/>
        <v>
#N/A</v>
      </c>
      <c r="BA6" s="34" t="e">
        <f t="shared" si="6"/>
        <v>
#N/A</v>
      </c>
      <c r="BB6" s="34" t="e">
        <f t="shared" si="6"/>
        <v>
#N/A</v>
      </c>
      <c r="BC6" s="34" t="e">
        <f t="shared" si="6"/>
        <v>
#N/A</v>
      </c>
      <c r="BD6" s="34" t="e">
        <f t="shared" si="6"/>
        <v>
#N/A</v>
      </c>
      <c r="BE6" s="34" t="str">
        <f>
IF(BE7="","",IF(BE7="-","【-】","【"&amp;SUBSTITUTE(TEXT(BE7,"#,##0.00"),"-","△")&amp;"】"))</f>
        <v/>
      </c>
      <c r="BF6" s="35">
        <f>
IF(BF7="",NA(),BF7)</f>
        <v>
0.89</v>
      </c>
      <c r="BG6" s="34">
        <f t="shared" ref="BG6:BO6" si="7">
IF(BG7="",NA(),BG7)</f>
        <v>
0</v>
      </c>
      <c r="BH6" s="34">
        <f t="shared" si="7"/>
        <v>
0</v>
      </c>
      <c r="BI6" s="34">
        <f t="shared" si="7"/>
        <v>
0</v>
      </c>
      <c r="BJ6" s="34">
        <f t="shared" si="7"/>
        <v>
0</v>
      </c>
      <c r="BK6" s="35">
        <f t="shared" si="7"/>
        <v>
701.33</v>
      </c>
      <c r="BL6" s="35">
        <f t="shared" si="7"/>
        <v>
663.76</v>
      </c>
      <c r="BM6" s="35">
        <f t="shared" si="7"/>
        <v>
566.35</v>
      </c>
      <c r="BN6" s="35">
        <f t="shared" si="7"/>
        <v>
888.8</v>
      </c>
      <c r="BO6" s="35">
        <f t="shared" si="7"/>
        <v>
855.65</v>
      </c>
      <c r="BP6" s="34" t="str">
        <f>
IF(BP7="","",IF(BP7="-","【-】","【"&amp;SUBSTITUTE(TEXT(BP7,"#,##0.00"),"-","△")&amp;"】"))</f>
        <v>
【860.68】</v>
      </c>
      <c r="BQ6" s="35">
        <f>
IF(BQ7="",NA(),BQ7)</f>
        <v>
13.63</v>
      </c>
      <c r="BR6" s="35">
        <f t="shared" ref="BR6:BZ6" si="8">
IF(BR7="",NA(),BR7)</f>
        <v>
23.66</v>
      </c>
      <c r="BS6" s="35">
        <f t="shared" si="8"/>
        <v>
18.48</v>
      </c>
      <c r="BT6" s="35">
        <f t="shared" si="8"/>
        <v>
21.24</v>
      </c>
      <c r="BU6" s="35">
        <f t="shared" si="8"/>
        <v>
18.47</v>
      </c>
      <c r="BV6" s="35">
        <f t="shared" si="8"/>
        <v>
53.48</v>
      </c>
      <c r="BW6" s="35">
        <f t="shared" si="8"/>
        <v>
53.76</v>
      </c>
      <c r="BX6" s="35">
        <f t="shared" si="8"/>
        <v>
52.27</v>
      </c>
      <c r="BY6" s="35">
        <f t="shared" si="8"/>
        <v>
52.55</v>
      </c>
      <c r="BZ6" s="35">
        <f t="shared" si="8"/>
        <v>
52.23</v>
      </c>
      <c r="CA6" s="34" t="str">
        <f>
IF(CA7="","",IF(CA7="-","【-】","【"&amp;SUBSTITUTE(TEXT(CA7,"#,##0.00"),"-","△")&amp;"】"))</f>
        <v>
【52.12】</v>
      </c>
      <c r="CB6" s="35">
        <f>
IF(CB7="",NA(),CB7)</f>
        <v>
1041</v>
      </c>
      <c r="CC6" s="35">
        <f t="shared" ref="CC6:CK6" si="9">
IF(CC7="",NA(),CC7)</f>
        <v>
596.22</v>
      </c>
      <c r="CD6" s="35">
        <f t="shared" si="9"/>
        <v>
844.17</v>
      </c>
      <c r="CE6" s="35">
        <f t="shared" si="9"/>
        <v>
795.38</v>
      </c>
      <c r="CF6" s="35">
        <f t="shared" si="9"/>
        <v>
815.51</v>
      </c>
      <c r="CG6" s="35">
        <f t="shared" si="9"/>
        <v>
277.29000000000002</v>
      </c>
      <c r="CH6" s="35">
        <f t="shared" si="9"/>
        <v>
275.25</v>
      </c>
      <c r="CI6" s="35">
        <f t="shared" si="9"/>
        <v>
291.01</v>
      </c>
      <c r="CJ6" s="35">
        <f t="shared" si="9"/>
        <v>
292.45</v>
      </c>
      <c r="CK6" s="35">
        <f t="shared" si="9"/>
        <v>
294.05</v>
      </c>
      <c r="CL6" s="34" t="str">
        <f>
IF(CL7="","",IF(CL7="-","【-】","【"&amp;SUBSTITUTE(TEXT(CL7,"#,##0.00"),"-","△")&amp;"】"))</f>
        <v>
【299.14】</v>
      </c>
      <c r="CM6" s="35">
        <f>
IF(CM7="",NA(),CM7)</f>
        <v>
42.66</v>
      </c>
      <c r="CN6" s="35">
        <f t="shared" ref="CN6:CV6" si="10">
IF(CN7="",NA(),CN7)</f>
        <v>
42.66</v>
      </c>
      <c r="CO6" s="35">
        <f t="shared" si="10"/>
        <v>
37.67</v>
      </c>
      <c r="CP6" s="35">
        <f t="shared" si="10"/>
        <v>
38.36</v>
      </c>
      <c r="CQ6" s="35">
        <f t="shared" si="10"/>
        <v>
41.1</v>
      </c>
      <c r="CR6" s="35">
        <f t="shared" si="10"/>
        <v>
52.52</v>
      </c>
      <c r="CS6" s="35">
        <f t="shared" si="10"/>
        <v>
54.14</v>
      </c>
      <c r="CT6" s="35">
        <f t="shared" si="10"/>
        <v>
132.99</v>
      </c>
      <c r="CU6" s="35">
        <f t="shared" si="10"/>
        <v>
51.71</v>
      </c>
      <c r="CV6" s="35">
        <f t="shared" si="10"/>
        <v>
50.56</v>
      </c>
      <c r="CW6" s="34" t="str">
        <f>
IF(CW7="","",IF(CW7="-","【-】","【"&amp;SUBSTITUTE(TEXT(CW7,"#,##0.00"),"-","△")&amp;"】"))</f>
        <v>
【50.35】</v>
      </c>
      <c r="CX6" s="35">
        <f>
IF(CX7="",NA(),CX7)</f>
        <v>
59.87</v>
      </c>
      <c r="CY6" s="35">
        <f t="shared" ref="CY6:DG6" si="11">
IF(CY7="",NA(),CY7)</f>
        <v>
59.48</v>
      </c>
      <c r="CZ6" s="35">
        <f t="shared" si="11"/>
        <v>
56.08</v>
      </c>
      <c r="DA6" s="35">
        <f t="shared" si="11"/>
        <v>
56.52</v>
      </c>
      <c r="DB6" s="35">
        <f t="shared" si="11"/>
        <v>
56.83</v>
      </c>
      <c r="DC6" s="35">
        <f t="shared" si="11"/>
        <v>
84.94</v>
      </c>
      <c r="DD6" s="35">
        <f t="shared" si="11"/>
        <v>
84.69</v>
      </c>
      <c r="DE6" s="35">
        <f t="shared" si="11"/>
        <v>
82.94</v>
      </c>
      <c r="DF6" s="35">
        <f t="shared" si="11"/>
        <v>
82.91</v>
      </c>
      <c r="DG6" s="35">
        <f t="shared" si="11"/>
        <v>
83.85</v>
      </c>
      <c r="DH6" s="34" t="str">
        <f>
IF(DH7="","",IF(DH7="-","【-】","【"&amp;SUBSTITUTE(TEXT(DH7,"#,##0.00"),"-","△")&amp;"】"))</f>
        <v>
【81.14】</v>
      </c>
      <c r="DI6" s="34" t="e">
        <f>
IF(DI7="",NA(),DI7)</f>
        <v>
#N/A</v>
      </c>
      <c r="DJ6" s="34" t="e">
        <f t="shared" ref="DJ6:DR6" si="12">
IF(DJ7="",NA(),DJ7)</f>
        <v>
#N/A</v>
      </c>
      <c r="DK6" s="34" t="e">
        <f t="shared" si="12"/>
        <v>
#N/A</v>
      </c>
      <c r="DL6" s="34" t="e">
        <f t="shared" si="12"/>
        <v>
#N/A</v>
      </c>
      <c r="DM6" s="34" t="e">
        <f t="shared" si="12"/>
        <v>
#N/A</v>
      </c>
      <c r="DN6" s="34" t="e">
        <f t="shared" si="12"/>
        <v>
#N/A</v>
      </c>
      <c r="DO6" s="34" t="e">
        <f t="shared" si="12"/>
        <v>
#N/A</v>
      </c>
      <c r="DP6" s="34" t="e">
        <f t="shared" si="12"/>
        <v>
#N/A</v>
      </c>
      <c r="DQ6" s="34" t="e">
        <f t="shared" si="12"/>
        <v>
#N/A</v>
      </c>
      <c r="DR6" s="34" t="e">
        <f t="shared" si="12"/>
        <v>
#N/A</v>
      </c>
      <c r="DS6" s="34" t="str">
        <f>
IF(DS7="","",IF(DS7="-","【-】","【"&amp;SUBSTITUTE(TEXT(DS7,"#,##0.00"),"-","△")&amp;"】"))</f>
        <v/>
      </c>
      <c r="DT6" s="34" t="e">
        <f>
IF(DT7="",NA(),DT7)</f>
        <v>
#N/A</v>
      </c>
      <c r="DU6" s="34" t="e">
        <f t="shared" ref="DU6:EC6" si="13">
IF(DU7="",NA(),DU7)</f>
        <v>
#N/A</v>
      </c>
      <c r="DV6" s="34" t="e">
        <f t="shared" si="13"/>
        <v>
#N/A</v>
      </c>
      <c r="DW6" s="34" t="e">
        <f t="shared" si="13"/>
        <v>
#N/A</v>
      </c>
      <c r="DX6" s="34" t="e">
        <f t="shared" si="13"/>
        <v>
#N/A</v>
      </c>
      <c r="DY6" s="34" t="e">
        <f t="shared" si="13"/>
        <v>
#N/A</v>
      </c>
      <c r="DZ6" s="34" t="e">
        <f t="shared" si="13"/>
        <v>
#N/A</v>
      </c>
      <c r="EA6" s="34" t="e">
        <f t="shared" si="13"/>
        <v>
#N/A</v>
      </c>
      <c r="EB6" s="34" t="e">
        <f t="shared" si="13"/>
        <v>
#N/A</v>
      </c>
      <c r="EC6" s="34" t="e">
        <f t="shared" si="13"/>
        <v>
#N/A</v>
      </c>
      <c r="ED6" s="34" t="str">
        <f>
IF(ED7="","",IF(ED7="-","【-】","【"&amp;SUBSTITUTE(TEXT(ED7,"#,##0.00"),"-","△")&amp;"】"))</f>
        <v/>
      </c>
      <c r="EE6" s="35" t="str">
        <f>
IF(EE7="",NA(),EE7)</f>
        <v>
-</v>
      </c>
      <c r="EF6" s="35" t="str">
        <f t="shared" ref="EF6:EN6" si="14">
IF(EF7="",NA(),EF7)</f>
        <v>
-</v>
      </c>
      <c r="EG6" s="35" t="str">
        <f t="shared" si="14"/>
        <v>
-</v>
      </c>
      <c r="EH6" s="35" t="str">
        <f t="shared" si="14"/>
        <v>
-</v>
      </c>
      <c r="EI6" s="35" t="str">
        <f t="shared" si="14"/>
        <v>
-</v>
      </c>
      <c r="EJ6" s="35" t="str">
        <f t="shared" si="14"/>
        <v>
-</v>
      </c>
      <c r="EK6" s="35" t="str">
        <f t="shared" si="14"/>
        <v>
-</v>
      </c>
      <c r="EL6" s="35" t="str">
        <f t="shared" si="14"/>
        <v>
-</v>
      </c>
      <c r="EM6" s="35" t="str">
        <f t="shared" si="14"/>
        <v>
-</v>
      </c>
      <c r="EN6" s="35" t="str">
        <f t="shared" si="14"/>
        <v>
-</v>
      </c>
      <c r="EO6" s="34" t="str">
        <f>
IF(EO7="","",IF(EO7="-","【-】","【"&amp;SUBSTITUTE(TEXT(EO7,"#,##0.00"),"-","△")&amp;"】"))</f>
        <v>
【-】</v>
      </c>
    </row>
    <row r="7" spans="1:145" s="36" customFormat="1" x14ac:dyDescent="0.2">
      <c r="A7" s="28"/>
      <c r="B7" s="37">
        <v>
2018</v>
      </c>
      <c r="C7" s="37">
        <v>
133621</v>
      </c>
      <c r="D7" s="37">
        <v>
47</v>
      </c>
      <c r="E7" s="37">
        <v>
18</v>
      </c>
      <c r="F7" s="37">
        <v>
1</v>
      </c>
      <c r="G7" s="37">
        <v>
0</v>
      </c>
      <c r="H7" s="37" t="s">
        <v>
98</v>
      </c>
      <c r="I7" s="37" t="s">
        <v>
99</v>
      </c>
      <c r="J7" s="37" t="s">
        <v>
100</v>
      </c>
      <c r="K7" s="37" t="s">
        <v>
101</v>
      </c>
      <c r="L7" s="37" t="s">
        <v>
102</v>
      </c>
      <c r="M7" s="37" t="s">
        <v>
103</v>
      </c>
      <c r="N7" s="38" t="s">
        <v>
104</v>
      </c>
      <c r="O7" s="38" t="s">
        <v>
105</v>
      </c>
      <c r="P7" s="38">
        <v>
100</v>
      </c>
      <c r="Q7" s="38">
        <v>
100</v>
      </c>
      <c r="R7" s="38">
        <v>
2500</v>
      </c>
      <c r="S7" s="38">
        <v>
323</v>
      </c>
      <c r="T7" s="38">
        <v>
4.12</v>
      </c>
      <c r="U7" s="38">
        <v>
78.400000000000006</v>
      </c>
      <c r="V7" s="38">
        <v>
315</v>
      </c>
      <c r="W7" s="38">
        <v>
4.12</v>
      </c>
      <c r="X7" s="38">
        <v>
76.459999999999994</v>
      </c>
      <c r="Y7" s="38">
        <v>
91.52</v>
      </c>
      <c r="Z7" s="38">
        <v>
92.23</v>
      </c>
      <c r="AA7" s="38">
        <v>
93.18</v>
      </c>
      <c r="AB7" s="38">
        <v>
93.28</v>
      </c>
      <c r="AC7" s="38">
        <v>
96.7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
0.89</v>
      </c>
      <c r="BG7" s="38">
        <v>
0</v>
      </c>
      <c r="BH7" s="38">
        <v>
0</v>
      </c>
      <c r="BI7" s="38">
        <v>
0</v>
      </c>
      <c r="BJ7" s="38">
        <v>
0</v>
      </c>
      <c r="BK7" s="38">
        <v>
701.33</v>
      </c>
      <c r="BL7" s="38">
        <v>
663.76</v>
      </c>
      <c r="BM7" s="38">
        <v>
566.35</v>
      </c>
      <c r="BN7" s="38">
        <v>
888.8</v>
      </c>
      <c r="BO7" s="38">
        <v>
855.65</v>
      </c>
      <c r="BP7" s="38">
        <v>
860.68</v>
      </c>
      <c r="BQ7" s="38">
        <v>
13.63</v>
      </c>
      <c r="BR7" s="38">
        <v>
23.66</v>
      </c>
      <c r="BS7" s="38">
        <v>
18.48</v>
      </c>
      <c r="BT7" s="38">
        <v>
21.24</v>
      </c>
      <c r="BU7" s="38">
        <v>
18.47</v>
      </c>
      <c r="BV7" s="38">
        <v>
53.48</v>
      </c>
      <c r="BW7" s="38">
        <v>
53.76</v>
      </c>
      <c r="BX7" s="38">
        <v>
52.27</v>
      </c>
      <c r="BY7" s="38">
        <v>
52.55</v>
      </c>
      <c r="BZ7" s="38">
        <v>
52.23</v>
      </c>
      <c r="CA7" s="38">
        <v>
52.12</v>
      </c>
      <c r="CB7" s="38">
        <v>
1041</v>
      </c>
      <c r="CC7" s="38">
        <v>
596.22</v>
      </c>
      <c r="CD7" s="38">
        <v>
844.17</v>
      </c>
      <c r="CE7" s="38">
        <v>
795.38</v>
      </c>
      <c r="CF7" s="38">
        <v>
815.51</v>
      </c>
      <c r="CG7" s="38">
        <v>
277.29000000000002</v>
      </c>
      <c r="CH7" s="38">
        <v>
275.25</v>
      </c>
      <c r="CI7" s="38">
        <v>
291.01</v>
      </c>
      <c r="CJ7" s="38">
        <v>
292.45</v>
      </c>
      <c r="CK7" s="38">
        <v>
294.05</v>
      </c>
      <c r="CL7" s="38">
        <v>
299.14</v>
      </c>
      <c r="CM7" s="38">
        <v>
42.66</v>
      </c>
      <c r="CN7" s="38">
        <v>
42.66</v>
      </c>
      <c r="CO7" s="38">
        <v>
37.67</v>
      </c>
      <c r="CP7" s="38">
        <v>
38.36</v>
      </c>
      <c r="CQ7" s="38">
        <v>
41.1</v>
      </c>
      <c r="CR7" s="38">
        <v>
52.52</v>
      </c>
      <c r="CS7" s="38">
        <v>
54.14</v>
      </c>
      <c r="CT7" s="38">
        <v>
132.99</v>
      </c>
      <c r="CU7" s="38">
        <v>
51.71</v>
      </c>
      <c r="CV7" s="38">
        <v>
50.56</v>
      </c>
      <c r="CW7" s="38">
        <v>
50.35</v>
      </c>
      <c r="CX7" s="38">
        <v>
59.87</v>
      </c>
      <c r="CY7" s="38">
        <v>
59.48</v>
      </c>
      <c r="CZ7" s="38">
        <v>
56.08</v>
      </c>
      <c r="DA7" s="38">
        <v>
56.52</v>
      </c>
      <c r="DB7" s="38">
        <v>
56.83</v>
      </c>
      <c r="DC7" s="38">
        <v>
84.94</v>
      </c>
      <c r="DD7" s="38">
        <v>
84.69</v>
      </c>
      <c r="DE7" s="38">
        <v>
82.94</v>
      </c>
      <c r="DF7" s="38">
        <v>
82.91</v>
      </c>
      <c r="DG7" s="38">
        <v>
83.85</v>
      </c>
      <c r="DH7" s="38">
        <v>
81.14</v>
      </c>
      <c r="DI7" s="38"/>
      <c r="DJ7" s="38"/>
      <c r="DK7" s="38"/>
      <c r="DL7" s="38"/>
      <c r="DM7" s="38"/>
      <c r="DN7" s="38"/>
      <c r="DO7" s="38"/>
      <c r="DP7" s="38"/>
      <c r="DQ7" s="38"/>
      <c r="DR7" s="38"/>
      <c r="DS7" s="38"/>
      <c r="DT7" s="38"/>
      <c r="DU7" s="38"/>
      <c r="DV7" s="38"/>
      <c r="DW7" s="38"/>
      <c r="DX7" s="38"/>
      <c r="DY7" s="38"/>
      <c r="DZ7" s="38"/>
      <c r="EA7" s="38"/>
      <c r="EB7" s="38"/>
      <c r="EC7" s="38"/>
      <c r="ED7" s="38"/>
      <c r="EE7" s="38" t="s">
        <v>
104</v>
      </c>
      <c r="EF7" s="38" t="s">
        <v>
104</v>
      </c>
      <c r="EG7" s="38" t="s">
        <v>
104</v>
      </c>
      <c r="EH7" s="38" t="s">
        <v>
104</v>
      </c>
      <c r="EI7" s="38" t="s">
        <v>
104</v>
      </c>
      <c r="EJ7" s="38" t="s">
        <v>
104</v>
      </c>
      <c r="EK7" s="38" t="s">
        <v>
104</v>
      </c>
      <c r="EL7" s="38" t="s">
        <v>
104</v>
      </c>
      <c r="EM7" s="38" t="s">
        <v>
104</v>
      </c>
      <c r="EN7" s="38" t="s">
        <v>
104</v>
      </c>
      <c r="EO7" s="38" t="s">
        <v>
104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
106</v>
      </c>
      <c r="C9" s="40" t="s">
        <v>
107</v>
      </c>
      <c r="D9" s="40" t="s">
        <v>
108</v>
      </c>
      <c r="E9" s="40" t="s">
        <v>
109</v>
      </c>
      <c r="F9" s="40" t="s">
        <v>
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
48</v>
      </c>
      <c r="B10" s="41">
        <f>
DATEVALUE($B$6-4&amp;"年1月1日")</f>
        <v>
41640</v>
      </c>
      <c r="C10" s="41">
        <f>
DATEVALUE($B$6-3&amp;"年1月1日")</f>
        <v>
42005</v>
      </c>
      <c r="D10" s="41">
        <f>
DATEVALUE($B$6-2&amp;"年1月1日")</f>
        <v>
42370</v>
      </c>
      <c r="E10" s="41">
        <f>
DATEVALUE($B$6-1&amp;"年1月1日")</f>
        <v>
42736</v>
      </c>
      <c r="F10" s="41">
        <f>
DATEVALUE($B$6&amp;"年1月1日")</f>
        <v>
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tsm0005</cp:lastModifiedBy>
  <cp:lastPrinted>2020-01-15T08:01:28Z</cp:lastPrinted>
  <dcterms:created xsi:type="dcterms:W3CDTF">2019-12-05T05:31:31Z</dcterms:created>
  <dcterms:modified xsi:type="dcterms:W3CDTF">2020-01-27T07:10:43Z</dcterms:modified>
  <cp:category/>
</cp:coreProperties>
</file>