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ZptntEha95qW5OqaKVQFZetI0yQzBSxwSCENmdbwa2FzyQ0JkxLXrMn+nOgI9lOhO+zG36uaUE/z2l+mio3Ww==" workbookSaltValue="NSOHiTifglGzNDmVgcDE3w==" workbookSpinCount="100000" lockStructure="1"/>
  <bookViews>
    <workbookView xWindow="-120" yWindow="-120" windowWidth="218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I10" i="4"/>
  <c r="AL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<sst xmlns="http://schemas.openxmlformats.org/spreadsheetml/2006/main" count="220" uniqueCount="108">
  <si>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</si>
  <si>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</si>
  <si>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</si>
  <si>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</si>
  <si>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</si>
  <si>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</si>
  <si>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</si>
  <si>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</si>
  <si>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</si>
  <si>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</si>
  <si>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</si>
  <si>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</si>
  <si>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</si>
  <si>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</si>
  <si>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</si>
  <si>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</si>
  <si>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</si>
  <si>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</si>
  <si>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</si>
  <si>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</si>
  <si>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</si>
  <si>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</si>
  <si>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</si>
  <si>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</si>
  <si>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</si>
  <si>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</si>
  <si>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</si>
  <si>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</si>
  <si>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</si>
  <si>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</si>
  <si>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</si>
  <si>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</si>
  <si>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</si>
  <si>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</si>
  <si>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</si>
  <si>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</si>
  <si>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</si>
  <si>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</si>
  <si>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</si>
  <si>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</si>
  <si>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</si>
  <si>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</si>
  <si>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</si>
  <si>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</si>
  <si>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</si>
  <si>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</si>
  <si>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</si>
  <si>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</si>
  <si>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</si>
  <si>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</si>
  <si>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</si>
  <si>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</si>
  <si>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</si>
  <si>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</si>
  <si>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</si>
  <si>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</si>
  <si>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</si>
  <si>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</si>
  <si>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</si>
  <si>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</si>
  <si>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</si>
  <si>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</si>
  <si>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</si>
  <si>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</si>
  <si>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</si>
  <si>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</si>
  <si>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</si>
  <si>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</si>
  <si>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</si>
  <si>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</si>
  <si>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</si>
  <si>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</si>
  <si>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</si>
  <si>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</si>
  <si>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</si>
  <si>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</si>
  <si>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</si>
  <si>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</si>
  <si>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</si>
  <si>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</si>
  <si>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</si>
  <si>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</si>
  <si>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</si>
  <si>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</si>
  <si>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</si>
  <si>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</si>
  <si>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</si>
  <si>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</si>
  <si>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</si>
  <si>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</si>
  <si>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</si>
  <si>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</si>
  <si>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</si>
  <si>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</si>
  <si>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</si>
  <si>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</si>
  <si>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</si>
  <si>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</si>
  <si>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</si>
  <si>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</si>
  <si>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</si>
  <si>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</si>
  <si>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</si>
  <si>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</si>
  <si>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</si>
  <si>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本市水道事業は、清浄な地下水源に恵まれるという好条件もあり、低コストでの給水を実現するとともに、経営の健全性を維持しています。
　今後は、人口減少等、水需要の低下による収益減が見込まれる中、管路網の強靭化を図るなど適切に施設更新に取り組む必要があります。
　これらのことを踏まえ、平成30年３月に策定した「第二次昭島市水道事業基本計画」の各施策を計画的に取り組み、深層地下水100％のおいしい水をいつまでも安定して供給し続けるため、水道施設を常に良好な状態で、災害にも強い施設を維持できるよう、更なる経営効率化を図り、財源確保に努め、安定的、持続的な水道事業の経営に努めます。</t>
    <phoneticPr fontId="4"/>
  </si>
  <si>
    <t>　収支のバランスを示す①経常収支比率は、毎年度100％を超えており、持続して経常利益を計上しています。
　平成22年度から平成29年度までに、２配水場の更新、１配水場の整備を実施し、多額の建設改良費を支出している中にあって、④企業債残高対給水収益比率からも分かるとおり企業債に依存することなく事業を進めています。また、短期的な債務に対する支払い能力を示す③流動比率も平成29年度に引き続き平成30年度においても700％を超え、支払い能力を維持していることを示しています。
　水道料金は、⑤料金回収率が示すとおり適切な水準にあり、全国的にも低額な料金を維持したまま、事業費を賄い、余剰金を積み立てて計画的に施設更新に取り組むことができています。
　費用の効率性を示す⑥給水原価も低く、施設の規模を示す⑦施設利用率も概ね適切で、⑧有収率も高水準にあり、取水した水を無駄なく収益に結びつけていることを示しています。
　以上のことから、現状は経営の健全性を維持することができており、効率的な運営ができているといえます。</t>
    <rPh sb="1" eb="3">
      <t>シュウシ</t>
    </rPh>
    <rPh sb="9" eb="10">
      <t>シメ</t>
    </rPh>
    <rPh sb="12" eb="14">
      <t>ケイジョウ</t>
    </rPh>
    <rPh sb="14" eb="16">
      <t>シュウシ</t>
    </rPh>
    <rPh sb="16" eb="18">
      <t>ヒリツ</t>
    </rPh>
    <rPh sb="20" eb="23">
      <t>マイネンド</t>
    </rPh>
    <rPh sb="28" eb="29">
      <t>コ</t>
    </rPh>
    <rPh sb="34" eb="36">
      <t>ジゾク</t>
    </rPh>
    <rPh sb="38" eb="40">
      <t>ケイジョウ</t>
    </rPh>
    <rPh sb="40" eb="42">
      <t>リエキ</t>
    </rPh>
    <rPh sb="43" eb="45">
      <t>ケイジョウ</t>
    </rPh>
    <rPh sb="53" eb="55">
      <t>ヘイセイ</t>
    </rPh>
    <rPh sb="57" eb="59">
      <t>ネンド</t>
    </rPh>
    <rPh sb="61" eb="63">
      <t>ヘイセイ</t>
    </rPh>
    <rPh sb="65" eb="67">
      <t>ネンド</t>
    </rPh>
    <rPh sb="72" eb="74">
      <t>ハイスイ</t>
    </rPh>
    <rPh sb="74" eb="75">
      <t>ジョウ</t>
    </rPh>
    <rPh sb="76" eb="78">
      <t>コウシン</t>
    </rPh>
    <rPh sb="80" eb="82">
      <t>ハイスイ</t>
    </rPh>
    <rPh sb="82" eb="83">
      <t>ジョウ</t>
    </rPh>
    <rPh sb="84" eb="86">
      <t>セイビ</t>
    </rPh>
    <rPh sb="87" eb="89">
      <t>ジッシ</t>
    </rPh>
    <rPh sb="91" eb="93">
      <t>タガク</t>
    </rPh>
    <rPh sb="94" eb="96">
      <t>ケンセツ</t>
    </rPh>
    <rPh sb="96" eb="98">
      <t>カイリョウ</t>
    </rPh>
    <rPh sb="98" eb="99">
      <t>ヒ</t>
    </rPh>
    <rPh sb="100" eb="102">
      <t>シシュツ</t>
    </rPh>
    <rPh sb="106" eb="107">
      <t>ナカ</t>
    </rPh>
    <rPh sb="113" eb="115">
      <t>キギョウ</t>
    </rPh>
    <rPh sb="115" eb="116">
      <t>サイ</t>
    </rPh>
    <rPh sb="116" eb="118">
      <t>ザンダカ</t>
    </rPh>
    <rPh sb="118" eb="119">
      <t>タイ</t>
    </rPh>
    <rPh sb="119" eb="121">
      <t>キュウスイ</t>
    </rPh>
    <rPh sb="121" eb="123">
      <t>シュウエキ</t>
    </rPh>
    <rPh sb="123" eb="125">
      <t>ヒリツ</t>
    </rPh>
    <rPh sb="128" eb="129">
      <t>ワ</t>
    </rPh>
    <rPh sb="134" eb="136">
      <t>キギョウ</t>
    </rPh>
    <rPh sb="136" eb="137">
      <t>サイ</t>
    </rPh>
    <rPh sb="138" eb="140">
      <t>イゾン</t>
    </rPh>
    <rPh sb="146" eb="148">
      <t>ジギョウ</t>
    </rPh>
    <rPh sb="149" eb="150">
      <t>スス</t>
    </rPh>
    <rPh sb="159" eb="162">
      <t>タンキテキ</t>
    </rPh>
    <rPh sb="163" eb="165">
      <t>サイム</t>
    </rPh>
    <rPh sb="166" eb="167">
      <t>タイ</t>
    </rPh>
    <rPh sb="169" eb="171">
      <t>シハラ</t>
    </rPh>
    <rPh sb="172" eb="174">
      <t>ノウリョク</t>
    </rPh>
    <rPh sb="175" eb="176">
      <t>シメ</t>
    </rPh>
    <rPh sb="178" eb="180">
      <t>リュウドウ</t>
    </rPh>
    <rPh sb="180" eb="182">
      <t>ヒリツ</t>
    </rPh>
    <rPh sb="183" eb="185">
      <t>ヘイセイ</t>
    </rPh>
    <rPh sb="187" eb="189">
      <t>ネンド</t>
    </rPh>
    <rPh sb="190" eb="191">
      <t>ヒ</t>
    </rPh>
    <rPh sb="192" eb="193">
      <t>ツヅ</t>
    </rPh>
    <rPh sb="194" eb="196">
      <t>ヘイセイ</t>
    </rPh>
    <rPh sb="198" eb="200">
      <t>ネンド</t>
    </rPh>
    <rPh sb="210" eb="211">
      <t>コ</t>
    </rPh>
    <rPh sb="213" eb="215">
      <t>シハラ</t>
    </rPh>
    <rPh sb="216" eb="218">
      <t>ノウリョク</t>
    </rPh>
    <rPh sb="219" eb="221">
      <t>イジ</t>
    </rPh>
    <rPh sb="228" eb="229">
      <t>シメ</t>
    </rPh>
    <rPh sb="237" eb="239">
      <t>スイドウ</t>
    </rPh>
    <rPh sb="239" eb="241">
      <t>リョウキン</t>
    </rPh>
    <rPh sb="244" eb="246">
      <t>リョウキン</t>
    </rPh>
    <rPh sb="246" eb="248">
      <t>カイシュウ</t>
    </rPh>
    <rPh sb="248" eb="249">
      <t>リツ</t>
    </rPh>
    <rPh sb="250" eb="251">
      <t>シメ</t>
    </rPh>
    <rPh sb="255" eb="257">
      <t>テキセツ</t>
    </rPh>
    <rPh sb="258" eb="260">
      <t>スイジュン</t>
    </rPh>
    <rPh sb="264" eb="267">
      <t>ゼンコクテキ</t>
    </rPh>
    <rPh sb="269" eb="271">
      <t>テイガク</t>
    </rPh>
    <rPh sb="272" eb="274">
      <t>リョウキン</t>
    </rPh>
    <rPh sb="275" eb="277">
      <t>イジ</t>
    </rPh>
    <rPh sb="282" eb="285">
      <t>ジギョウヒ</t>
    </rPh>
    <rPh sb="286" eb="287">
      <t>マカナ</t>
    </rPh>
    <rPh sb="289" eb="292">
      <t>ヨジョウキン</t>
    </rPh>
    <rPh sb="293" eb="294">
      <t>ツ</t>
    </rPh>
    <rPh sb="295" eb="296">
      <t>タ</t>
    </rPh>
    <rPh sb="298" eb="301">
      <t>ケイカクテキ</t>
    </rPh>
    <rPh sb="302" eb="304">
      <t>シセツ</t>
    </rPh>
    <rPh sb="304" eb="306">
      <t>コウシン</t>
    </rPh>
    <rPh sb="307" eb="308">
      <t>ト</t>
    </rPh>
    <rPh sb="309" eb="310">
      <t>ク</t>
    </rPh>
    <rPh sb="323" eb="325">
      <t>ヒヨウ</t>
    </rPh>
    <rPh sb="326" eb="329">
      <t>コウリツセイ</t>
    </rPh>
    <rPh sb="330" eb="331">
      <t>シメ</t>
    </rPh>
    <rPh sb="333" eb="335">
      <t>キュウスイ</t>
    </rPh>
    <rPh sb="335" eb="337">
      <t>ゲンカ</t>
    </rPh>
    <rPh sb="338" eb="339">
      <t>ヒク</t>
    </rPh>
    <rPh sb="341" eb="343">
      <t>シセツ</t>
    </rPh>
    <rPh sb="344" eb="346">
      <t>キボ</t>
    </rPh>
    <rPh sb="347" eb="348">
      <t>シメ</t>
    </rPh>
    <rPh sb="350" eb="352">
      <t>シセツ</t>
    </rPh>
    <rPh sb="352" eb="355">
      <t>リヨウリツ</t>
    </rPh>
    <rPh sb="356" eb="357">
      <t>オオム</t>
    </rPh>
    <rPh sb="358" eb="360">
      <t>テキセツ</t>
    </rPh>
    <rPh sb="363" eb="365">
      <t>ユウシュウ</t>
    </rPh>
    <rPh sb="365" eb="366">
      <t>リツ</t>
    </rPh>
    <rPh sb="367" eb="370">
      <t>コウスイジュン</t>
    </rPh>
    <rPh sb="374" eb="376">
      <t>シュスイ</t>
    </rPh>
    <rPh sb="378" eb="379">
      <t>ミズ</t>
    </rPh>
    <rPh sb="380" eb="382">
      <t>ムダ</t>
    </rPh>
    <rPh sb="384" eb="386">
      <t>シュウエキ</t>
    </rPh>
    <rPh sb="387" eb="388">
      <t>ムス</t>
    </rPh>
    <rPh sb="397" eb="398">
      <t>シメ</t>
    </rPh>
    <rPh sb="406" eb="408">
      <t>イジョウ</t>
    </rPh>
    <rPh sb="414" eb="416">
      <t>ゲンジョウ</t>
    </rPh>
    <rPh sb="417" eb="419">
      <t>ケイエイ</t>
    </rPh>
    <rPh sb="420" eb="423">
      <t>ケンゼンセイ</t>
    </rPh>
    <rPh sb="424" eb="426">
      <t>イジ</t>
    </rPh>
    <rPh sb="437" eb="440">
      <t>コウリツテキ</t>
    </rPh>
    <rPh sb="441" eb="443">
      <t>ウンエイ</t>
    </rPh>
    <phoneticPr fontId="4"/>
  </si>
  <si>
    <t>　施設全体の老朽化の度合いを示す①有形固定資産減価償却率は、平成25年度以降横ばいの状況にあり、施設の更新が進んでいることを表しています。これは、前述のとおり配水場の更新事業に取り組んできたためです。
　管路は、平成29年度、平成30年度と若干の上昇傾向にありますが、他の類似団体より②管路経年化率は低く、漏水等による水の無駄も少ない状況にあります。
　優先して取り組んできた配水場の更新事業は終了し、残る中央配水場の耐震補強事業の終了後には、管路の更新事業を本格化させ、更新ペースを加速させることが課題となります。</t>
    <rPh sb="1" eb="3">
      <t>シセツ</t>
    </rPh>
    <rPh sb="3" eb="5">
      <t>ゼンタイ</t>
    </rPh>
    <rPh sb="6" eb="9">
      <t>ロウキュウカ</t>
    </rPh>
    <rPh sb="10" eb="12">
      <t>ドア</t>
    </rPh>
    <rPh sb="14" eb="15">
      <t>シメ</t>
    </rPh>
    <rPh sb="17" eb="19">
      <t>ユウケイ</t>
    </rPh>
    <rPh sb="19" eb="21">
      <t>コテイ</t>
    </rPh>
    <rPh sb="21" eb="23">
      <t>シサン</t>
    </rPh>
    <rPh sb="23" eb="25">
      <t>ゲンカ</t>
    </rPh>
    <rPh sb="25" eb="27">
      <t>ショウキャク</t>
    </rPh>
    <rPh sb="27" eb="28">
      <t>リツ</t>
    </rPh>
    <rPh sb="30" eb="32">
      <t>ヘイセイ</t>
    </rPh>
    <rPh sb="34" eb="36">
      <t>ネンド</t>
    </rPh>
    <rPh sb="36" eb="38">
      <t>イコウ</t>
    </rPh>
    <rPh sb="38" eb="39">
      <t>ヨコ</t>
    </rPh>
    <rPh sb="42" eb="44">
      <t>ジョウキョウ</t>
    </rPh>
    <rPh sb="48" eb="50">
      <t>シセツ</t>
    </rPh>
    <rPh sb="51" eb="53">
      <t>コウシン</t>
    </rPh>
    <rPh sb="54" eb="55">
      <t>スス</t>
    </rPh>
    <rPh sb="62" eb="63">
      <t>アラワ</t>
    </rPh>
    <rPh sb="73" eb="75">
      <t>ゼンジュツ</t>
    </rPh>
    <rPh sb="79" eb="81">
      <t>ハイスイ</t>
    </rPh>
    <rPh sb="81" eb="82">
      <t>ジョウ</t>
    </rPh>
    <rPh sb="83" eb="85">
      <t>コウシン</t>
    </rPh>
    <rPh sb="85" eb="87">
      <t>ジギョウ</t>
    </rPh>
    <rPh sb="88" eb="89">
      <t>ト</t>
    </rPh>
    <rPh sb="90" eb="91">
      <t>ク</t>
    </rPh>
    <rPh sb="102" eb="104">
      <t>カンロ</t>
    </rPh>
    <rPh sb="106" eb="108">
      <t>ヘイセイ</t>
    </rPh>
    <rPh sb="110" eb="112">
      <t>ネンド</t>
    </rPh>
    <rPh sb="113" eb="115">
      <t>ヘイセイ</t>
    </rPh>
    <rPh sb="117" eb="119">
      <t>ネンド</t>
    </rPh>
    <rPh sb="120" eb="122">
      <t>ジャッカン</t>
    </rPh>
    <rPh sb="123" eb="125">
      <t>ジョウショウ</t>
    </rPh>
    <rPh sb="125" eb="127">
      <t>ケイコウ</t>
    </rPh>
    <rPh sb="134" eb="135">
      <t>タ</t>
    </rPh>
    <rPh sb="136" eb="138">
      <t>ルイジ</t>
    </rPh>
    <rPh sb="138" eb="140">
      <t>ダンタイ</t>
    </rPh>
    <rPh sb="143" eb="145">
      <t>カンロ</t>
    </rPh>
    <rPh sb="145" eb="148">
      <t>ケイネンカ</t>
    </rPh>
    <rPh sb="148" eb="149">
      <t>リツ</t>
    </rPh>
    <rPh sb="150" eb="151">
      <t>ヒク</t>
    </rPh>
    <rPh sb="153" eb="155">
      <t>ロウスイ</t>
    </rPh>
    <rPh sb="155" eb="156">
      <t>トウ</t>
    </rPh>
    <rPh sb="159" eb="160">
      <t>ミズ</t>
    </rPh>
    <rPh sb="161" eb="163">
      <t>ムダ</t>
    </rPh>
    <rPh sb="164" eb="165">
      <t>スク</t>
    </rPh>
    <rPh sb="167" eb="169">
      <t>ジョウキョウ</t>
    </rPh>
    <rPh sb="177" eb="179">
      <t>ユウセン</t>
    </rPh>
    <rPh sb="181" eb="182">
      <t>ト</t>
    </rPh>
    <rPh sb="183" eb="184">
      <t>ク</t>
    </rPh>
    <rPh sb="188" eb="190">
      <t>ハイスイ</t>
    </rPh>
    <rPh sb="190" eb="191">
      <t>ジョウ</t>
    </rPh>
    <rPh sb="192" eb="194">
      <t>コウシン</t>
    </rPh>
    <rPh sb="194" eb="196">
      <t>ジギョウ</t>
    </rPh>
    <rPh sb="197" eb="199">
      <t>シュウリョウ</t>
    </rPh>
    <rPh sb="201" eb="202">
      <t>ノコ</t>
    </rPh>
    <rPh sb="203" eb="205">
      <t>チュウオウ</t>
    </rPh>
    <rPh sb="205" eb="207">
      <t>ハイスイ</t>
    </rPh>
    <rPh sb="207" eb="208">
      <t>ジョウ</t>
    </rPh>
    <rPh sb="209" eb="211">
      <t>タイシン</t>
    </rPh>
    <rPh sb="211" eb="213">
      <t>ホキョウ</t>
    </rPh>
    <rPh sb="213" eb="215">
      <t>ジギョウ</t>
    </rPh>
    <rPh sb="216" eb="219">
      <t>シュウリョウゴ</t>
    </rPh>
    <rPh sb="222" eb="224">
      <t>カンロ</t>
    </rPh>
    <rPh sb="225" eb="227">
      <t>コウシン</t>
    </rPh>
    <rPh sb="227" eb="229">
      <t>ジギョウ</t>
    </rPh>
    <rPh sb="230" eb="233">
      <t>ホンカクカ</t>
    </rPh>
    <rPh sb="236" eb="238">
      <t>コウシン</t>
    </rPh>
    <rPh sb="242" eb="244">
      <t>カソク</t>
    </rPh>
    <rPh sb="250" eb="25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</si>
</sst>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1.1599999999999999</c:v>
                </c:pt>
                <c:pt idx="2">
                  <c:v>2.33</c:v>
                </c:pt>
                <c:pt idx="3">
                  <c:v>0.16</c:v>
                </c:pt>
                <c:pt idx="4" formatCode="#,##0.00;&quot;△&quot;#,##0.00">
                  <c:v>0</c:v>
                </c:pt>
              </c:numCache>
            </c:numRef>
          </c:val>
          <c:extLst xmlns:c16r2="http://schemas.microsoft.com/office/drawing/2015/06/chart">
            <c:ext xmlns:c16="http://schemas.microsoft.com/office/drawing/2014/chart" uri="{C3380CC4-5D6E-409C-BE32-E72D297353CC}">
              <c16:uniqueId val="{00000000-D3A9-4F99-8477-FBFDF71249ED}"/>
            </c:ext>
          </c:extLst>
        </c:ser>
        <c:dLbls>
          <c:showLegendKey val="0"/>
          <c:showVal val="0"/>
          <c:showCatName val="0"/>
          <c:showSerName val="0"/>
          <c:showPercent val="0"/>
          <c:showBubbleSize val="0"/>
        </c:dLbls>
        <c:gapWidth val="150"/>
        <c:axId val="83097472"/>
        <c:axId val="893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D3A9-4F99-8477-FBFDF71249ED}"/>
            </c:ext>
          </c:extLst>
        </c:ser>
        <c:dLbls>
          <c:showLegendKey val="0"/>
          <c:showVal val="0"/>
          <c:showCatName val="0"/>
          <c:showSerName val="0"/>
          <c:showPercent val="0"/>
          <c:showBubbleSize val="0"/>
        </c:dLbls>
        <c:marker val="1"/>
        <c:smooth val="0"/>
        <c:axId val="83097472"/>
        <c:axId val="89399296"/>
      </c:lineChart>
      <c:dateAx>
        <c:axId val="83097472"/>
        <c:scaling>
          <c:orientation val="minMax"/>
        </c:scaling>
        <c:delete val="1"/>
        <c:axPos val="b"/>
        <c:numFmt formatCode="ge" sourceLinked="1"/>
        <c:majorTickMark val="none"/>
        <c:minorTickMark val="none"/>
        <c:tickLblPos val="none"/>
        <c:crossAx val="89399296"/>
        <c:crosses val="autoZero"/>
        <c:auto val="1"/>
        <c:lblOffset val="100"/>
        <c:baseTimeUnit val="years"/>
      </c:dateAx>
      <c:valAx>
        <c:axId val="89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72.010000000000005</c:v>
                </c:pt>
                <c:pt idx="1">
                  <c:v>71.62</c:v>
                </c:pt>
                <c:pt idx="2">
                  <c:v>72.7</c:v>
                </c:pt>
                <c:pt idx="3">
                  <c:v>72.47</c:v>
                </c:pt>
                <c:pt idx="4">
                  <c:v>72.98</c:v>
                </c:pt>
              </c:numCache>
            </c:numRef>
          </c:val>
          <c:extLst xmlns:c16r2="http://schemas.microsoft.com/office/drawing/2015/06/chart">
            <c:ext xmlns:c16="http://schemas.microsoft.com/office/drawing/2014/chart" uri="{C3380CC4-5D6E-409C-BE32-E72D297353CC}">
              <c16:uniqueId val="{00000000-5FCA-4FDF-AB41-9AD385996BA9}"/>
            </c:ext>
          </c:extLst>
        </c:ser>
        <c:dLbls>
          <c:showLegendKey val="0"/>
          <c:showVal val="0"/>
          <c:showCatName val="0"/>
          <c:showSerName val="0"/>
          <c:showPercent val="0"/>
          <c:showBubbleSize val="0"/>
        </c:dLbls>
        <c:gapWidth val="150"/>
        <c:axId val="95144192"/>
        <c:axId val="951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5FCA-4FDF-AB41-9AD385996BA9}"/>
            </c:ext>
          </c:extLst>
        </c:ser>
        <c:dLbls>
          <c:showLegendKey val="0"/>
          <c:showVal val="0"/>
          <c:showCatName val="0"/>
          <c:showSerName val="0"/>
          <c:showPercent val="0"/>
          <c:showBubbleSize val="0"/>
        </c:dLbls>
        <c:marker val="1"/>
        <c:smooth val="0"/>
        <c:axId val="95144192"/>
        <c:axId val="95154560"/>
      </c:lineChart>
      <c:dateAx>
        <c:axId val="95144192"/>
        <c:scaling>
          <c:orientation val="minMax"/>
        </c:scaling>
        <c:delete val="1"/>
        <c:axPos val="b"/>
        <c:numFmt formatCode="ge" sourceLinked="1"/>
        <c:majorTickMark val="none"/>
        <c:minorTickMark val="none"/>
        <c:tickLblPos val="none"/>
        <c:crossAx val="95154560"/>
        <c:crosses val="autoZero"/>
        <c:auto val="1"/>
        <c:lblOffset val="100"/>
        <c:baseTimeUnit val="years"/>
      </c:dateAx>
      <c:valAx>
        <c:axId val="951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96.43</c:v>
                </c:pt>
                <c:pt idx="1">
                  <c:v>97.27</c:v>
                </c:pt>
                <c:pt idx="2">
                  <c:v>96.88</c:v>
                </c:pt>
                <c:pt idx="3">
                  <c:v>97.23</c:v>
                </c:pt>
                <c:pt idx="4">
                  <c:v>96.56</c:v>
                </c:pt>
              </c:numCache>
            </c:numRef>
          </c:val>
          <c:extLst xmlns:c16r2="http://schemas.microsoft.com/office/drawing/2015/06/chart">
            <c:ext xmlns:c16="http://schemas.microsoft.com/office/drawing/2014/chart" uri="{C3380CC4-5D6E-409C-BE32-E72D297353CC}">
              <c16:uniqueId val="{00000000-36E0-42AD-8339-9DDF989D0636}"/>
            </c:ext>
          </c:extLst>
        </c:ser>
        <c:dLbls>
          <c:showLegendKey val="0"/>
          <c:showVal val="0"/>
          <c:showCatName val="0"/>
          <c:showSerName val="0"/>
          <c:showPercent val="0"/>
          <c:showBubbleSize val="0"/>
        </c:dLbls>
        <c:gapWidth val="150"/>
        <c:axId val="95258880"/>
        <c:axId val="95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36E0-42AD-8339-9DDF989D0636}"/>
            </c:ext>
          </c:extLst>
        </c:ser>
        <c:dLbls>
          <c:showLegendKey val="0"/>
          <c:showVal val="0"/>
          <c:showCatName val="0"/>
          <c:showSerName val="0"/>
          <c:showPercent val="0"/>
          <c:showBubbleSize val="0"/>
        </c:dLbls>
        <c:marker val="1"/>
        <c:smooth val="0"/>
        <c:axId val="95258880"/>
        <c:axId val="95269248"/>
      </c:lineChart>
      <c:dateAx>
        <c:axId val="95258880"/>
        <c:scaling>
          <c:orientation val="minMax"/>
        </c:scaling>
        <c:delete val="1"/>
        <c:axPos val="b"/>
        <c:numFmt formatCode="ge" sourceLinked="1"/>
        <c:majorTickMark val="none"/>
        <c:minorTickMark val="none"/>
        <c:tickLblPos val="none"/>
        <c:crossAx val="95269248"/>
        <c:crosses val="autoZero"/>
        <c:auto val="1"/>
        <c:lblOffset val="100"/>
        <c:baseTimeUnit val="years"/>
      </c:dateAx>
      <c:valAx>
        <c:axId val="95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153.21</c:v>
                </c:pt>
                <c:pt idx="1">
                  <c:v>148.58000000000001</c:v>
                </c:pt>
                <c:pt idx="2">
                  <c:v>146.37</c:v>
                </c:pt>
                <c:pt idx="3">
                  <c:v>143.47999999999999</c:v>
                </c:pt>
                <c:pt idx="4">
                  <c:v>136.47999999999999</c:v>
                </c:pt>
              </c:numCache>
            </c:numRef>
          </c:val>
          <c:extLst xmlns:c16r2="http://schemas.microsoft.com/office/drawing/2015/06/chart">
            <c:ext xmlns:c16="http://schemas.microsoft.com/office/drawing/2014/chart" uri="{C3380CC4-5D6E-409C-BE32-E72D297353CC}">
              <c16:uniqueId val="{00000000-94C2-4AD4-A5E2-F3E786A0D648}"/>
            </c:ext>
          </c:extLst>
        </c:ser>
        <c:dLbls>
          <c:showLegendKey val="0"/>
          <c:showVal val="0"/>
          <c:showCatName val="0"/>
          <c:showSerName val="0"/>
          <c:showPercent val="0"/>
          <c:showBubbleSize val="0"/>
        </c:dLbls>
        <c:gapWidth val="150"/>
        <c:axId val="89442560"/>
        <c:axId val="908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94C2-4AD4-A5E2-F3E786A0D648}"/>
            </c:ext>
          </c:extLst>
        </c:ser>
        <c:dLbls>
          <c:showLegendKey val="0"/>
          <c:showVal val="0"/>
          <c:showCatName val="0"/>
          <c:showSerName val="0"/>
          <c:showPercent val="0"/>
          <c:showBubbleSize val="0"/>
        </c:dLbls>
        <c:marker val="1"/>
        <c:smooth val="0"/>
        <c:axId val="89442560"/>
        <c:axId val="90898816"/>
      </c:lineChart>
      <c:dateAx>
        <c:axId val="89442560"/>
        <c:scaling>
          <c:orientation val="minMax"/>
        </c:scaling>
        <c:delete val="1"/>
        <c:axPos val="b"/>
        <c:numFmt formatCode="ge" sourceLinked="1"/>
        <c:majorTickMark val="none"/>
        <c:minorTickMark val="none"/>
        <c:tickLblPos val="none"/>
        <c:crossAx val="90898816"/>
        <c:crosses val="autoZero"/>
        <c:auto val="1"/>
        <c:lblOffset val="100"/>
        <c:baseTimeUnit val="years"/>
      </c:dateAx>
      <c:valAx>
        <c:axId val="9089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38.54</c:v>
                </c:pt>
                <c:pt idx="1">
                  <c:v>35.409999999999997</c:v>
                </c:pt>
                <c:pt idx="2">
                  <c:v>37.159999999999997</c:v>
                </c:pt>
                <c:pt idx="3">
                  <c:v>36.18</c:v>
                </c:pt>
                <c:pt idx="4">
                  <c:v>37.93</c:v>
                </c:pt>
              </c:numCache>
            </c:numRef>
          </c:val>
          <c:extLst xmlns:c16r2="http://schemas.microsoft.com/office/drawing/2015/06/chart">
            <c:ext xmlns:c16="http://schemas.microsoft.com/office/drawing/2014/chart" uri="{C3380CC4-5D6E-409C-BE32-E72D297353CC}">
              <c16:uniqueId val="{00000000-11C1-4020-B081-FA41FF49B522}"/>
            </c:ext>
          </c:extLst>
        </c:ser>
        <c:dLbls>
          <c:showLegendKey val="0"/>
          <c:showVal val="0"/>
          <c:showCatName val="0"/>
          <c:showSerName val="0"/>
          <c:showPercent val="0"/>
          <c:showBubbleSize val="0"/>
        </c:dLbls>
        <c:gapWidth val="150"/>
        <c:axId val="90917504"/>
        <c:axId val="909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11C1-4020-B081-FA41FF49B522}"/>
            </c:ext>
          </c:extLst>
        </c:ser>
        <c:dLbls>
          <c:showLegendKey val="0"/>
          <c:showVal val="0"/>
          <c:showCatName val="0"/>
          <c:showSerName val="0"/>
          <c:showPercent val="0"/>
          <c:showBubbleSize val="0"/>
        </c:dLbls>
        <c:marker val="1"/>
        <c:smooth val="0"/>
        <c:axId val="90917504"/>
        <c:axId val="90931968"/>
      </c:lineChart>
      <c:dateAx>
        <c:axId val="90917504"/>
        <c:scaling>
          <c:orientation val="minMax"/>
        </c:scaling>
        <c:delete val="1"/>
        <c:axPos val="b"/>
        <c:numFmt formatCode="ge" sourceLinked="1"/>
        <c:majorTickMark val="none"/>
        <c:minorTickMark val="none"/>
        <c:tickLblPos val="none"/>
        <c:crossAx val="90931968"/>
        <c:crosses val="autoZero"/>
        <c:auto val="1"/>
        <c:lblOffset val="100"/>
        <c:baseTimeUnit val="years"/>
      </c:dateAx>
      <c:valAx>
        <c:axId val="90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5.32</c:v>
                </c:pt>
                <c:pt idx="1">
                  <c:v>5.44</c:v>
                </c:pt>
                <c:pt idx="2">
                  <c:v>5.05</c:v>
                </c:pt>
                <c:pt idx="3">
                  <c:v>7.56</c:v>
                </c:pt>
                <c:pt idx="4">
                  <c:v>8.7200000000000006</c:v>
                </c:pt>
              </c:numCache>
            </c:numRef>
          </c:val>
          <c:extLst xmlns:c16r2="http://schemas.microsoft.com/office/drawing/2015/06/chart">
            <c:ext xmlns:c16="http://schemas.microsoft.com/office/drawing/2014/chart" uri="{C3380CC4-5D6E-409C-BE32-E72D297353CC}">
              <c16:uniqueId val="{00000000-B223-4675-BE2A-DABFD6B12E95}"/>
            </c:ext>
          </c:extLst>
        </c:ser>
        <c:dLbls>
          <c:showLegendKey val="0"/>
          <c:showVal val="0"/>
          <c:showCatName val="0"/>
          <c:showSerName val="0"/>
          <c:showPercent val="0"/>
          <c:showBubbleSize val="0"/>
        </c:dLbls>
        <c:gapWidth val="150"/>
        <c:axId val="95161344"/>
        <c:axId val="951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B223-4675-BE2A-DABFD6B12E95}"/>
            </c:ext>
          </c:extLst>
        </c:ser>
        <c:dLbls>
          <c:showLegendKey val="0"/>
          <c:showVal val="0"/>
          <c:showCatName val="0"/>
          <c:showSerName val="0"/>
          <c:showPercent val="0"/>
          <c:showBubbleSize val="0"/>
        </c:dLbls>
        <c:marker val="1"/>
        <c:smooth val="0"/>
        <c:axId val="95161344"/>
        <c:axId val="95171712"/>
      </c:lineChart>
      <c:dateAx>
        <c:axId val="95161344"/>
        <c:scaling>
          <c:orientation val="minMax"/>
        </c:scaling>
        <c:delete val="1"/>
        <c:axPos val="b"/>
        <c:numFmt formatCode="ge" sourceLinked="1"/>
        <c:majorTickMark val="none"/>
        <c:minorTickMark val="none"/>
        <c:tickLblPos val="none"/>
        <c:crossAx val="95171712"/>
        <c:crosses val="autoZero"/>
        <c:auto val="1"/>
        <c:lblOffset val="100"/>
        <c:baseTimeUnit val="years"/>
      </c:dateAx>
      <c:valAx>
        <c:axId val="951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AD-4CF7-817E-FB3176B0F499}"/>
            </c:ext>
          </c:extLst>
        </c:ser>
        <c:dLbls>
          <c:showLegendKey val="0"/>
          <c:showVal val="0"/>
          <c:showCatName val="0"/>
          <c:showSerName val="0"/>
          <c:showPercent val="0"/>
          <c:showBubbleSize val="0"/>
        </c:dLbls>
        <c:gapWidth val="150"/>
        <c:axId val="95197056"/>
        <c:axId val="952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B9AD-4CF7-817E-FB3176B0F499}"/>
            </c:ext>
          </c:extLst>
        </c:ser>
        <c:dLbls>
          <c:showLegendKey val="0"/>
          <c:showVal val="0"/>
          <c:showCatName val="0"/>
          <c:showSerName val="0"/>
          <c:showPercent val="0"/>
          <c:showBubbleSize val="0"/>
        </c:dLbls>
        <c:marker val="1"/>
        <c:smooth val="0"/>
        <c:axId val="95197056"/>
        <c:axId val="95219712"/>
      </c:lineChart>
      <c:dateAx>
        <c:axId val="95197056"/>
        <c:scaling>
          <c:orientation val="minMax"/>
        </c:scaling>
        <c:delete val="1"/>
        <c:axPos val="b"/>
        <c:numFmt formatCode="ge" sourceLinked="1"/>
        <c:majorTickMark val="none"/>
        <c:minorTickMark val="none"/>
        <c:tickLblPos val="none"/>
        <c:crossAx val="95219712"/>
        <c:crosses val="autoZero"/>
        <c:auto val="1"/>
        <c:lblOffset val="100"/>
        <c:baseTimeUnit val="years"/>
      </c:dateAx>
      <c:valAx>
        <c:axId val="9521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401.32</c:v>
                </c:pt>
                <c:pt idx="1">
                  <c:v>412.61</c:v>
                </c:pt>
                <c:pt idx="2">
                  <c:v>503.95</c:v>
                </c:pt>
                <c:pt idx="3">
                  <c:v>781.27</c:v>
                </c:pt>
                <c:pt idx="4">
                  <c:v>721.7</c:v>
                </c:pt>
              </c:numCache>
            </c:numRef>
          </c:val>
          <c:extLst xmlns:c16r2="http://schemas.microsoft.com/office/drawing/2015/06/chart">
            <c:ext xmlns:c16="http://schemas.microsoft.com/office/drawing/2014/chart" uri="{C3380CC4-5D6E-409C-BE32-E72D297353CC}">
              <c16:uniqueId val="{00000000-4312-438A-B42A-F3C1D6D255FB}"/>
            </c:ext>
          </c:extLst>
        </c:ser>
        <c:dLbls>
          <c:showLegendKey val="0"/>
          <c:showVal val="0"/>
          <c:showCatName val="0"/>
          <c:showSerName val="0"/>
          <c:showPercent val="0"/>
          <c:showBubbleSize val="0"/>
        </c:dLbls>
        <c:gapWidth val="150"/>
        <c:axId val="94923008"/>
        <c:axId val="949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4312-438A-B42A-F3C1D6D255FB}"/>
            </c:ext>
          </c:extLst>
        </c:ser>
        <c:dLbls>
          <c:showLegendKey val="0"/>
          <c:showVal val="0"/>
          <c:showCatName val="0"/>
          <c:showSerName val="0"/>
          <c:showPercent val="0"/>
          <c:showBubbleSize val="0"/>
        </c:dLbls>
        <c:marker val="1"/>
        <c:smooth val="0"/>
        <c:axId val="94923008"/>
        <c:axId val="94933376"/>
      </c:lineChart>
      <c:dateAx>
        <c:axId val="94923008"/>
        <c:scaling>
          <c:orientation val="minMax"/>
        </c:scaling>
        <c:delete val="1"/>
        <c:axPos val="b"/>
        <c:numFmt formatCode="ge" sourceLinked="1"/>
        <c:majorTickMark val="none"/>
        <c:minorTickMark val="none"/>
        <c:tickLblPos val="none"/>
        <c:crossAx val="94933376"/>
        <c:crosses val="autoZero"/>
        <c:auto val="1"/>
        <c:lblOffset val="100"/>
        <c:baseTimeUnit val="years"/>
      </c:dateAx>
      <c:valAx>
        <c:axId val="9493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21.69</c:v>
                </c:pt>
                <c:pt idx="1">
                  <c:v>14.84</c:v>
                </c:pt>
                <c:pt idx="2">
                  <c:v>8.86</c:v>
                </c:pt>
                <c:pt idx="3">
                  <c:v>4.5599999999999996</c:v>
                </c:pt>
                <c:pt idx="4">
                  <c:v>2.5499999999999998</c:v>
                </c:pt>
              </c:numCache>
            </c:numRef>
          </c:val>
          <c:extLst xmlns:c16r2="http://schemas.microsoft.com/office/drawing/2015/06/chart">
            <c:ext xmlns:c16="http://schemas.microsoft.com/office/drawing/2014/chart" uri="{C3380CC4-5D6E-409C-BE32-E72D297353CC}">
              <c16:uniqueId val="{00000000-83F0-4CE9-8DC8-9D5250FFB45B}"/>
            </c:ext>
          </c:extLst>
        </c:ser>
        <c:dLbls>
          <c:showLegendKey val="0"/>
          <c:showVal val="0"/>
          <c:showCatName val="0"/>
          <c:showSerName val="0"/>
          <c:showPercent val="0"/>
          <c:showBubbleSize val="0"/>
        </c:dLbls>
        <c:gapWidth val="150"/>
        <c:axId val="94964352"/>
        <c:axId val="949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83F0-4CE9-8DC8-9D5250FFB45B}"/>
            </c:ext>
          </c:extLst>
        </c:ser>
        <c:dLbls>
          <c:showLegendKey val="0"/>
          <c:showVal val="0"/>
          <c:showCatName val="0"/>
          <c:showSerName val="0"/>
          <c:showPercent val="0"/>
          <c:showBubbleSize val="0"/>
        </c:dLbls>
        <c:marker val="1"/>
        <c:smooth val="0"/>
        <c:axId val="94964352"/>
        <c:axId val="94974720"/>
      </c:lineChart>
      <c:dateAx>
        <c:axId val="94964352"/>
        <c:scaling>
          <c:orientation val="minMax"/>
        </c:scaling>
        <c:delete val="1"/>
        <c:axPos val="b"/>
        <c:numFmt formatCode="ge" sourceLinked="1"/>
        <c:majorTickMark val="none"/>
        <c:minorTickMark val="none"/>
        <c:tickLblPos val="none"/>
        <c:crossAx val="94974720"/>
        <c:crosses val="autoZero"/>
        <c:auto val="1"/>
        <c:lblOffset val="100"/>
        <c:baseTimeUnit val="years"/>
      </c:dateAx>
      <c:valAx>
        <c:axId val="9497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145.94</c:v>
                </c:pt>
                <c:pt idx="1">
                  <c:v>141.49</c:v>
                </c:pt>
                <c:pt idx="2">
                  <c:v>139.03</c:v>
                </c:pt>
                <c:pt idx="3">
                  <c:v>136.66</c:v>
                </c:pt>
                <c:pt idx="4">
                  <c:v>130.06</c:v>
                </c:pt>
              </c:numCache>
            </c:numRef>
          </c:val>
          <c:extLst xmlns:c16r2="http://schemas.microsoft.com/office/drawing/2015/06/chart">
            <c:ext xmlns:c16="http://schemas.microsoft.com/office/drawing/2014/chart" uri="{C3380CC4-5D6E-409C-BE32-E72D297353CC}">
              <c16:uniqueId val="{00000000-EC37-4282-BC5F-B2AEE36E84F3}"/>
            </c:ext>
          </c:extLst>
        </c:ser>
        <c:dLbls>
          <c:showLegendKey val="0"/>
          <c:showVal val="0"/>
          <c:showCatName val="0"/>
          <c:showSerName val="0"/>
          <c:showPercent val="0"/>
          <c:showBubbleSize val="0"/>
        </c:dLbls>
        <c:gapWidth val="150"/>
        <c:axId val="94985216"/>
        <c:axId val="950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EC37-4282-BC5F-B2AEE36E84F3}"/>
            </c:ext>
          </c:extLst>
        </c:ser>
        <c:dLbls>
          <c:showLegendKey val="0"/>
          <c:showVal val="0"/>
          <c:showCatName val="0"/>
          <c:showSerName val="0"/>
          <c:showPercent val="0"/>
          <c:showBubbleSize val="0"/>
        </c:dLbls>
        <c:marker val="1"/>
        <c:smooth val="0"/>
        <c:axId val="94985216"/>
        <c:axId val="95016064"/>
      </c:lineChart>
      <c:dateAx>
        <c:axId val="94985216"/>
        <c:scaling>
          <c:orientation val="minMax"/>
        </c:scaling>
        <c:delete val="1"/>
        <c:axPos val="b"/>
        <c:numFmt formatCode="ge" sourceLinked="1"/>
        <c:majorTickMark val="none"/>
        <c:minorTickMark val="none"/>
        <c:tickLblPos val="none"/>
        <c:crossAx val="95016064"/>
        <c:crosses val="autoZero"/>
        <c:auto val="1"/>
        <c:lblOffset val="100"/>
        <c:baseTimeUnit val="years"/>
      </c:dateAx>
      <c:valAx>
        <c:axId val="950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92.42</c:v>
                </c:pt>
                <c:pt idx="1">
                  <c:v>95.5</c:v>
                </c:pt>
                <c:pt idx="2">
                  <c:v>98.61</c:v>
                </c:pt>
                <c:pt idx="3">
                  <c:v>100.12</c:v>
                </c:pt>
                <c:pt idx="4">
                  <c:v>105.55</c:v>
                </c:pt>
              </c:numCache>
            </c:numRef>
          </c:val>
          <c:extLst xmlns:c16r2="http://schemas.microsoft.com/office/drawing/2015/06/chart">
            <c:ext xmlns:c16="http://schemas.microsoft.com/office/drawing/2014/chart" uri="{C3380CC4-5D6E-409C-BE32-E72D297353CC}">
              <c16:uniqueId val="{00000000-67CB-489F-A2A8-16A0196C5C87}"/>
            </c:ext>
          </c:extLst>
        </c:ser>
        <c:dLbls>
          <c:showLegendKey val="0"/>
          <c:showVal val="0"/>
          <c:showCatName val="0"/>
          <c:showSerName val="0"/>
          <c:showPercent val="0"/>
          <c:showBubbleSize val="0"/>
        </c:dLbls>
        <c:gapWidth val="150"/>
        <c:axId val="95111040"/>
        <c:axId val="951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67CB-489F-A2A8-16A0196C5C87}"/>
            </c:ext>
          </c:extLst>
        </c:ser>
        <c:dLbls>
          <c:showLegendKey val="0"/>
          <c:showVal val="0"/>
          <c:showCatName val="0"/>
          <c:showSerName val="0"/>
          <c:showPercent val="0"/>
          <c:showBubbleSize val="0"/>
        </c:dLbls>
        <c:marker val="1"/>
        <c:smooth val="0"/>
        <c:axId val="95111040"/>
        <c:axId val="95113216"/>
      </c:lineChart>
      <c:dateAx>
        <c:axId val="95111040"/>
        <c:scaling>
          <c:orientation val="minMax"/>
        </c:scaling>
        <c:delete val="1"/>
        <c:axPos val="b"/>
        <c:numFmt formatCode="ge" sourceLinked="1"/>
        <c:majorTickMark val="none"/>
        <c:minorTickMark val="none"/>
        <c:tickLblPos val="none"/>
        <c:crossAx val="95113216"/>
        <c:crosses val="autoZero"/>
        <c:auto val="1"/>
        <c:lblOffset val="100"/>
        <c:baseTimeUnit val="years"/>
      </c:dateAx>
      <c:valAx>
        <c:axId val="95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
データ!H6</f>
        <v>
東京都　昭島市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8"/>
      <c r="D7" s="48"/>
      <c r="E7" s="48"/>
      <c r="F7" s="48"/>
      <c r="G7" s="48"/>
      <c r="H7" s="48"/>
      <c r="I7" s="47" t="s">
        <v>
2</v>
      </c>
      <c r="J7" s="48"/>
      <c r="K7" s="48"/>
      <c r="L7" s="48"/>
      <c r="M7" s="48"/>
      <c r="N7" s="48"/>
      <c r="O7" s="49"/>
      <c r="P7" s="50" t="s">
        <v>
3</v>
      </c>
      <c r="Q7" s="50"/>
      <c r="R7" s="50"/>
      <c r="S7" s="50"/>
      <c r="T7" s="50"/>
      <c r="U7" s="50"/>
      <c r="V7" s="50"/>
      <c r="W7" s="50" t="s">
        <v>
4</v>
      </c>
      <c r="X7" s="50"/>
      <c r="Y7" s="50"/>
      <c r="Z7" s="50"/>
      <c r="AA7" s="50"/>
      <c r="AB7" s="50"/>
      <c r="AC7" s="50"/>
      <c r="AD7" s="50" t="s">
        <v>
5</v>
      </c>
      <c r="AE7" s="50"/>
      <c r="AF7" s="50"/>
      <c r="AG7" s="50"/>
      <c r="AH7" s="50"/>
      <c r="AI7" s="50"/>
      <c r="AJ7" s="50"/>
      <c r="AK7" s="4"/>
      <c r="AL7" s="50" t="s">
        <v>
6</v>
      </c>
      <c r="AM7" s="50"/>
      <c r="AN7" s="50"/>
      <c r="AO7" s="50"/>
      <c r="AP7" s="50"/>
      <c r="AQ7" s="50"/>
      <c r="AR7" s="50"/>
      <c r="AS7" s="50"/>
      <c r="AT7" s="47" t="s">
        <v>
7</v>
      </c>
      <c r="AU7" s="48"/>
      <c r="AV7" s="48"/>
      <c r="AW7" s="48"/>
      <c r="AX7" s="48"/>
      <c r="AY7" s="48"/>
      <c r="AZ7" s="48"/>
      <c r="BA7" s="48"/>
      <c r="BB7" s="50" t="s">
        <v>
8</v>
      </c>
      <c r="BC7" s="50"/>
      <c r="BD7" s="50"/>
      <c r="BE7" s="50"/>
      <c r="BF7" s="50"/>
      <c r="BG7" s="50"/>
      <c r="BH7" s="50"/>
      <c r="BI7" s="50"/>
      <c r="BJ7" s="3"/>
      <c r="BK7" s="3"/>
      <c r="BL7" s="5" t="s">
        <v>
9</v>
      </c>
      <c r="BM7" s="6"/>
      <c r="BN7" s="6"/>
      <c r="BO7" s="6"/>
      <c r="BP7" s="6"/>
      <c r="BQ7" s="6"/>
      <c r="BR7" s="6"/>
      <c r="BS7" s="6"/>
      <c r="BT7" s="6"/>
      <c r="BU7" s="6"/>
      <c r="BV7" s="6"/>
      <c r="BW7" s="6"/>
      <c r="BX7" s="6"/>
      <c r="BY7" s="7"/>
    </row>
    <row r="8" spans="1:78" ht="18.75" customHeight="1" x14ac:dyDescent="0.15">
      <c r="A8" s="2"/>
      <c r="B8" s="56" t="str">
        <f>
データ!$I$6</f>
        <v>
法適用</v>
      </c>
      <c r="C8" s="57"/>
      <c r="D8" s="57"/>
      <c r="E8" s="57"/>
      <c r="F8" s="57"/>
      <c r="G8" s="57"/>
      <c r="H8" s="57"/>
      <c r="I8" s="56" t="str">
        <f>
データ!$J$6</f>
        <v>
水道事業</v>
      </c>
      <c r="J8" s="57"/>
      <c r="K8" s="57"/>
      <c r="L8" s="57"/>
      <c r="M8" s="57"/>
      <c r="N8" s="57"/>
      <c r="O8" s="58"/>
      <c r="P8" s="59" t="str">
        <f>
データ!$K$6</f>
        <v>
末端給水事業</v>
      </c>
      <c r="Q8" s="59"/>
      <c r="R8" s="59"/>
      <c r="S8" s="59"/>
      <c r="T8" s="59"/>
      <c r="U8" s="59"/>
      <c r="V8" s="59"/>
      <c r="W8" s="59" t="str">
        <f>
データ!$L$6</f>
        <v>
A3</v>
      </c>
      <c r="X8" s="59"/>
      <c r="Y8" s="59"/>
      <c r="Z8" s="59"/>
      <c r="AA8" s="59"/>
      <c r="AB8" s="59"/>
      <c r="AC8" s="59"/>
      <c r="AD8" s="59" t="str">
        <f>
データ!$M$6</f>
        <v>
非設置</v>
      </c>
      <c r="AE8" s="59"/>
      <c r="AF8" s="59"/>
      <c r="AG8" s="59"/>
      <c r="AH8" s="59"/>
      <c r="AI8" s="59"/>
      <c r="AJ8" s="59"/>
      <c r="AK8" s="4"/>
      <c r="AL8" s="60">
        <f>
データ!$R$6</f>
        <v>
113215</v>
      </c>
      <c r="AM8" s="60"/>
      <c r="AN8" s="60"/>
      <c r="AO8" s="60"/>
      <c r="AP8" s="60"/>
      <c r="AQ8" s="60"/>
      <c r="AR8" s="60"/>
      <c r="AS8" s="60"/>
      <c r="AT8" s="51">
        <f>
データ!$S$6</f>
        <v>
17.34</v>
      </c>
      <c r="AU8" s="52"/>
      <c r="AV8" s="52"/>
      <c r="AW8" s="52"/>
      <c r="AX8" s="52"/>
      <c r="AY8" s="52"/>
      <c r="AZ8" s="52"/>
      <c r="BA8" s="52"/>
      <c r="BB8" s="53">
        <f>
データ!$T$6</f>
        <v>
6529.12</v>
      </c>
      <c r="BC8" s="53"/>
      <c r="BD8" s="53"/>
      <c r="BE8" s="53"/>
      <c r="BF8" s="53"/>
      <c r="BG8" s="53"/>
      <c r="BH8" s="53"/>
      <c r="BI8" s="53"/>
      <c r="BJ8" s="3"/>
      <c r="BK8" s="3"/>
      <c r="BL8" s="54" t="s">
        <v>
10</v>
      </c>
      <c r="BM8" s="55"/>
      <c r="BN8" s="8" t="s">
        <v>
11</v>
      </c>
      <c r="BO8" s="9"/>
      <c r="BP8" s="9"/>
      <c r="BQ8" s="9"/>
      <c r="BR8" s="9"/>
      <c r="BS8" s="9"/>
      <c r="BT8" s="9"/>
      <c r="BU8" s="9"/>
      <c r="BV8" s="9"/>
      <c r="BW8" s="9"/>
      <c r="BX8" s="9"/>
      <c r="BY8" s="10"/>
    </row>
    <row r="9" spans="1:78" ht="18.75" customHeight="1" x14ac:dyDescent="0.15">
      <c r="A9" s="2"/>
      <c r="B9" s="47" t="s">
        <v>
12</v>
      </c>
      <c r="C9" s="48"/>
      <c r="D9" s="48"/>
      <c r="E9" s="48"/>
      <c r="F9" s="48"/>
      <c r="G9" s="48"/>
      <c r="H9" s="48"/>
      <c r="I9" s="47" t="s">
        <v>
13</v>
      </c>
      <c r="J9" s="48"/>
      <c r="K9" s="48"/>
      <c r="L9" s="48"/>
      <c r="M9" s="48"/>
      <c r="N9" s="48"/>
      <c r="O9" s="49"/>
      <c r="P9" s="50" t="s">
        <v>
14</v>
      </c>
      <c r="Q9" s="50"/>
      <c r="R9" s="50"/>
      <c r="S9" s="50"/>
      <c r="T9" s="50"/>
      <c r="U9" s="50"/>
      <c r="V9" s="50"/>
      <c r="W9" s="50" t="s">
        <v>
15</v>
      </c>
      <c r="X9" s="50"/>
      <c r="Y9" s="50"/>
      <c r="Z9" s="50"/>
      <c r="AA9" s="50"/>
      <c r="AB9" s="50"/>
      <c r="AC9" s="50"/>
      <c r="AD9" s="2"/>
      <c r="AE9" s="2"/>
      <c r="AF9" s="2"/>
      <c r="AG9" s="2"/>
      <c r="AH9" s="4"/>
      <c r="AI9" s="4"/>
      <c r="AJ9" s="4"/>
      <c r="AK9" s="4"/>
      <c r="AL9" s="50" t="s">
        <v>
16</v>
      </c>
      <c r="AM9" s="50"/>
      <c r="AN9" s="50"/>
      <c r="AO9" s="50"/>
      <c r="AP9" s="50"/>
      <c r="AQ9" s="50"/>
      <c r="AR9" s="50"/>
      <c r="AS9" s="50"/>
      <c r="AT9" s="47" t="s">
        <v>
17</v>
      </c>
      <c r="AU9" s="48"/>
      <c r="AV9" s="48"/>
      <c r="AW9" s="48"/>
      <c r="AX9" s="48"/>
      <c r="AY9" s="48"/>
      <c r="AZ9" s="48"/>
      <c r="BA9" s="48"/>
      <c r="BB9" s="50" t="s">
        <v>
18</v>
      </c>
      <c r="BC9" s="50"/>
      <c r="BD9" s="50"/>
      <c r="BE9" s="50"/>
      <c r="BF9" s="50"/>
      <c r="BG9" s="50"/>
      <c r="BH9" s="50"/>
      <c r="BI9" s="50"/>
      <c r="BJ9" s="3"/>
      <c r="BK9" s="3"/>
      <c r="BL9" s="61" t="s">
        <v>
19</v>
      </c>
      <c r="BM9" s="62"/>
      <c r="BN9" s="11" t="s">
        <v>
20</v>
      </c>
      <c r="BO9" s="12"/>
      <c r="BP9" s="12"/>
      <c r="BQ9" s="12"/>
      <c r="BR9" s="12"/>
      <c r="BS9" s="12"/>
      <c r="BT9" s="12"/>
      <c r="BU9" s="12"/>
      <c r="BV9" s="12"/>
      <c r="BW9" s="12"/>
      <c r="BX9" s="12"/>
      <c r="BY9" s="13"/>
    </row>
    <row r="10" spans="1:78" ht="18.75" customHeight="1" x14ac:dyDescent="0.15">
      <c r="A10" s="2"/>
      <c r="B10" s="51" t="str">
        <f>
データ!$N$6</f>
        <v>
-</v>
      </c>
      <c r="C10" s="52"/>
      <c r="D10" s="52"/>
      <c r="E10" s="52"/>
      <c r="F10" s="52"/>
      <c r="G10" s="52"/>
      <c r="H10" s="52"/>
      <c r="I10" s="51">
        <f>
データ!$O$6</f>
        <v>
96</v>
      </c>
      <c r="J10" s="52"/>
      <c r="K10" s="52"/>
      <c r="L10" s="52"/>
      <c r="M10" s="52"/>
      <c r="N10" s="52"/>
      <c r="O10" s="63"/>
      <c r="P10" s="53">
        <f>
データ!$P$6</f>
        <v>
100</v>
      </c>
      <c r="Q10" s="53"/>
      <c r="R10" s="53"/>
      <c r="S10" s="53"/>
      <c r="T10" s="53"/>
      <c r="U10" s="53"/>
      <c r="V10" s="53"/>
      <c r="W10" s="60">
        <f>
データ!$Q$6</f>
        <v>
1036</v>
      </c>
      <c r="X10" s="60"/>
      <c r="Y10" s="60"/>
      <c r="Z10" s="60"/>
      <c r="AA10" s="60"/>
      <c r="AB10" s="60"/>
      <c r="AC10" s="60"/>
      <c r="AD10" s="2"/>
      <c r="AE10" s="2"/>
      <c r="AF10" s="2"/>
      <c r="AG10" s="2"/>
      <c r="AH10" s="4"/>
      <c r="AI10" s="4"/>
      <c r="AJ10" s="4"/>
      <c r="AK10" s="4"/>
      <c r="AL10" s="60">
        <f>
データ!$U$6</f>
        <v>
113359</v>
      </c>
      <c r="AM10" s="60"/>
      <c r="AN10" s="60"/>
      <c r="AO10" s="60"/>
      <c r="AP10" s="60"/>
      <c r="AQ10" s="60"/>
      <c r="AR10" s="60"/>
      <c r="AS10" s="60"/>
      <c r="AT10" s="51">
        <f>
データ!$V$6</f>
        <v>
17.34</v>
      </c>
      <c r="AU10" s="52"/>
      <c r="AV10" s="52"/>
      <c r="AW10" s="52"/>
      <c r="AX10" s="52"/>
      <c r="AY10" s="52"/>
      <c r="AZ10" s="52"/>
      <c r="BA10" s="52"/>
      <c r="BB10" s="53">
        <f>
データ!$W$6</f>
        <v>
6537.43</v>
      </c>
      <c r="BC10" s="53"/>
      <c r="BD10" s="53"/>
      <c r="BE10" s="53"/>
      <c r="BF10" s="53"/>
      <c r="BG10" s="53"/>
      <c r="BH10" s="53"/>
      <c r="BI10" s="53"/>
      <c r="BJ10" s="2"/>
      <c r="BK10" s="2"/>
      <c r="BL10" s="64" t="s">
        <v>
21</v>
      </c>
      <c r="BM10" s="65"/>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
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
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
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
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
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
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
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
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
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【112.83】</v>
      </c>
      <c r="F85" s="27" t="str">
        <f>
データ!AS6</f>
        <v>
【1.05】</v>
      </c>
      <c r="G85" s="27" t="str">
        <f>
データ!BD6</f>
        <v>
【261.93】</v>
      </c>
      <c r="H85" s="27" t="str">
        <f>
データ!BO6</f>
        <v>
【270.46】</v>
      </c>
      <c r="I85" s="27" t="str">
        <f>
データ!BZ6</f>
        <v>
【103.91】</v>
      </c>
      <c r="J85" s="27" t="str">
        <f>
データ!CK6</f>
        <v>
【167.11】</v>
      </c>
      <c r="K85" s="27" t="str">
        <f>
データ!CV6</f>
        <v>
【60.27】</v>
      </c>
      <c r="L85" s="27" t="str">
        <f>
データ!DG6</f>
        <v>
【89.92】</v>
      </c>
      <c r="M85" s="27" t="str">
        <f>
データ!DR6</f>
        <v>
【48.85】</v>
      </c>
      <c r="N85" s="27" t="str">
        <f>
データ!EC6</f>
        <v>
【17.80】</v>
      </c>
      <c r="O85" s="27" t="str">
        <f>
データ!EN6</f>
        <v>
【0.70】</v>
      </c>
    </row>
  </sheetData>
  <sheetProtection algorithmName="SHA-512" hashValue="OSTCB5rpAq45AjskcfF9kAw3acIKTTloJe9ECg8PEdwr8JSLvm1Tsi3lUvCGRP1bQf/bRSL7wtX4YLZ7j1NJ0g==" saltValue="RE7UajyxlhnFu8/nApvz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7" t="s">
        <v>
50</v>
      </c>
      <c r="I3" s="88"/>
      <c r="J3" s="88"/>
      <c r="K3" s="88"/>
      <c r="L3" s="88"/>
      <c r="M3" s="88"/>
      <c r="N3" s="88"/>
      <c r="O3" s="88"/>
      <c r="P3" s="88"/>
      <c r="Q3" s="88"/>
      <c r="R3" s="88"/>
      <c r="S3" s="88"/>
      <c r="T3" s="88"/>
      <c r="U3" s="88"/>
      <c r="V3" s="88"/>
      <c r="W3" s="89"/>
      <c r="X3" s="93" t="s">
        <v>
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
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
53</v>
      </c>
      <c r="B4" s="31"/>
      <c r="C4" s="31"/>
      <c r="D4" s="31"/>
      <c r="E4" s="31"/>
      <c r="F4" s="31"/>
      <c r="G4" s="31"/>
      <c r="H4" s="90"/>
      <c r="I4" s="91"/>
      <c r="J4" s="91"/>
      <c r="K4" s="91"/>
      <c r="L4" s="91"/>
      <c r="M4" s="91"/>
      <c r="N4" s="91"/>
      <c r="O4" s="91"/>
      <c r="P4" s="91"/>
      <c r="Q4" s="91"/>
      <c r="R4" s="91"/>
      <c r="S4" s="91"/>
      <c r="T4" s="91"/>
      <c r="U4" s="91"/>
      <c r="V4" s="91"/>
      <c r="W4" s="92"/>
      <c r="X4" s="86" t="s">
        <v>
54</v>
      </c>
      <c r="Y4" s="86"/>
      <c r="Z4" s="86"/>
      <c r="AA4" s="86"/>
      <c r="AB4" s="86"/>
      <c r="AC4" s="86"/>
      <c r="AD4" s="86"/>
      <c r="AE4" s="86"/>
      <c r="AF4" s="86"/>
      <c r="AG4" s="86"/>
      <c r="AH4" s="86"/>
      <c r="AI4" s="86" t="s">
        <v>
55</v>
      </c>
      <c r="AJ4" s="86"/>
      <c r="AK4" s="86"/>
      <c r="AL4" s="86"/>
      <c r="AM4" s="86"/>
      <c r="AN4" s="86"/>
      <c r="AO4" s="86"/>
      <c r="AP4" s="86"/>
      <c r="AQ4" s="86"/>
      <c r="AR4" s="86"/>
      <c r="AS4" s="86"/>
      <c r="AT4" s="86" t="s">
        <v>
56</v>
      </c>
      <c r="AU4" s="86"/>
      <c r="AV4" s="86"/>
      <c r="AW4" s="86"/>
      <c r="AX4" s="86"/>
      <c r="AY4" s="86"/>
      <c r="AZ4" s="86"/>
      <c r="BA4" s="86"/>
      <c r="BB4" s="86"/>
      <c r="BC4" s="86"/>
      <c r="BD4" s="86"/>
      <c r="BE4" s="86" t="s">
        <v>
57</v>
      </c>
      <c r="BF4" s="86"/>
      <c r="BG4" s="86"/>
      <c r="BH4" s="86"/>
      <c r="BI4" s="86"/>
      <c r="BJ4" s="86"/>
      <c r="BK4" s="86"/>
      <c r="BL4" s="86"/>
      <c r="BM4" s="86"/>
      <c r="BN4" s="86"/>
      <c r="BO4" s="86"/>
      <c r="BP4" s="86" t="s">
        <v>
58</v>
      </c>
      <c r="BQ4" s="86"/>
      <c r="BR4" s="86"/>
      <c r="BS4" s="86"/>
      <c r="BT4" s="86"/>
      <c r="BU4" s="86"/>
      <c r="BV4" s="86"/>
      <c r="BW4" s="86"/>
      <c r="BX4" s="86"/>
      <c r="BY4" s="86"/>
      <c r="BZ4" s="86"/>
      <c r="CA4" s="86" t="s">
        <v>
59</v>
      </c>
      <c r="CB4" s="86"/>
      <c r="CC4" s="86"/>
      <c r="CD4" s="86"/>
      <c r="CE4" s="86"/>
      <c r="CF4" s="86"/>
      <c r="CG4" s="86"/>
      <c r="CH4" s="86"/>
      <c r="CI4" s="86"/>
      <c r="CJ4" s="86"/>
      <c r="CK4" s="86"/>
      <c r="CL4" s="86" t="s">
        <v>
60</v>
      </c>
      <c r="CM4" s="86"/>
      <c r="CN4" s="86"/>
      <c r="CO4" s="86"/>
      <c r="CP4" s="86"/>
      <c r="CQ4" s="86"/>
      <c r="CR4" s="86"/>
      <c r="CS4" s="86"/>
      <c r="CT4" s="86"/>
      <c r="CU4" s="86"/>
      <c r="CV4" s="86"/>
      <c r="CW4" s="86" t="s">
        <v>
61</v>
      </c>
      <c r="CX4" s="86"/>
      <c r="CY4" s="86"/>
      <c r="CZ4" s="86"/>
      <c r="DA4" s="86"/>
      <c r="DB4" s="86"/>
      <c r="DC4" s="86"/>
      <c r="DD4" s="86"/>
      <c r="DE4" s="86"/>
      <c r="DF4" s="86"/>
      <c r="DG4" s="86"/>
      <c r="DH4" s="86" t="s">
        <v>
62</v>
      </c>
      <c r="DI4" s="86"/>
      <c r="DJ4" s="86"/>
      <c r="DK4" s="86"/>
      <c r="DL4" s="86"/>
      <c r="DM4" s="86"/>
      <c r="DN4" s="86"/>
      <c r="DO4" s="86"/>
      <c r="DP4" s="86"/>
      <c r="DQ4" s="86"/>
      <c r="DR4" s="86"/>
      <c r="DS4" s="86" t="s">
        <v>
63</v>
      </c>
      <c r="DT4" s="86"/>
      <c r="DU4" s="86"/>
      <c r="DV4" s="86"/>
      <c r="DW4" s="86"/>
      <c r="DX4" s="86"/>
      <c r="DY4" s="86"/>
      <c r="DZ4" s="86"/>
      <c r="EA4" s="86"/>
      <c r="EB4" s="86"/>
      <c r="EC4" s="86"/>
      <c r="ED4" s="86" t="s">
        <v>
64</v>
      </c>
      <c r="EE4" s="86"/>
      <c r="EF4" s="86"/>
      <c r="EG4" s="86"/>
      <c r="EH4" s="86"/>
      <c r="EI4" s="86"/>
      <c r="EJ4" s="86"/>
      <c r="EK4" s="86"/>
      <c r="EL4" s="86"/>
      <c r="EM4" s="86"/>
      <c r="EN4" s="86"/>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2018</v>
      </c>
      <c r="C6" s="34">
        <f t="shared" ref="C6:W6" si="3">
C7</f>
        <v>
132071</v>
      </c>
      <c r="D6" s="34">
        <f t="shared" si="3"/>
        <v>
46</v>
      </c>
      <c r="E6" s="34">
        <f t="shared" si="3"/>
        <v>
1</v>
      </c>
      <c r="F6" s="34">
        <f t="shared" si="3"/>
        <v>
0</v>
      </c>
      <c r="G6" s="34">
        <f t="shared" si="3"/>
        <v>
1</v>
      </c>
      <c r="H6" s="34" t="str">
        <f t="shared" si="3"/>
        <v>
東京都　昭島市</v>
      </c>
      <c r="I6" s="34" t="str">
        <f t="shared" si="3"/>
        <v>
法適用</v>
      </c>
      <c r="J6" s="34" t="str">
        <f t="shared" si="3"/>
        <v>
水道事業</v>
      </c>
      <c r="K6" s="34" t="str">
        <f t="shared" si="3"/>
        <v>
末端給水事業</v>
      </c>
      <c r="L6" s="34" t="str">
        <f t="shared" si="3"/>
        <v>
A3</v>
      </c>
      <c r="M6" s="34" t="str">
        <f t="shared" si="3"/>
        <v>
非設置</v>
      </c>
      <c r="N6" s="35" t="str">
        <f t="shared" si="3"/>
        <v>
-</v>
      </c>
      <c r="O6" s="35">
        <f t="shared" si="3"/>
        <v>
96</v>
      </c>
      <c r="P6" s="35">
        <f t="shared" si="3"/>
        <v>
100</v>
      </c>
      <c r="Q6" s="35">
        <f t="shared" si="3"/>
        <v>
1036</v>
      </c>
      <c r="R6" s="35">
        <f t="shared" si="3"/>
        <v>
113215</v>
      </c>
      <c r="S6" s="35">
        <f t="shared" si="3"/>
        <v>
17.34</v>
      </c>
      <c r="T6" s="35">
        <f t="shared" si="3"/>
        <v>
6529.12</v>
      </c>
      <c r="U6" s="35">
        <f t="shared" si="3"/>
        <v>
113359</v>
      </c>
      <c r="V6" s="35">
        <f t="shared" si="3"/>
        <v>
17.34</v>
      </c>
      <c r="W6" s="35">
        <f t="shared" si="3"/>
        <v>
6537.43</v>
      </c>
      <c r="X6" s="36">
        <f>
IF(X7="",NA(),X7)</f>
        <v>
153.21</v>
      </c>
      <c r="Y6" s="36">
        <f t="shared" ref="Y6:AG6" si="4">
IF(Y7="",NA(),Y7)</f>
        <v>
148.58000000000001</v>
      </c>
      <c r="Z6" s="36">
        <f t="shared" si="4"/>
        <v>
146.37</v>
      </c>
      <c r="AA6" s="36">
        <f t="shared" si="4"/>
        <v>
143.47999999999999</v>
      </c>
      <c r="AB6" s="36">
        <f t="shared" si="4"/>
        <v>
136.47999999999999</v>
      </c>
      <c r="AC6" s="36">
        <f t="shared" si="4"/>
        <v>
113.11</v>
      </c>
      <c r="AD6" s="36">
        <f t="shared" si="4"/>
        <v>
114</v>
      </c>
      <c r="AE6" s="36">
        <f t="shared" si="4"/>
        <v>
114</v>
      </c>
      <c r="AF6" s="36">
        <f t="shared" si="4"/>
        <v>
113.68</v>
      </c>
      <c r="AG6" s="36">
        <f t="shared" si="4"/>
        <v>
113.82</v>
      </c>
      <c r="AH6" s="35" t="str">
        <f>
IF(AH7="","",IF(AH7="-","【-】","【"&amp;SUBSTITUTE(TEXT(AH7,"#,##0.00"),"-","△")&amp;"】"))</f>
        <v>
【112.83】</v>
      </c>
      <c r="AI6" s="35">
        <f>
IF(AI7="",NA(),AI7)</f>
        <v>
0</v>
      </c>
      <c r="AJ6" s="35">
        <f t="shared" ref="AJ6:AR6" si="5">
IF(AJ7="",NA(),AJ7)</f>
        <v>
0</v>
      </c>
      <c r="AK6" s="35">
        <f t="shared" si="5"/>
        <v>
0</v>
      </c>
      <c r="AL6" s="35">
        <f t="shared" si="5"/>
        <v>
0</v>
      </c>
      <c r="AM6" s="35">
        <f t="shared" si="5"/>
        <v>
0</v>
      </c>
      <c r="AN6" s="35">
        <f t="shared" si="5"/>
        <v>
0</v>
      </c>
      <c r="AO6" s="36">
        <f t="shared" si="5"/>
        <v>
0.03</v>
      </c>
      <c r="AP6" s="36">
        <f t="shared" si="5"/>
        <v>
0.23</v>
      </c>
      <c r="AQ6" s="36">
        <f t="shared" si="5"/>
        <v>
0.03</v>
      </c>
      <c r="AR6" s="35">
        <f t="shared" si="5"/>
        <v>
0</v>
      </c>
      <c r="AS6" s="35" t="str">
        <f>
IF(AS7="","",IF(AS7="-","【-】","【"&amp;SUBSTITUTE(TEXT(AS7,"#,##0.00"),"-","△")&amp;"】"))</f>
        <v>
【1.05】</v>
      </c>
      <c r="AT6" s="36">
        <f>
IF(AT7="",NA(),AT7)</f>
        <v>
401.32</v>
      </c>
      <c r="AU6" s="36">
        <f t="shared" ref="AU6:BC6" si="6">
IF(AU7="",NA(),AU7)</f>
        <v>
412.61</v>
      </c>
      <c r="AV6" s="36">
        <f t="shared" si="6"/>
        <v>
503.95</v>
      </c>
      <c r="AW6" s="36">
        <f t="shared" si="6"/>
        <v>
781.27</v>
      </c>
      <c r="AX6" s="36">
        <f t="shared" si="6"/>
        <v>
721.7</v>
      </c>
      <c r="AY6" s="36">
        <f t="shared" si="6"/>
        <v>
344.19</v>
      </c>
      <c r="AZ6" s="36">
        <f t="shared" si="6"/>
        <v>
352.05</v>
      </c>
      <c r="BA6" s="36">
        <f t="shared" si="6"/>
        <v>
349.04</v>
      </c>
      <c r="BB6" s="36">
        <f t="shared" si="6"/>
        <v>
337.49</v>
      </c>
      <c r="BC6" s="36">
        <f t="shared" si="6"/>
        <v>
335.6</v>
      </c>
      <c r="BD6" s="35" t="str">
        <f>
IF(BD7="","",IF(BD7="-","【-】","【"&amp;SUBSTITUTE(TEXT(BD7,"#,##0.00"),"-","△")&amp;"】"))</f>
        <v>
【261.93】</v>
      </c>
      <c r="BE6" s="36">
        <f>
IF(BE7="",NA(),BE7)</f>
        <v>
21.69</v>
      </c>
      <c r="BF6" s="36">
        <f t="shared" ref="BF6:BN6" si="7">
IF(BF7="",NA(),BF7)</f>
        <v>
14.84</v>
      </c>
      <c r="BG6" s="36">
        <f t="shared" si="7"/>
        <v>
8.86</v>
      </c>
      <c r="BH6" s="36">
        <f t="shared" si="7"/>
        <v>
4.5599999999999996</v>
      </c>
      <c r="BI6" s="36">
        <f t="shared" si="7"/>
        <v>
2.5499999999999998</v>
      </c>
      <c r="BJ6" s="36">
        <f t="shared" si="7"/>
        <v>
252.09</v>
      </c>
      <c r="BK6" s="36">
        <f t="shared" si="7"/>
        <v>
250.76</v>
      </c>
      <c r="BL6" s="36">
        <f t="shared" si="7"/>
        <v>
254.54</v>
      </c>
      <c r="BM6" s="36">
        <f t="shared" si="7"/>
        <v>
265.92</v>
      </c>
      <c r="BN6" s="36">
        <f t="shared" si="7"/>
        <v>
258.26</v>
      </c>
      <c r="BO6" s="35" t="str">
        <f>
IF(BO7="","",IF(BO7="-","【-】","【"&amp;SUBSTITUTE(TEXT(BO7,"#,##0.00"),"-","△")&amp;"】"))</f>
        <v>
【270.46】</v>
      </c>
      <c r="BP6" s="36">
        <f>
IF(BP7="",NA(),BP7)</f>
        <v>
145.94</v>
      </c>
      <c r="BQ6" s="36">
        <f t="shared" ref="BQ6:BY6" si="8">
IF(BQ7="",NA(),BQ7)</f>
        <v>
141.49</v>
      </c>
      <c r="BR6" s="36">
        <f t="shared" si="8"/>
        <v>
139.03</v>
      </c>
      <c r="BS6" s="36">
        <f t="shared" si="8"/>
        <v>
136.66</v>
      </c>
      <c r="BT6" s="36">
        <f t="shared" si="8"/>
        <v>
130.06</v>
      </c>
      <c r="BU6" s="36">
        <f t="shared" si="8"/>
        <v>
106.22</v>
      </c>
      <c r="BV6" s="36">
        <f t="shared" si="8"/>
        <v>
106.69</v>
      </c>
      <c r="BW6" s="36">
        <f t="shared" si="8"/>
        <v>
106.52</v>
      </c>
      <c r="BX6" s="36">
        <f t="shared" si="8"/>
        <v>
105.86</v>
      </c>
      <c r="BY6" s="36">
        <f t="shared" si="8"/>
        <v>
106.07</v>
      </c>
      <c r="BZ6" s="35" t="str">
        <f>
IF(BZ7="","",IF(BZ7="-","【-】","【"&amp;SUBSTITUTE(TEXT(BZ7,"#,##0.00"),"-","△")&amp;"】"))</f>
        <v>
【103.91】</v>
      </c>
      <c r="CA6" s="36">
        <f>
IF(CA7="",NA(),CA7)</f>
        <v>
92.42</v>
      </c>
      <c r="CB6" s="36">
        <f t="shared" ref="CB6:CJ6" si="9">
IF(CB7="",NA(),CB7)</f>
        <v>
95.5</v>
      </c>
      <c r="CC6" s="36">
        <f t="shared" si="9"/>
        <v>
98.61</v>
      </c>
      <c r="CD6" s="36">
        <f t="shared" si="9"/>
        <v>
100.12</v>
      </c>
      <c r="CE6" s="36">
        <f t="shared" si="9"/>
        <v>
105.55</v>
      </c>
      <c r="CF6" s="36">
        <f t="shared" si="9"/>
        <v>
155.22999999999999</v>
      </c>
      <c r="CG6" s="36">
        <f t="shared" si="9"/>
        <v>
154.91999999999999</v>
      </c>
      <c r="CH6" s="36">
        <f t="shared" si="9"/>
        <v>
155.80000000000001</v>
      </c>
      <c r="CI6" s="36">
        <f t="shared" si="9"/>
        <v>
158.58000000000001</v>
      </c>
      <c r="CJ6" s="36">
        <f t="shared" si="9"/>
        <v>
159.22</v>
      </c>
      <c r="CK6" s="35" t="str">
        <f>
IF(CK7="","",IF(CK7="-","【-】","【"&amp;SUBSTITUTE(TEXT(CK7,"#,##0.00"),"-","△")&amp;"】"))</f>
        <v>
【167.11】</v>
      </c>
      <c r="CL6" s="36">
        <f>
IF(CL7="",NA(),CL7)</f>
        <v>
72.010000000000005</v>
      </c>
      <c r="CM6" s="36">
        <f t="shared" ref="CM6:CU6" si="10">
IF(CM7="",NA(),CM7)</f>
        <v>
71.62</v>
      </c>
      <c r="CN6" s="36">
        <f t="shared" si="10"/>
        <v>
72.7</v>
      </c>
      <c r="CO6" s="36">
        <f t="shared" si="10"/>
        <v>
72.47</v>
      </c>
      <c r="CP6" s="36">
        <f t="shared" si="10"/>
        <v>
72.98</v>
      </c>
      <c r="CQ6" s="36">
        <f t="shared" si="10"/>
        <v>
62.12</v>
      </c>
      <c r="CR6" s="36">
        <f t="shared" si="10"/>
        <v>
62.26</v>
      </c>
      <c r="CS6" s="36">
        <f t="shared" si="10"/>
        <v>
62.1</v>
      </c>
      <c r="CT6" s="36">
        <f t="shared" si="10"/>
        <v>
62.38</v>
      </c>
      <c r="CU6" s="36">
        <f t="shared" si="10"/>
        <v>
62.83</v>
      </c>
      <c r="CV6" s="35" t="str">
        <f>
IF(CV7="","",IF(CV7="-","【-】","【"&amp;SUBSTITUTE(TEXT(CV7,"#,##0.00"),"-","△")&amp;"】"))</f>
        <v>
【60.27】</v>
      </c>
      <c r="CW6" s="36">
        <f>
IF(CW7="",NA(),CW7)</f>
        <v>
96.43</v>
      </c>
      <c r="CX6" s="36">
        <f t="shared" ref="CX6:DF6" si="11">
IF(CX7="",NA(),CX7)</f>
        <v>
97.27</v>
      </c>
      <c r="CY6" s="36">
        <f t="shared" si="11"/>
        <v>
96.88</v>
      </c>
      <c r="CZ6" s="36">
        <f t="shared" si="11"/>
        <v>
97.23</v>
      </c>
      <c r="DA6" s="36">
        <f t="shared" si="11"/>
        <v>
96.56</v>
      </c>
      <c r="DB6" s="36">
        <f t="shared" si="11"/>
        <v>
89.45</v>
      </c>
      <c r="DC6" s="36">
        <f t="shared" si="11"/>
        <v>
89.5</v>
      </c>
      <c r="DD6" s="36">
        <f t="shared" si="11"/>
        <v>
89.52</v>
      </c>
      <c r="DE6" s="36">
        <f t="shared" si="11"/>
        <v>
89.17</v>
      </c>
      <c r="DF6" s="36">
        <f t="shared" si="11"/>
        <v>
88.86</v>
      </c>
      <c r="DG6" s="35" t="str">
        <f>
IF(DG7="","",IF(DG7="-","【-】","【"&amp;SUBSTITUTE(TEXT(DG7,"#,##0.00"),"-","△")&amp;"】"))</f>
        <v>
【89.92】</v>
      </c>
      <c r="DH6" s="36">
        <f>
IF(DH7="",NA(),DH7)</f>
        <v>
38.54</v>
      </c>
      <c r="DI6" s="36">
        <f t="shared" ref="DI6:DQ6" si="12">
IF(DI7="",NA(),DI7)</f>
        <v>
35.409999999999997</v>
      </c>
      <c r="DJ6" s="36">
        <f t="shared" si="12"/>
        <v>
37.159999999999997</v>
      </c>
      <c r="DK6" s="36">
        <f t="shared" si="12"/>
        <v>
36.18</v>
      </c>
      <c r="DL6" s="36">
        <f t="shared" si="12"/>
        <v>
37.93</v>
      </c>
      <c r="DM6" s="36">
        <f t="shared" si="12"/>
        <v>
44.91</v>
      </c>
      <c r="DN6" s="36">
        <f t="shared" si="12"/>
        <v>
45.89</v>
      </c>
      <c r="DO6" s="36">
        <f t="shared" si="12"/>
        <v>
46.58</v>
      </c>
      <c r="DP6" s="36">
        <f t="shared" si="12"/>
        <v>
46.99</v>
      </c>
      <c r="DQ6" s="36">
        <f t="shared" si="12"/>
        <v>
47.89</v>
      </c>
      <c r="DR6" s="35" t="str">
        <f>
IF(DR7="","",IF(DR7="-","【-】","【"&amp;SUBSTITUTE(TEXT(DR7,"#,##0.00"),"-","△")&amp;"】"))</f>
        <v>
【48.85】</v>
      </c>
      <c r="DS6" s="36">
        <f>
IF(DS7="",NA(),DS7)</f>
        <v>
5.32</v>
      </c>
      <c r="DT6" s="36">
        <f t="shared" ref="DT6:EB6" si="13">
IF(DT7="",NA(),DT7)</f>
        <v>
5.44</v>
      </c>
      <c r="DU6" s="36">
        <f t="shared" si="13"/>
        <v>
5.05</v>
      </c>
      <c r="DV6" s="36">
        <f t="shared" si="13"/>
        <v>
7.56</v>
      </c>
      <c r="DW6" s="36">
        <f t="shared" si="13"/>
        <v>
8.7200000000000006</v>
      </c>
      <c r="DX6" s="36">
        <f t="shared" si="13"/>
        <v>
12.03</v>
      </c>
      <c r="DY6" s="36">
        <f t="shared" si="13"/>
        <v>
13.14</v>
      </c>
      <c r="DZ6" s="36">
        <f t="shared" si="13"/>
        <v>
14.45</v>
      </c>
      <c r="EA6" s="36">
        <f t="shared" si="13"/>
        <v>
15.83</v>
      </c>
      <c r="EB6" s="36">
        <f t="shared" si="13"/>
        <v>
16.899999999999999</v>
      </c>
      <c r="EC6" s="35" t="str">
        <f>
IF(EC7="","",IF(EC7="-","【-】","【"&amp;SUBSTITUTE(TEXT(EC7,"#,##0.00"),"-","△")&amp;"】"))</f>
        <v>
【17.80】</v>
      </c>
      <c r="ED6" s="36">
        <f>
IF(ED7="",NA(),ED7)</f>
        <v>
0.42</v>
      </c>
      <c r="EE6" s="36">
        <f t="shared" ref="EE6:EM6" si="14">
IF(EE7="",NA(),EE7)</f>
        <v>
1.1599999999999999</v>
      </c>
      <c r="EF6" s="36">
        <f t="shared" si="14"/>
        <v>
2.33</v>
      </c>
      <c r="EG6" s="36">
        <f t="shared" si="14"/>
        <v>
0.16</v>
      </c>
      <c r="EH6" s="35">
        <f t="shared" si="14"/>
        <v>
0</v>
      </c>
      <c r="EI6" s="36">
        <f t="shared" si="14"/>
        <v>
0.75</v>
      </c>
      <c r="EJ6" s="36">
        <f t="shared" si="14"/>
        <v>
0.95</v>
      </c>
      <c r="EK6" s="36">
        <f t="shared" si="14"/>
        <v>
0.74</v>
      </c>
      <c r="EL6" s="36">
        <f t="shared" si="14"/>
        <v>
0.74</v>
      </c>
      <c r="EM6" s="36">
        <f t="shared" si="14"/>
        <v>
0.72</v>
      </c>
      <c r="EN6" s="35" t="str">
        <f>
IF(EN7="","",IF(EN7="-","【-】","【"&amp;SUBSTITUTE(TEXT(EN7,"#,##0.00"),"-","△")&amp;"】"))</f>
        <v>
【0.70】</v>
      </c>
    </row>
    <row r="7" spans="1:144" s="37" customFormat="1" x14ac:dyDescent="0.15">
      <c r="A7" s="29"/>
      <c r="B7" s="38">
        <v>
2018</v>
      </c>
      <c r="C7" s="38">
        <v>
132071</v>
      </c>
      <c r="D7" s="38">
        <v>
46</v>
      </c>
      <c r="E7" s="38">
        <v>
1</v>
      </c>
      <c r="F7" s="38">
        <v>
0</v>
      </c>
      <c r="G7" s="38">
        <v>
1</v>
      </c>
      <c r="H7" s="38" t="s">
        <v>
93</v>
      </c>
      <c r="I7" s="38" t="s">
        <v>
94</v>
      </c>
      <c r="J7" s="38" t="s">
        <v>
95</v>
      </c>
      <c r="K7" s="38" t="s">
        <v>
96</v>
      </c>
      <c r="L7" s="38" t="s">
        <v>
97</v>
      </c>
      <c r="M7" s="38" t="s">
        <v>
98</v>
      </c>
      <c r="N7" s="39" t="s">
        <v>
99</v>
      </c>
      <c r="O7" s="39">
        <v>
96</v>
      </c>
      <c r="P7" s="39">
        <v>
100</v>
      </c>
      <c r="Q7" s="39">
        <v>
1036</v>
      </c>
      <c r="R7" s="39">
        <v>
113215</v>
      </c>
      <c r="S7" s="39">
        <v>
17.34</v>
      </c>
      <c r="T7" s="39">
        <v>
6529.12</v>
      </c>
      <c r="U7" s="39">
        <v>
113359</v>
      </c>
      <c r="V7" s="39">
        <v>
17.34</v>
      </c>
      <c r="W7" s="39">
        <v>
6537.43</v>
      </c>
      <c r="X7" s="39">
        <v>
153.21</v>
      </c>
      <c r="Y7" s="39">
        <v>
148.58000000000001</v>
      </c>
      <c r="Z7" s="39">
        <v>
146.37</v>
      </c>
      <c r="AA7" s="39">
        <v>
143.47999999999999</v>
      </c>
      <c r="AB7" s="39">
        <v>
136.47999999999999</v>
      </c>
      <c r="AC7" s="39">
        <v>
113.11</v>
      </c>
      <c r="AD7" s="39">
        <v>
114</v>
      </c>
      <c r="AE7" s="39">
        <v>
114</v>
      </c>
      <c r="AF7" s="39">
        <v>
113.68</v>
      </c>
      <c r="AG7" s="39">
        <v>
113.82</v>
      </c>
      <c r="AH7" s="39">
        <v>
112.83</v>
      </c>
      <c r="AI7" s="39">
        <v>
0</v>
      </c>
      <c r="AJ7" s="39">
        <v>
0</v>
      </c>
      <c r="AK7" s="39">
        <v>
0</v>
      </c>
      <c r="AL7" s="39">
        <v>
0</v>
      </c>
      <c r="AM7" s="39">
        <v>
0</v>
      </c>
      <c r="AN7" s="39">
        <v>
0</v>
      </c>
      <c r="AO7" s="39">
        <v>
0.03</v>
      </c>
      <c r="AP7" s="39">
        <v>
0.23</v>
      </c>
      <c r="AQ7" s="39">
        <v>
0.03</v>
      </c>
      <c r="AR7" s="39">
        <v>
0</v>
      </c>
      <c r="AS7" s="39">
        <v>
1.05</v>
      </c>
      <c r="AT7" s="39">
        <v>
401.32</v>
      </c>
      <c r="AU7" s="39">
        <v>
412.61</v>
      </c>
      <c r="AV7" s="39">
        <v>
503.95</v>
      </c>
      <c r="AW7" s="39">
        <v>
781.27</v>
      </c>
      <c r="AX7" s="39">
        <v>
721.7</v>
      </c>
      <c r="AY7" s="39">
        <v>
344.19</v>
      </c>
      <c r="AZ7" s="39">
        <v>
352.05</v>
      </c>
      <c r="BA7" s="39">
        <v>
349.04</v>
      </c>
      <c r="BB7" s="39">
        <v>
337.49</v>
      </c>
      <c r="BC7" s="39">
        <v>
335.6</v>
      </c>
      <c r="BD7" s="39">
        <v>
261.93</v>
      </c>
      <c r="BE7" s="39">
        <v>
21.69</v>
      </c>
      <c r="BF7" s="39">
        <v>
14.84</v>
      </c>
      <c r="BG7" s="39">
        <v>
8.86</v>
      </c>
      <c r="BH7" s="39">
        <v>
4.5599999999999996</v>
      </c>
      <c r="BI7" s="39">
        <v>
2.5499999999999998</v>
      </c>
      <c r="BJ7" s="39">
        <v>
252.09</v>
      </c>
      <c r="BK7" s="39">
        <v>
250.76</v>
      </c>
      <c r="BL7" s="39">
        <v>
254.54</v>
      </c>
      <c r="BM7" s="39">
        <v>
265.92</v>
      </c>
      <c r="BN7" s="39">
        <v>
258.26</v>
      </c>
      <c r="BO7" s="39">
        <v>
270.45999999999998</v>
      </c>
      <c r="BP7" s="39">
        <v>
145.94</v>
      </c>
      <c r="BQ7" s="39">
        <v>
141.49</v>
      </c>
      <c r="BR7" s="39">
        <v>
139.03</v>
      </c>
      <c r="BS7" s="39">
        <v>
136.66</v>
      </c>
      <c r="BT7" s="39">
        <v>
130.06</v>
      </c>
      <c r="BU7" s="39">
        <v>
106.22</v>
      </c>
      <c r="BV7" s="39">
        <v>
106.69</v>
      </c>
      <c r="BW7" s="39">
        <v>
106.52</v>
      </c>
      <c r="BX7" s="39">
        <v>
105.86</v>
      </c>
      <c r="BY7" s="39">
        <v>
106.07</v>
      </c>
      <c r="BZ7" s="39">
        <v>
103.91</v>
      </c>
      <c r="CA7" s="39">
        <v>
92.42</v>
      </c>
      <c r="CB7" s="39">
        <v>
95.5</v>
      </c>
      <c r="CC7" s="39">
        <v>
98.61</v>
      </c>
      <c r="CD7" s="39">
        <v>
100.12</v>
      </c>
      <c r="CE7" s="39">
        <v>
105.55</v>
      </c>
      <c r="CF7" s="39">
        <v>
155.22999999999999</v>
      </c>
      <c r="CG7" s="39">
        <v>
154.91999999999999</v>
      </c>
      <c r="CH7" s="39">
        <v>
155.80000000000001</v>
      </c>
      <c r="CI7" s="39">
        <v>
158.58000000000001</v>
      </c>
      <c r="CJ7" s="39">
        <v>
159.22</v>
      </c>
      <c r="CK7" s="39">
        <v>
167.11</v>
      </c>
      <c r="CL7" s="39">
        <v>
72.010000000000005</v>
      </c>
      <c r="CM7" s="39">
        <v>
71.62</v>
      </c>
      <c r="CN7" s="39">
        <v>
72.7</v>
      </c>
      <c r="CO7" s="39">
        <v>
72.47</v>
      </c>
      <c r="CP7" s="39">
        <v>
72.98</v>
      </c>
      <c r="CQ7" s="39">
        <v>
62.12</v>
      </c>
      <c r="CR7" s="39">
        <v>
62.26</v>
      </c>
      <c r="CS7" s="39">
        <v>
62.1</v>
      </c>
      <c r="CT7" s="39">
        <v>
62.38</v>
      </c>
      <c r="CU7" s="39">
        <v>
62.83</v>
      </c>
      <c r="CV7" s="39">
        <v>
60.27</v>
      </c>
      <c r="CW7" s="39">
        <v>
96.43</v>
      </c>
      <c r="CX7" s="39">
        <v>
97.27</v>
      </c>
      <c r="CY7" s="39">
        <v>
96.88</v>
      </c>
      <c r="CZ7" s="39">
        <v>
97.23</v>
      </c>
      <c r="DA7" s="39">
        <v>
96.56</v>
      </c>
      <c r="DB7" s="39">
        <v>
89.45</v>
      </c>
      <c r="DC7" s="39">
        <v>
89.5</v>
      </c>
      <c r="DD7" s="39">
        <v>
89.52</v>
      </c>
      <c r="DE7" s="39">
        <v>
89.17</v>
      </c>
      <c r="DF7" s="39">
        <v>
88.86</v>
      </c>
      <c r="DG7" s="39">
        <v>
89.92</v>
      </c>
      <c r="DH7" s="39">
        <v>
38.54</v>
      </c>
      <c r="DI7" s="39">
        <v>
35.409999999999997</v>
      </c>
      <c r="DJ7" s="39">
        <v>
37.159999999999997</v>
      </c>
      <c r="DK7" s="39">
        <v>
36.18</v>
      </c>
      <c r="DL7" s="39">
        <v>
37.93</v>
      </c>
      <c r="DM7" s="39">
        <v>
44.91</v>
      </c>
      <c r="DN7" s="39">
        <v>
45.89</v>
      </c>
      <c r="DO7" s="39">
        <v>
46.58</v>
      </c>
      <c r="DP7" s="39">
        <v>
46.99</v>
      </c>
      <c r="DQ7" s="39">
        <v>
47.89</v>
      </c>
      <c r="DR7" s="39">
        <v>
48.85</v>
      </c>
      <c r="DS7" s="39">
        <v>
5.32</v>
      </c>
      <c r="DT7" s="39">
        <v>
5.44</v>
      </c>
      <c r="DU7" s="39">
        <v>
5.05</v>
      </c>
      <c r="DV7" s="39">
        <v>
7.56</v>
      </c>
      <c r="DW7" s="39">
        <v>
8.7200000000000006</v>
      </c>
      <c r="DX7" s="39">
        <v>
12.03</v>
      </c>
      <c r="DY7" s="39">
        <v>
13.14</v>
      </c>
      <c r="DZ7" s="39">
        <v>
14.45</v>
      </c>
      <c r="EA7" s="39">
        <v>
15.83</v>
      </c>
      <c r="EB7" s="39">
        <v>
16.899999999999999</v>
      </c>
      <c r="EC7" s="39">
        <v>
17.8</v>
      </c>
      <c r="ED7" s="39">
        <v>
0.42</v>
      </c>
      <c r="EE7" s="39">
        <v>
1.1599999999999999</v>
      </c>
      <c r="EF7" s="39">
        <v>
2.33</v>
      </c>
      <c r="EG7" s="39">
        <v>
0.16</v>
      </c>
      <c r="EH7" s="39">
        <v>
0</v>
      </c>
      <c r="EI7" s="39">
        <v>
0.75</v>
      </c>
      <c r="EJ7" s="39">
        <v>
0.95</v>
      </c>
      <c r="EK7" s="39">
        <v>
0.74</v>
      </c>
      <c r="EL7" s="39">
        <v>
0.74</v>
      </c>
      <c r="EM7" s="39">
        <v>
0.72</v>
      </c>
      <c r="EN7" s="39">
        <v>
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DATEVALUE($B$6-4&amp;"年1月1日")</f>
        <v>
41640</v>
      </c>
      <c r="C10" s="43">
        <f>
DATEVALUE($B$6-3&amp;"年1月1日")</f>
        <v>
42005</v>
      </c>
      <c r="D10" s="43">
        <f>
DATEVALUE($B$6-2&amp;"年1月1日")</f>
        <v>
42370</v>
      </c>
      <c r="E10" s="43">
        <f>
DATEVALUE($B$6-1&amp;"年1月1日")</f>
        <v>
42736</v>
      </c>
      <c r="F10" s="43">
        <f>
DATEVALUE($B$6&amp;"年1月1日")</f>
        <v>
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昭島市</cp:lastModifiedBy>
  <cp:lastPrinted>2020-01-30T02:18:51Z</cp:lastPrinted>
  <dcterms:created xsi:type="dcterms:W3CDTF">2019-12-05T04:13:32Z</dcterms:created>
  <dcterms:modified xsi:type="dcterms:W3CDTF">2020-01-30T08:11:43Z</dcterms:modified>
</cp:coreProperties>
</file>