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5_地方公営企業\平成３１年度\320109_公営企業に係る経営比較分析表（平成30年度決算）の分析等について（依頼）\05_公表作業\01_公表データ\20_練馬区　☆\"/>
    </mc:Choice>
  </mc:AlternateContent>
  <workbookProtection workbookAlgorithmName="SHA-512" workbookHashValue="mDgCKmMBxmilcfHG608VcNx33TcoRCG37Rc0crg09bjBDgouo3vfqOOWGi77+QmU80wdFZnoqsiIStkx/67DNw==" workbookSaltValue="45WkKLKV2tpcKEoAHDWIp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GQ30" i="4"/>
  <c r="BZ30" i="4"/>
  <c r="LT76" i="4"/>
  <c r="GQ51" i="4"/>
  <c r="LH30" i="4"/>
  <c r="IE76" i="4"/>
  <c r="BZ51" i="4"/>
  <c r="BG30" i="4"/>
  <c r="AV76" i="4"/>
  <c r="KO51" i="4"/>
  <c r="LE76" i="4"/>
  <c r="KO30" i="4"/>
  <c r="HP76" i="4"/>
  <c r="BG51" i="4"/>
  <c r="FX30" i="4"/>
  <c r="FX51" i="4"/>
  <c r="KP76" i="4"/>
  <c r="JV30" i="4"/>
  <c r="HA76" i="4"/>
  <c r="AN51" i="4"/>
  <c r="FE30" i="4"/>
  <c r="JV51" i="4"/>
  <c r="AN30" i="4"/>
  <c r="AG76" i="4"/>
  <c r="FE51" i="4"/>
  <c r="KA76" i="4"/>
  <c r="EL51" i="4"/>
  <c r="JC30" i="4"/>
  <c r="JC51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<sst xmlns="http://schemas.openxmlformats.org/spreadsheetml/2006/main" count="278" uniqueCount="128">
  <si>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</si>
  <si>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</si>
  <si>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</si>
  <si>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</si>
  <si>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</si>
  <si>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</si>
  <si>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</si>
  <si>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</si>
  <si>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</si>
  <si>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</si>
  <si>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</si>
  <si>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</si>
  <si>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</si>
  <si>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</si>
  <si>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</si>
  <si>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</si>
  <si>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</si>
  <si>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</si>
  <si>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</si>
  <si>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</si>
  <si>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</si>
  <si>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</si>
  <si>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</si>
  <si>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</si>
  <si>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</si>
  <si>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</si>
  <si>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</si>
  <si>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</si>
  <si>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</si>
  <si>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</si>
  <si>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</si>
  <si>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</si>
  <si>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</si>
  <si>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</si>
  <si>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</si>
  <si>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</si>
  <si>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</si>
  <si>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</si>
  <si>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</si>
  <si>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</si>
  <si>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</si>
  <si>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</si>
  <si>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</si>
  <si>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</si>
  <si>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</si>
  <si>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</si>
  <si>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</si>
  <si>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</si>
  <si>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</si>
  <si>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</si>
  <si>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</si>
  <si>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</si>
  <si>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</si>
  <si>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</si>
  <si>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</si>
  <si>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</si>
  <si>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</si>
  <si>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</si>
  <si>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</si>
  <si>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</si>
  <si>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</si>
  <si>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</si>
  <si>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</si>
  <si>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</si>
  <si>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</si>
  <si>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</si>
  <si>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</si>
  <si>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</si>
  <si>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</si>
  <si>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</si>
  <si>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</si>
  <si>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</si>
  <si>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</si>
  <si>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</si>
  <si>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</si>
  <si>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</si>
  <si>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</si>
  <si>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</si>
  <si>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</si>
  <si>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</si>
  <si>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</si>
  <si>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</si>
  <si>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</si>
  <si>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</si>
  <si>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</si>
  <si>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</si>
  <si>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</si>
  <si>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</si>
  <si>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</si>
  <si>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</si>
  <si>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</si>
  <si>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</si>
  <si>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</si>
  <si>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</si>
  <si>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</si>
  <si>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</si>
  <si>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</si>
  <si>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</si>
  <si>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</si>
  <si>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</si>
  <si>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</si>
  <si>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</si>
  <si>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</si>
  <si>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</si>
  <si>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</si>
  <si>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</si>
  <si>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練馬区</t>
  </si>
  <si>
    <t>練馬駅北口駐車場</t>
  </si>
  <si>
    <t>法非適用</t>
  </si>
  <si>
    <t>駐車場整備事業</t>
  </si>
  <si>
    <t>-</t>
  </si>
  <si>
    <t>Ａ２Ｂ１</t>
  </si>
  <si>
    <t>非設置</t>
  </si>
  <si>
    <t>該当数値なし</t>
  </si>
  <si>
    <t>その他駐車場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</si>
  <si>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</si>
  <si>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</si>
  <si>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</si>
  <si>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</si>
  <si>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</si>
  <si>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</si>
  <si>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</si>
  <si>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</si>
  <si>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</si>
  <si>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本施設については、地方債残高がない状況である。
管制設備については順次、更新を行っており、今後も老朽化の状況をみながら、計画的に更新を行っていく。</t>
    <phoneticPr fontId="5"/>
  </si>
  <si>
    <t>本施設は、収益的収支比率はおおむね類似施設の平均値と同等かつ100％超となっており、黒字運営が行わなれている。
稼働率も類似施設平均値を上回っており、良好に運営されている。</t>
    <phoneticPr fontId="5"/>
  </si>
  <si>
    <t xml:space="preserve">本施設の稼働率については、直近5年間において、概ね200％を超え、類似施設の平均を概ね上回っている。
</t>
    <phoneticPr fontId="5"/>
  </si>
  <si>
    <r>
      <t>本施設については、概ね他会計からの補助金を充当しておらず、独立採算を行えている状況である。
収益的収支比率が100％超であるものの、売上高GOP比率およ</t>
    </r>
    <r>
      <rPr>
        <sz val="11"/>
        <rFont val="ＭＳ ゴシック"/>
        <family val="3"/>
        <charset val="128"/>
      </rPr>
      <t>びEBITDAが低いことから、収益率、利益率が低いことがわかる。
また、最低賃金の上昇に伴い労務費の増加が懸念されるが、料金体系の見直しも検討していく。</t>
    </r>
    <rPh sb="145" eb="147">
      <t>ケントウ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</si>
</sst>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105.9</c:v>
                </c:pt>
                <c:pt idx="1">
                  <c:v>116.8</c:v>
                </c:pt>
                <c:pt idx="2">
                  <c:v>106.6</c:v>
                </c:pt>
                <c:pt idx="3">
                  <c:v>108.9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5-45DC-A099-32EA699E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5-45DC-A099-32EA699E6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F-484E-BF32-28CE5AB6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9F-484E-BF32-28CE5AB66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8AE-4DDC-8B6C-CBC6AFABD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AE-4DDC-8B6C-CBC6AFABD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516-4EAE-92D9-D87C671C9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6-4EAE-92D9-D87C671C9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3.3</c:v>
                </c:pt>
                <c:pt idx="3">
                  <c:v>2.9</c:v>
                </c:pt>
                <c:pt idx="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C1-4B97-B071-6E0811007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C1-4B97-B071-6E0811007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16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7-4ADC-B3D2-2B5777511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A7-4ADC-B3D2-2B5777511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203.6</c:v>
                </c:pt>
                <c:pt idx="1">
                  <c:v>215.7</c:v>
                </c:pt>
                <c:pt idx="2">
                  <c:v>217</c:v>
                </c:pt>
                <c:pt idx="3">
                  <c:v>204.9</c:v>
                </c:pt>
                <c:pt idx="4">
                  <c:v>208.6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0-4DE8-AB6B-0A6BA626D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0-4DE8-AB6B-0A6BA626D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5.6</c:v>
                </c:pt>
                <c:pt idx="1">
                  <c:v>14.4</c:v>
                </c:pt>
                <c:pt idx="2">
                  <c:v>3.2</c:v>
                </c:pt>
                <c:pt idx="3">
                  <c:v>5.7</c:v>
                </c:pt>
                <c:pt idx="4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9-4E2D-86D7-AD8526F0F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19-4E2D-86D7-AD8526F0F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11839</c:v>
                </c:pt>
                <c:pt idx="1">
                  <c:v>32681</c:v>
                </c:pt>
                <c:pt idx="2">
                  <c:v>14042</c:v>
                </c:pt>
                <c:pt idx="3">
                  <c:v>12470</c:v>
                </c:pt>
                <c:pt idx="4">
                  <c:v>-360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C-4778-B757-6E257D411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C-4778-B757-6E257D411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70" zoomScaleNormal="7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
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
データ!H6&amp;"　"&amp;データ!I6</f>
        <v>
東京都練馬区　練馬駅北口駐車場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
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
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
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
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
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
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
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
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
データ!J7</f>
        <v>
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
データ!K7</f>
        <v>
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
データ!L7</f>
        <v>
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
データ!M7</f>
        <v>
Ａ２Ｂ１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
データ!N7</f>
        <v>
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
データ!S7</f>
        <v>
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
データ!T7</f>
        <v>
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
データ!U7</f>
        <v>
18379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
10</v>
      </c>
      <c r="NE8" s="9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
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
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
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
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
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
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
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
19</v>
      </c>
      <c r="NE9" s="95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
データ!O7</f>
        <v>
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
114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
データ!Q7</f>
        <v>
地下式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
データ!R7</f>
        <v>
23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
データ!V7</f>
        <v>
490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
データ!W7</f>
        <v>
400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
データ!X7</f>
        <v>
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
21</v>
      </c>
      <c r="NE10" s="103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
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
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
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
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
125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
データ!$B$11</f>
        <v>
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
データ!$C$11</f>
        <v>
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
データ!$D$11</f>
        <v>
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
データ!$E$11</f>
        <v>
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
データ!$F$11</f>
        <v>
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
データ!$B$11</f>
        <v>
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
データ!$C$11</f>
        <v>
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
データ!$D$11</f>
        <v>
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
データ!$E$11</f>
        <v>
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
データ!$F$11</f>
        <v>
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
データ!$B$11</f>
        <v>
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
データ!$C$11</f>
        <v>
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
データ!$D$11</f>
        <v>
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
データ!$E$11</f>
        <v>
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
データ!$F$11</f>
        <v>
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
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
データ!Y7</f>
        <v>
105.9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
データ!Z7</f>
        <v>
116.8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
データ!AA7</f>
        <v>
106.6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
データ!AB7</f>
        <v>
108.9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
データ!AC7</f>
        <v>
100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
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
データ!AJ7</f>
        <v>
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
データ!AK7</f>
        <v>
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
データ!AL7</f>
        <v>
3.3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
データ!AM7</f>
        <v>
2.9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
データ!AN7</f>
        <v>
0.2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
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
データ!DK7</f>
        <v>
203.6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
データ!DL7</f>
        <v>
215.7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
データ!DM7</f>
        <v>
217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
データ!DN7</f>
        <v>
204.9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
データ!DO7</f>
        <v>
208.6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
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
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
データ!AD7</f>
        <v>
110.9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
データ!AE7</f>
        <v>
113.4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
データ!AF7</f>
        <v>
191.4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
データ!AG7</f>
        <v>
141.30000000000001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
データ!AH7</f>
        <v>
128.30000000000001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
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
データ!AO7</f>
        <v>
10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
データ!AP7</f>
        <v>
9.5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
データ!AQ7</f>
        <v>
15.1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
データ!AR7</f>
        <v>
15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
データ!AS7</f>
        <v>
10.5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
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
データ!DP7</f>
        <v>
182.5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
データ!DQ7</f>
        <v>
185.2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
データ!DR7</f>
        <v>
184.1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
データ!DS7</f>
        <v>
186.8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
データ!DT7</f>
        <v>
181.6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
124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
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
126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
データ!$B$11</f>
        <v>
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
データ!$C$11</f>
        <v>
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
データ!$D$11</f>
        <v>
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
データ!$E$11</f>
        <v>
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
データ!$F$11</f>
        <v>
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
データ!$B$11</f>
        <v>
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
データ!$C$11</f>
        <v>
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
データ!$D$11</f>
        <v>
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
データ!$E$11</f>
        <v>
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
データ!$F$11</f>
        <v>
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
データ!$B$11</f>
        <v>
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
データ!$C$11</f>
        <v>
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
データ!$D$11</f>
        <v>
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
データ!$E$11</f>
        <v>
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
データ!$F$11</f>
        <v>
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
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
データ!AU7</f>
        <v>
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
データ!AV7</f>
        <v>
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
データ!AW7</f>
        <v>
19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
データ!AX7</f>
        <v>
16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
データ!AY7</f>
        <v>
1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
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
データ!BF7</f>
        <v>
5.6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
データ!BG7</f>
        <v>
14.4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
データ!BH7</f>
        <v>
3.2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
データ!BI7</f>
        <v>
5.7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
データ!BJ7</f>
        <v>
-0.2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
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
データ!BQ7</f>
        <v>
11839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
データ!BR7</f>
        <v>
32681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
データ!BS7</f>
        <v>
14042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
データ!BT7</f>
        <v>
12470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
データ!BU7</f>
        <v>
-360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
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
データ!AZ7</f>
        <v>
202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
データ!BA7</f>
        <v>
177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
データ!BB7</f>
        <v>
145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
データ!BC7</f>
        <v>
108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
データ!BD7</f>
        <v>
90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
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
データ!BK7</f>
        <v>
18.2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
データ!BL7</f>
        <v>
17.5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
データ!BM7</f>
        <v>
14.3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
データ!BN7</f>
        <v>
11.8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
データ!BO7</f>
        <v>
8.6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
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
データ!BV7</f>
        <v>
37843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
データ!BW7</f>
        <v>
36318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
データ!BX7</f>
        <v>
37745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
データ!BY7</f>
        <v>
35151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
データ!BZ7</f>
        <v>
29367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
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
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
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
127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
データ!CM7</f>
        <v>
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
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
データ!$B$11</f>
        <v>
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
データ!$C$11</f>
        <v>
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
データ!$D$11</f>
        <v>
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
データ!$E$11</f>
        <v>
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
データ!$F$11</f>
        <v>
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
データ!CN7</f>
        <v>
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
データ!$B$11</f>
        <v>
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
データ!$C$11</f>
        <v>
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
データ!$D$11</f>
        <v>
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
データ!$E$11</f>
        <v>
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
データ!$F$11</f>
        <v>
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
データ!$B$11</f>
        <v>
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
データ!$C$11</f>
        <v>
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
データ!$D$11</f>
        <v>
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
データ!$E$11</f>
        <v>
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
データ!$F$11</f>
        <v>
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
27</v>
      </c>
      <c r="J77" s="139"/>
      <c r="K77" s="139"/>
      <c r="L77" s="139"/>
      <c r="M77" s="139"/>
      <c r="N77" s="139"/>
      <c r="O77" s="139"/>
      <c r="P77" s="139"/>
      <c r="Q77" s="139"/>
      <c r="R77" s="119" t="str">
        <f>
データ!CB7</f>
        <v xml:space="preserve">
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
データ!CC7</f>
        <v xml:space="preserve">
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
データ!CD7</f>
        <v xml:space="preserve">
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
データ!CE7</f>
        <v xml:space="preserve">
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
データ!CF7</f>
        <v xml:space="preserve">
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
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
データ!CO7</f>
        <v xml:space="preserve">
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
データ!CP7</f>
        <v xml:space="preserve">
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
データ!CQ7</f>
        <v xml:space="preserve">
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
データ!CR7</f>
        <v xml:space="preserve">
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
データ!CS7</f>
        <v xml:space="preserve">
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
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
データ!CZ7</f>
        <v>
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
データ!DA7</f>
        <v>
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
データ!DB7</f>
        <v>
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
データ!DC7</f>
        <v>
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
データ!DD7</f>
        <v>
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
29</v>
      </c>
      <c r="J78" s="139"/>
      <c r="K78" s="139"/>
      <c r="L78" s="139"/>
      <c r="M78" s="139"/>
      <c r="N78" s="139"/>
      <c r="O78" s="139"/>
      <c r="P78" s="139"/>
      <c r="Q78" s="139"/>
      <c r="R78" s="119" t="str">
        <f>
データ!CG7</f>
        <v xml:space="preserve">
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
データ!CH7</f>
        <v xml:space="preserve">
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
データ!CI7</f>
        <v xml:space="preserve">
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
データ!CJ7</f>
        <v xml:space="preserve">
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
データ!CK7</f>
        <v xml:space="preserve">
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
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
データ!CT7</f>
        <v xml:space="preserve">
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
データ!CU7</f>
        <v xml:space="preserve">
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
データ!CV7</f>
        <v xml:space="preserve">
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
データ!CW7</f>
        <v xml:space="preserve">
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
データ!CX7</f>
        <v xml:space="preserve">
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
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
データ!DE7</f>
        <v>
351.1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
データ!DF7</f>
        <v>
278.89999999999998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
データ!DG7</f>
        <v>
205.5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
データ!DH7</f>
        <v>
187.9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
データ!DI7</f>
        <v>
139.69999999999999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【297.1】</v>
      </c>
      <c r="C88" s="46" t="str">
        <f>
データ!AT6</f>
        <v>
【5.3】</v>
      </c>
      <c r="D88" s="46" t="str">
        <f>
データ!BE6</f>
        <v>
【30】</v>
      </c>
      <c r="E88" s="46" t="str">
        <f>
データ!DU6</f>
        <v>
【199.3】</v>
      </c>
      <c r="F88" s="46" t="str">
        <f>
データ!BP6</f>
        <v>
【26.3】</v>
      </c>
      <c r="G88" s="46" t="str">
        <f>
データ!CA6</f>
        <v>
【16,102】</v>
      </c>
      <c r="H88" s="46" t="str">
        <f>
データ!CL6</f>
        <v xml:space="preserve">
 </v>
      </c>
      <c r="I88" s="46" t="s">
        <v>
48</v>
      </c>
      <c r="J88" s="46" t="s">
        <v>
48</v>
      </c>
      <c r="K88" s="46" t="str">
        <f>
データ!CY6</f>
        <v xml:space="preserve">
 </v>
      </c>
      <c r="L88" s="46" t="str">
        <f>
データ!DJ6</f>
        <v>
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LzTgajDdk8zjUuWMup8Wc52tBBuSghvSTVQGtIQ5evhOWUnp7jOfJqmUJnQ4iJI4UjFo1j6AGWl0Me8TzHjDRA==" saltValue="ZVH1kfR8ieSL2ZtNWBwx0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50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51</v>
      </c>
      <c r="B3" s="50" t="s">
        <v>
52</v>
      </c>
      <c r="C3" s="50" t="s">
        <v>
53</v>
      </c>
      <c r="D3" s="50" t="s">
        <v>
54</v>
      </c>
      <c r="E3" s="50" t="s">
        <v>
55</v>
      </c>
      <c r="F3" s="50" t="s">
        <v>
56</v>
      </c>
      <c r="G3" s="50" t="s">
        <v>
57</v>
      </c>
      <c r="H3" s="143" t="s">
        <v>
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61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62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63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64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65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66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67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68</v>
      </c>
      <c r="CN4" s="149" t="s">
        <v>
69</v>
      </c>
      <c r="CO4" s="140" t="s">
        <v>
70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71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72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73</v>
      </c>
      <c r="B5" s="58"/>
      <c r="C5" s="58"/>
      <c r="D5" s="58"/>
      <c r="E5" s="58"/>
      <c r="F5" s="58"/>
      <c r="G5" s="58"/>
      <c r="H5" s="59" t="s">
        <v>
74</v>
      </c>
      <c r="I5" s="59" t="s">
        <v>
75</v>
      </c>
      <c r="J5" s="59" t="s">
        <v>
76</v>
      </c>
      <c r="K5" s="59" t="s">
        <v>
77</v>
      </c>
      <c r="L5" s="59" t="s">
        <v>
78</v>
      </c>
      <c r="M5" s="59" t="s">
        <v>
4</v>
      </c>
      <c r="N5" s="59" t="s">
        <v>
5</v>
      </c>
      <c r="O5" s="59" t="s">
        <v>
79</v>
      </c>
      <c r="P5" s="59" t="s">
        <v>
13</v>
      </c>
      <c r="Q5" s="59" t="s">
        <v>
80</v>
      </c>
      <c r="R5" s="59" t="s">
        <v>
81</v>
      </c>
      <c r="S5" s="59" t="s">
        <v>
82</v>
      </c>
      <c r="T5" s="59" t="s">
        <v>
83</v>
      </c>
      <c r="U5" s="59" t="s">
        <v>
84</v>
      </c>
      <c r="V5" s="59" t="s">
        <v>
85</v>
      </c>
      <c r="W5" s="59" t="s">
        <v>
86</v>
      </c>
      <c r="X5" s="59" t="s">
        <v>
87</v>
      </c>
      <c r="Y5" s="59" t="s">
        <v>
88</v>
      </c>
      <c r="Z5" s="59" t="s">
        <v>
89</v>
      </c>
      <c r="AA5" s="59" t="s">
        <v>
90</v>
      </c>
      <c r="AB5" s="59" t="s">
        <v>
91</v>
      </c>
      <c r="AC5" s="59" t="s">
        <v>
92</v>
      </c>
      <c r="AD5" s="59" t="s">
        <v>
93</v>
      </c>
      <c r="AE5" s="59" t="s">
        <v>
94</v>
      </c>
      <c r="AF5" s="59" t="s">
        <v>
95</v>
      </c>
      <c r="AG5" s="59" t="s">
        <v>
96</v>
      </c>
      <c r="AH5" s="59" t="s">
        <v>
97</v>
      </c>
      <c r="AI5" s="59" t="s">
        <v>
98</v>
      </c>
      <c r="AJ5" s="59" t="s">
        <v>
99</v>
      </c>
      <c r="AK5" s="59" t="s">
        <v>
89</v>
      </c>
      <c r="AL5" s="59" t="s">
        <v>
90</v>
      </c>
      <c r="AM5" s="59" t="s">
        <v>
91</v>
      </c>
      <c r="AN5" s="59" t="s">
        <v>
92</v>
      </c>
      <c r="AO5" s="59" t="s">
        <v>
93</v>
      </c>
      <c r="AP5" s="59" t="s">
        <v>
94</v>
      </c>
      <c r="AQ5" s="59" t="s">
        <v>
95</v>
      </c>
      <c r="AR5" s="59" t="s">
        <v>
96</v>
      </c>
      <c r="AS5" s="59" t="s">
        <v>
97</v>
      </c>
      <c r="AT5" s="59" t="s">
        <v>
98</v>
      </c>
      <c r="AU5" s="59" t="s">
        <v>
88</v>
      </c>
      <c r="AV5" s="59" t="s">
        <v>
89</v>
      </c>
      <c r="AW5" s="59" t="s">
        <v>
90</v>
      </c>
      <c r="AX5" s="59" t="s">
        <v>
91</v>
      </c>
      <c r="AY5" s="59" t="s">
        <v>
92</v>
      </c>
      <c r="AZ5" s="59" t="s">
        <v>
93</v>
      </c>
      <c r="BA5" s="59" t="s">
        <v>
94</v>
      </c>
      <c r="BB5" s="59" t="s">
        <v>
95</v>
      </c>
      <c r="BC5" s="59" t="s">
        <v>
96</v>
      </c>
      <c r="BD5" s="59" t="s">
        <v>
97</v>
      </c>
      <c r="BE5" s="59" t="s">
        <v>
98</v>
      </c>
      <c r="BF5" s="59" t="s">
        <v>
88</v>
      </c>
      <c r="BG5" s="59" t="s">
        <v>
89</v>
      </c>
      <c r="BH5" s="59" t="s">
        <v>
100</v>
      </c>
      <c r="BI5" s="59" t="s">
        <v>
91</v>
      </c>
      <c r="BJ5" s="59" t="s">
        <v>
92</v>
      </c>
      <c r="BK5" s="59" t="s">
        <v>
93</v>
      </c>
      <c r="BL5" s="59" t="s">
        <v>
94</v>
      </c>
      <c r="BM5" s="59" t="s">
        <v>
95</v>
      </c>
      <c r="BN5" s="59" t="s">
        <v>
96</v>
      </c>
      <c r="BO5" s="59" t="s">
        <v>
97</v>
      </c>
      <c r="BP5" s="59" t="s">
        <v>
98</v>
      </c>
      <c r="BQ5" s="59" t="s">
        <v>
88</v>
      </c>
      <c r="BR5" s="59" t="s">
        <v>
89</v>
      </c>
      <c r="BS5" s="59" t="s">
        <v>
90</v>
      </c>
      <c r="BT5" s="59" t="s">
        <v>
91</v>
      </c>
      <c r="BU5" s="59" t="s">
        <v>
92</v>
      </c>
      <c r="BV5" s="59" t="s">
        <v>
93</v>
      </c>
      <c r="BW5" s="59" t="s">
        <v>
94</v>
      </c>
      <c r="BX5" s="59" t="s">
        <v>
95</v>
      </c>
      <c r="BY5" s="59" t="s">
        <v>
96</v>
      </c>
      <c r="BZ5" s="59" t="s">
        <v>
97</v>
      </c>
      <c r="CA5" s="59" t="s">
        <v>
98</v>
      </c>
      <c r="CB5" s="59" t="s">
        <v>
88</v>
      </c>
      <c r="CC5" s="59" t="s">
        <v>
89</v>
      </c>
      <c r="CD5" s="59" t="s">
        <v>
90</v>
      </c>
      <c r="CE5" s="59" t="s">
        <v>
101</v>
      </c>
      <c r="CF5" s="59" t="s">
        <v>
92</v>
      </c>
      <c r="CG5" s="59" t="s">
        <v>
93</v>
      </c>
      <c r="CH5" s="59" t="s">
        <v>
94</v>
      </c>
      <c r="CI5" s="59" t="s">
        <v>
95</v>
      </c>
      <c r="CJ5" s="59" t="s">
        <v>
96</v>
      </c>
      <c r="CK5" s="59" t="s">
        <v>
97</v>
      </c>
      <c r="CL5" s="59" t="s">
        <v>
98</v>
      </c>
      <c r="CM5" s="150"/>
      <c r="CN5" s="150"/>
      <c r="CO5" s="59" t="s">
        <v>
88</v>
      </c>
      <c r="CP5" s="59" t="s">
        <v>
89</v>
      </c>
      <c r="CQ5" s="59" t="s">
        <v>
90</v>
      </c>
      <c r="CR5" s="59" t="s">
        <v>
91</v>
      </c>
      <c r="CS5" s="59" t="s">
        <v>
92</v>
      </c>
      <c r="CT5" s="59" t="s">
        <v>
93</v>
      </c>
      <c r="CU5" s="59" t="s">
        <v>
94</v>
      </c>
      <c r="CV5" s="59" t="s">
        <v>
95</v>
      </c>
      <c r="CW5" s="59" t="s">
        <v>
96</v>
      </c>
      <c r="CX5" s="59" t="s">
        <v>
97</v>
      </c>
      <c r="CY5" s="59" t="s">
        <v>
98</v>
      </c>
      <c r="CZ5" s="59" t="s">
        <v>
88</v>
      </c>
      <c r="DA5" s="59" t="s">
        <v>
89</v>
      </c>
      <c r="DB5" s="59" t="s">
        <v>
90</v>
      </c>
      <c r="DC5" s="59" t="s">
        <v>
91</v>
      </c>
      <c r="DD5" s="59" t="s">
        <v>
92</v>
      </c>
      <c r="DE5" s="59" t="s">
        <v>
93</v>
      </c>
      <c r="DF5" s="59" t="s">
        <v>
94</v>
      </c>
      <c r="DG5" s="59" t="s">
        <v>
95</v>
      </c>
      <c r="DH5" s="59" t="s">
        <v>
96</v>
      </c>
      <c r="DI5" s="59" t="s">
        <v>
97</v>
      </c>
      <c r="DJ5" s="59" t="s">
        <v>
35</v>
      </c>
      <c r="DK5" s="59" t="s">
        <v>
88</v>
      </c>
      <c r="DL5" s="59" t="s">
        <v>
89</v>
      </c>
      <c r="DM5" s="59" t="s">
        <v>
100</v>
      </c>
      <c r="DN5" s="59" t="s">
        <v>
91</v>
      </c>
      <c r="DO5" s="59" t="s">
        <v>
92</v>
      </c>
      <c r="DP5" s="59" t="s">
        <v>
93</v>
      </c>
      <c r="DQ5" s="59" t="s">
        <v>
94</v>
      </c>
      <c r="DR5" s="59" t="s">
        <v>
95</v>
      </c>
      <c r="DS5" s="59" t="s">
        <v>
96</v>
      </c>
      <c r="DT5" s="59" t="s">
        <v>
97</v>
      </c>
      <c r="DU5" s="59" t="s">
        <v>
98</v>
      </c>
    </row>
    <row r="6" spans="1:125" s="66" customFormat="1" x14ac:dyDescent="0.15">
      <c r="A6" s="49" t="s">
        <v>
102</v>
      </c>
      <c r="B6" s="60">
        <f>
B8</f>
        <v>
2018</v>
      </c>
      <c r="C6" s="60">
        <f t="shared" ref="C6:X6" si="1">
C8</f>
        <v>
131202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4</v>
      </c>
      <c r="H6" s="60" t="str">
        <f>
SUBSTITUTE(H8,"　","")</f>
        <v>
東京都練馬区</v>
      </c>
      <c r="I6" s="60" t="str">
        <f t="shared" si="1"/>
        <v>
練馬駅北口駐車場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Ａ２Ｂ１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地下式</v>
      </c>
      <c r="R6" s="63">
        <f t="shared" si="1"/>
        <v>
23</v>
      </c>
      <c r="S6" s="62" t="str">
        <f t="shared" si="1"/>
        <v>
商業施設</v>
      </c>
      <c r="T6" s="62" t="str">
        <f t="shared" si="1"/>
        <v>
無</v>
      </c>
      <c r="U6" s="63">
        <f t="shared" si="1"/>
        <v>
18379</v>
      </c>
      <c r="V6" s="63">
        <f t="shared" si="1"/>
        <v>
490</v>
      </c>
      <c r="W6" s="63">
        <f t="shared" si="1"/>
        <v>
400</v>
      </c>
      <c r="X6" s="62" t="str">
        <f t="shared" si="1"/>
        <v>
利用料金制</v>
      </c>
      <c r="Y6" s="64">
        <f>
IF(Y8="-",NA(),Y8)</f>
        <v>
105.9</v>
      </c>
      <c r="Z6" s="64">
        <f t="shared" ref="Z6:AH6" si="2">
IF(Z8="-",NA(),Z8)</f>
        <v>
116.8</v>
      </c>
      <c r="AA6" s="64">
        <f t="shared" si="2"/>
        <v>
106.6</v>
      </c>
      <c r="AB6" s="64">
        <f t="shared" si="2"/>
        <v>
108.9</v>
      </c>
      <c r="AC6" s="64">
        <f t="shared" si="2"/>
        <v>
100</v>
      </c>
      <c r="AD6" s="64">
        <f t="shared" si="2"/>
        <v>
110.9</v>
      </c>
      <c r="AE6" s="64">
        <f t="shared" si="2"/>
        <v>
113.4</v>
      </c>
      <c r="AF6" s="64">
        <f t="shared" si="2"/>
        <v>
191.4</v>
      </c>
      <c r="AG6" s="64">
        <f t="shared" si="2"/>
        <v>
141.30000000000001</v>
      </c>
      <c r="AH6" s="64">
        <f t="shared" si="2"/>
        <v>
128.30000000000001</v>
      </c>
      <c r="AI6" s="61" t="str">
        <f>
IF(AI8="-","",IF(AI8="-","【-】","【"&amp;SUBSTITUTE(TEXT(AI8,"#,##0.0"),"-","△")&amp;"】"))</f>
        <v>
【297.1】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3.3</v>
      </c>
      <c r="AM6" s="64">
        <f t="shared" si="3"/>
        <v>
2.9</v>
      </c>
      <c r="AN6" s="64">
        <f t="shared" si="3"/>
        <v>
0.2</v>
      </c>
      <c r="AO6" s="64">
        <f t="shared" si="3"/>
        <v>
10</v>
      </c>
      <c r="AP6" s="64">
        <f t="shared" si="3"/>
        <v>
9.5</v>
      </c>
      <c r="AQ6" s="64">
        <f t="shared" si="3"/>
        <v>
15.1</v>
      </c>
      <c r="AR6" s="64">
        <f t="shared" si="3"/>
        <v>
15</v>
      </c>
      <c r="AS6" s="64">
        <f t="shared" si="3"/>
        <v>
10.5</v>
      </c>
      <c r="AT6" s="61" t="str">
        <f>
IF(AT8="-","",IF(AT8="-","【-】","【"&amp;SUBSTITUTE(TEXT(AT8,"#,##0.0"),"-","△")&amp;"】"))</f>
        <v>
【5.3】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19</v>
      </c>
      <c r="AX6" s="65">
        <f t="shared" si="4"/>
        <v>
16</v>
      </c>
      <c r="AY6" s="65">
        <f t="shared" si="4"/>
        <v>
1</v>
      </c>
      <c r="AZ6" s="65">
        <f t="shared" si="4"/>
        <v>
202</v>
      </c>
      <c r="BA6" s="65">
        <f t="shared" si="4"/>
        <v>
177</v>
      </c>
      <c r="BB6" s="65">
        <f t="shared" si="4"/>
        <v>
145</v>
      </c>
      <c r="BC6" s="65">
        <f t="shared" si="4"/>
        <v>
108</v>
      </c>
      <c r="BD6" s="65">
        <f t="shared" si="4"/>
        <v>
90</v>
      </c>
      <c r="BE6" s="63" t="str">
        <f>
IF(BE8="-","",IF(BE8="-","【-】","【"&amp;SUBSTITUTE(TEXT(BE8,"#,##0"),"-","△")&amp;"】"))</f>
        <v>
【30】</v>
      </c>
      <c r="BF6" s="64">
        <f>
IF(BF8="-",NA(),BF8)</f>
        <v>
5.6</v>
      </c>
      <c r="BG6" s="64">
        <f t="shared" ref="BG6:BO6" si="5">
IF(BG8="-",NA(),BG8)</f>
        <v>
14.4</v>
      </c>
      <c r="BH6" s="64">
        <f t="shared" si="5"/>
        <v>
3.2</v>
      </c>
      <c r="BI6" s="64">
        <f t="shared" si="5"/>
        <v>
5.7</v>
      </c>
      <c r="BJ6" s="64">
        <f t="shared" si="5"/>
        <v>
-0.2</v>
      </c>
      <c r="BK6" s="64">
        <f t="shared" si="5"/>
        <v>
18.2</v>
      </c>
      <c r="BL6" s="64">
        <f t="shared" si="5"/>
        <v>
17.5</v>
      </c>
      <c r="BM6" s="64">
        <f t="shared" si="5"/>
        <v>
14.3</v>
      </c>
      <c r="BN6" s="64">
        <f t="shared" si="5"/>
        <v>
11.8</v>
      </c>
      <c r="BO6" s="64">
        <f t="shared" si="5"/>
        <v>
8.6</v>
      </c>
      <c r="BP6" s="61" t="str">
        <f>
IF(BP8="-","",IF(BP8="-","【-】","【"&amp;SUBSTITUTE(TEXT(BP8,"#,##0.0"),"-","△")&amp;"】"))</f>
        <v>
【26.3】</v>
      </c>
      <c r="BQ6" s="65">
        <f>
IF(BQ8="-",NA(),BQ8)</f>
        <v>
11839</v>
      </c>
      <c r="BR6" s="65">
        <f t="shared" ref="BR6:BZ6" si="6">
IF(BR8="-",NA(),BR8)</f>
        <v>
32681</v>
      </c>
      <c r="BS6" s="65">
        <f t="shared" si="6"/>
        <v>
14042</v>
      </c>
      <c r="BT6" s="65">
        <f t="shared" si="6"/>
        <v>
12470</v>
      </c>
      <c r="BU6" s="65">
        <f t="shared" si="6"/>
        <v>
-360</v>
      </c>
      <c r="BV6" s="65">
        <f t="shared" si="6"/>
        <v>
37843</v>
      </c>
      <c r="BW6" s="65">
        <f t="shared" si="6"/>
        <v>
36318</v>
      </c>
      <c r="BX6" s="65">
        <f t="shared" si="6"/>
        <v>
37745</v>
      </c>
      <c r="BY6" s="65">
        <f t="shared" si="6"/>
        <v>
35151</v>
      </c>
      <c r="BZ6" s="65">
        <f t="shared" si="6"/>
        <v>
29367</v>
      </c>
      <c r="CA6" s="63" t="str">
        <f>
IF(CA8="-","",IF(CA8="-","【-】","【"&amp;SUBSTITUTE(TEXT(CA8,"#,##0"),"-","△")&amp;"】"))</f>
        <v>
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103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103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351.1</v>
      </c>
      <c r="DF6" s="64">
        <f t="shared" si="8"/>
        <v>
278.89999999999998</v>
      </c>
      <c r="DG6" s="64">
        <f t="shared" si="8"/>
        <v>
205.5</v>
      </c>
      <c r="DH6" s="64">
        <f t="shared" si="8"/>
        <v>
187.9</v>
      </c>
      <c r="DI6" s="64">
        <f t="shared" si="8"/>
        <v>
139.69999999999999</v>
      </c>
      <c r="DJ6" s="61" t="str">
        <f>
IF(DJ8="-","",IF(DJ8="-","【-】","【"&amp;SUBSTITUTE(TEXT(DJ8,"#,##0.0"),"-","△")&amp;"】"))</f>
        <v>
【103.6】</v>
      </c>
      <c r="DK6" s="64">
        <f>
IF(DK8="-",NA(),DK8)</f>
        <v>
203.6</v>
      </c>
      <c r="DL6" s="64">
        <f t="shared" ref="DL6:DT6" si="9">
IF(DL8="-",NA(),DL8)</f>
        <v>
215.7</v>
      </c>
      <c r="DM6" s="64">
        <f t="shared" si="9"/>
        <v>
217</v>
      </c>
      <c r="DN6" s="64">
        <f t="shared" si="9"/>
        <v>
204.9</v>
      </c>
      <c r="DO6" s="64">
        <f t="shared" si="9"/>
        <v>
208.6</v>
      </c>
      <c r="DP6" s="64">
        <f t="shared" si="9"/>
        <v>
182.5</v>
      </c>
      <c r="DQ6" s="64">
        <f t="shared" si="9"/>
        <v>
185.2</v>
      </c>
      <c r="DR6" s="64">
        <f t="shared" si="9"/>
        <v>
184.1</v>
      </c>
      <c r="DS6" s="64">
        <f t="shared" si="9"/>
        <v>
186.8</v>
      </c>
      <c r="DT6" s="64">
        <f t="shared" si="9"/>
        <v>
181.6</v>
      </c>
      <c r="DU6" s="61" t="str">
        <f>
IF(DU8="-","",IF(DU8="-","【-】","【"&amp;SUBSTITUTE(TEXT(DU8,"#,##0.0"),"-","△")&amp;"】"))</f>
        <v>
【199.3】</v>
      </c>
    </row>
    <row r="7" spans="1:125" s="66" customFormat="1" x14ac:dyDescent="0.15">
      <c r="A7" s="49" t="s">
        <v>
104</v>
      </c>
      <c r="B7" s="60">
        <f t="shared" ref="B7:X7" si="10">
B8</f>
        <v>
2018</v>
      </c>
      <c r="C7" s="60">
        <f t="shared" si="10"/>
        <v>
131202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4</v>
      </c>
      <c r="H7" s="60" t="str">
        <f t="shared" si="10"/>
        <v>
東京都　練馬区</v>
      </c>
      <c r="I7" s="60" t="str">
        <f t="shared" si="10"/>
        <v>
練馬駅北口駐車場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Ａ２Ｂ１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地下式</v>
      </c>
      <c r="R7" s="63">
        <f t="shared" si="10"/>
        <v>
23</v>
      </c>
      <c r="S7" s="62" t="str">
        <f t="shared" si="10"/>
        <v>
商業施設</v>
      </c>
      <c r="T7" s="62" t="str">
        <f t="shared" si="10"/>
        <v>
無</v>
      </c>
      <c r="U7" s="63">
        <f t="shared" si="10"/>
        <v>
18379</v>
      </c>
      <c r="V7" s="63">
        <f t="shared" si="10"/>
        <v>
490</v>
      </c>
      <c r="W7" s="63">
        <f t="shared" si="10"/>
        <v>
400</v>
      </c>
      <c r="X7" s="62" t="str">
        <f t="shared" si="10"/>
        <v>
利用料金制</v>
      </c>
      <c r="Y7" s="64">
        <f>
Y8</f>
        <v>
105.9</v>
      </c>
      <c r="Z7" s="64">
        <f t="shared" ref="Z7:AH7" si="11">
Z8</f>
        <v>
116.8</v>
      </c>
      <c r="AA7" s="64">
        <f t="shared" si="11"/>
        <v>
106.6</v>
      </c>
      <c r="AB7" s="64">
        <f t="shared" si="11"/>
        <v>
108.9</v>
      </c>
      <c r="AC7" s="64">
        <f t="shared" si="11"/>
        <v>
100</v>
      </c>
      <c r="AD7" s="64">
        <f t="shared" si="11"/>
        <v>
110.9</v>
      </c>
      <c r="AE7" s="64">
        <f t="shared" si="11"/>
        <v>
113.4</v>
      </c>
      <c r="AF7" s="64">
        <f t="shared" si="11"/>
        <v>
191.4</v>
      </c>
      <c r="AG7" s="64">
        <f t="shared" si="11"/>
        <v>
141.30000000000001</v>
      </c>
      <c r="AH7" s="64">
        <f t="shared" si="11"/>
        <v>
128.30000000000001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3.3</v>
      </c>
      <c r="AM7" s="64">
        <f t="shared" si="12"/>
        <v>
2.9</v>
      </c>
      <c r="AN7" s="64">
        <f t="shared" si="12"/>
        <v>
0.2</v>
      </c>
      <c r="AO7" s="64">
        <f t="shared" si="12"/>
        <v>
10</v>
      </c>
      <c r="AP7" s="64">
        <f t="shared" si="12"/>
        <v>
9.5</v>
      </c>
      <c r="AQ7" s="64">
        <f t="shared" si="12"/>
        <v>
15.1</v>
      </c>
      <c r="AR7" s="64">
        <f t="shared" si="12"/>
        <v>
15</v>
      </c>
      <c r="AS7" s="64">
        <f t="shared" si="12"/>
        <v>
10.5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19</v>
      </c>
      <c r="AX7" s="65">
        <f t="shared" si="13"/>
        <v>
16</v>
      </c>
      <c r="AY7" s="65">
        <f t="shared" si="13"/>
        <v>
1</v>
      </c>
      <c r="AZ7" s="65">
        <f t="shared" si="13"/>
        <v>
202</v>
      </c>
      <c r="BA7" s="65">
        <f t="shared" si="13"/>
        <v>
177</v>
      </c>
      <c r="BB7" s="65">
        <f t="shared" si="13"/>
        <v>
145</v>
      </c>
      <c r="BC7" s="65">
        <f t="shared" si="13"/>
        <v>
108</v>
      </c>
      <c r="BD7" s="65">
        <f t="shared" si="13"/>
        <v>
90</v>
      </c>
      <c r="BE7" s="63"/>
      <c r="BF7" s="64">
        <f>
BF8</f>
        <v>
5.6</v>
      </c>
      <c r="BG7" s="64">
        <f t="shared" ref="BG7:BO7" si="14">
BG8</f>
        <v>
14.4</v>
      </c>
      <c r="BH7" s="64">
        <f t="shared" si="14"/>
        <v>
3.2</v>
      </c>
      <c r="BI7" s="64">
        <f t="shared" si="14"/>
        <v>
5.7</v>
      </c>
      <c r="BJ7" s="64">
        <f t="shared" si="14"/>
        <v>
-0.2</v>
      </c>
      <c r="BK7" s="64">
        <f t="shared" si="14"/>
        <v>
18.2</v>
      </c>
      <c r="BL7" s="64">
        <f t="shared" si="14"/>
        <v>
17.5</v>
      </c>
      <c r="BM7" s="64">
        <f t="shared" si="14"/>
        <v>
14.3</v>
      </c>
      <c r="BN7" s="64">
        <f t="shared" si="14"/>
        <v>
11.8</v>
      </c>
      <c r="BO7" s="64">
        <f t="shared" si="14"/>
        <v>
8.6</v>
      </c>
      <c r="BP7" s="61"/>
      <c r="BQ7" s="65">
        <f>
BQ8</f>
        <v>
11839</v>
      </c>
      <c r="BR7" s="65">
        <f t="shared" ref="BR7:BZ7" si="15">
BR8</f>
        <v>
32681</v>
      </c>
      <c r="BS7" s="65">
        <f t="shared" si="15"/>
        <v>
14042</v>
      </c>
      <c r="BT7" s="65">
        <f t="shared" si="15"/>
        <v>
12470</v>
      </c>
      <c r="BU7" s="65">
        <f t="shared" si="15"/>
        <v>
-360</v>
      </c>
      <c r="BV7" s="65">
        <f t="shared" si="15"/>
        <v>
37843</v>
      </c>
      <c r="BW7" s="65">
        <f t="shared" si="15"/>
        <v>
36318</v>
      </c>
      <c r="BX7" s="65">
        <f t="shared" si="15"/>
        <v>
37745</v>
      </c>
      <c r="BY7" s="65">
        <f t="shared" si="15"/>
        <v>
35151</v>
      </c>
      <c r="BZ7" s="65">
        <f t="shared" si="15"/>
        <v>
29367</v>
      </c>
      <c r="CA7" s="63"/>
      <c r="CB7" s="64" t="s">
        <v>
105</v>
      </c>
      <c r="CC7" s="64" t="s">
        <v>
105</v>
      </c>
      <c r="CD7" s="64" t="s">
        <v>
105</v>
      </c>
      <c r="CE7" s="64" t="s">
        <v>
105</v>
      </c>
      <c r="CF7" s="64" t="s">
        <v>
105</v>
      </c>
      <c r="CG7" s="64" t="s">
        <v>
105</v>
      </c>
      <c r="CH7" s="64" t="s">
        <v>
105</v>
      </c>
      <c r="CI7" s="64" t="s">
        <v>
105</v>
      </c>
      <c r="CJ7" s="64" t="s">
        <v>
105</v>
      </c>
      <c r="CK7" s="64" t="s">
        <v>
103</v>
      </c>
      <c r="CL7" s="61"/>
      <c r="CM7" s="63">
        <f>
CM8</f>
        <v>
0</v>
      </c>
      <c r="CN7" s="63">
        <f>
CN8</f>
        <v>
0</v>
      </c>
      <c r="CO7" s="64" t="s">
        <v>
105</v>
      </c>
      <c r="CP7" s="64" t="s">
        <v>
105</v>
      </c>
      <c r="CQ7" s="64" t="s">
        <v>
105</v>
      </c>
      <c r="CR7" s="64" t="s">
        <v>
105</v>
      </c>
      <c r="CS7" s="64" t="s">
        <v>
105</v>
      </c>
      <c r="CT7" s="64" t="s">
        <v>
105</v>
      </c>
      <c r="CU7" s="64" t="s">
        <v>
105</v>
      </c>
      <c r="CV7" s="64" t="s">
        <v>
105</v>
      </c>
      <c r="CW7" s="64" t="s">
        <v>
105</v>
      </c>
      <c r="CX7" s="64" t="s">
        <v>
103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351.1</v>
      </c>
      <c r="DF7" s="64">
        <f t="shared" si="16"/>
        <v>
278.89999999999998</v>
      </c>
      <c r="DG7" s="64">
        <f t="shared" si="16"/>
        <v>
205.5</v>
      </c>
      <c r="DH7" s="64">
        <f t="shared" si="16"/>
        <v>
187.9</v>
      </c>
      <c r="DI7" s="64">
        <f t="shared" si="16"/>
        <v>
139.69999999999999</v>
      </c>
      <c r="DJ7" s="61"/>
      <c r="DK7" s="64">
        <f>
DK8</f>
        <v>
203.6</v>
      </c>
      <c r="DL7" s="64">
        <f t="shared" ref="DL7:DT7" si="17">
DL8</f>
        <v>
215.7</v>
      </c>
      <c r="DM7" s="64">
        <f t="shared" si="17"/>
        <v>
217</v>
      </c>
      <c r="DN7" s="64">
        <f t="shared" si="17"/>
        <v>
204.9</v>
      </c>
      <c r="DO7" s="64">
        <f t="shared" si="17"/>
        <v>
208.6</v>
      </c>
      <c r="DP7" s="64">
        <f t="shared" si="17"/>
        <v>
182.5</v>
      </c>
      <c r="DQ7" s="64">
        <f t="shared" si="17"/>
        <v>
185.2</v>
      </c>
      <c r="DR7" s="64">
        <f t="shared" si="17"/>
        <v>
184.1</v>
      </c>
      <c r="DS7" s="64">
        <f t="shared" si="17"/>
        <v>
186.8</v>
      </c>
      <c r="DT7" s="64">
        <f t="shared" si="17"/>
        <v>
181.6</v>
      </c>
      <c r="DU7" s="61"/>
    </row>
    <row r="8" spans="1:125" s="66" customFormat="1" x14ac:dyDescent="0.15">
      <c r="A8" s="49"/>
      <c r="B8" s="67">
        <v>
2018</v>
      </c>
      <c r="C8" s="67">
        <v>
131202</v>
      </c>
      <c r="D8" s="67">
        <v>
47</v>
      </c>
      <c r="E8" s="67">
        <v>
14</v>
      </c>
      <c r="F8" s="67">
        <v>
0</v>
      </c>
      <c r="G8" s="67">
        <v>
4</v>
      </c>
      <c r="H8" s="67" t="s">
        <v>
106</v>
      </c>
      <c r="I8" s="67" t="s">
        <v>
107</v>
      </c>
      <c r="J8" s="67" t="s">
        <v>
108</v>
      </c>
      <c r="K8" s="67" t="s">
        <v>
109</v>
      </c>
      <c r="L8" s="67" t="s">
        <v>
110</v>
      </c>
      <c r="M8" s="67" t="s">
        <v>
111</v>
      </c>
      <c r="N8" s="67" t="s">
        <v>
112</v>
      </c>
      <c r="O8" s="68" t="s">
        <v>
113</v>
      </c>
      <c r="P8" s="69" t="s">
        <v>
114</v>
      </c>
      <c r="Q8" s="69" t="s">
        <v>
115</v>
      </c>
      <c r="R8" s="70">
        <v>
23</v>
      </c>
      <c r="S8" s="69" t="s">
        <v>
116</v>
      </c>
      <c r="T8" s="69" t="s">
        <v>
117</v>
      </c>
      <c r="U8" s="70">
        <v>
18379</v>
      </c>
      <c r="V8" s="70">
        <v>
490</v>
      </c>
      <c r="W8" s="70">
        <v>
400</v>
      </c>
      <c r="X8" s="69" t="s">
        <v>
118</v>
      </c>
      <c r="Y8" s="71">
        <v>
105.9</v>
      </c>
      <c r="Z8" s="71">
        <v>
116.8</v>
      </c>
      <c r="AA8" s="71">
        <v>
106.6</v>
      </c>
      <c r="AB8" s="71">
        <v>
108.9</v>
      </c>
      <c r="AC8" s="71">
        <v>
100</v>
      </c>
      <c r="AD8" s="71">
        <v>
110.9</v>
      </c>
      <c r="AE8" s="71">
        <v>
113.4</v>
      </c>
      <c r="AF8" s="71">
        <v>
191.4</v>
      </c>
      <c r="AG8" s="71">
        <v>
141.30000000000001</v>
      </c>
      <c r="AH8" s="71">
        <v>
128.30000000000001</v>
      </c>
      <c r="AI8" s="68">
        <v>
297.10000000000002</v>
      </c>
      <c r="AJ8" s="71">
        <v>
0</v>
      </c>
      <c r="AK8" s="71">
        <v>
0</v>
      </c>
      <c r="AL8" s="71">
        <v>
3.3</v>
      </c>
      <c r="AM8" s="71">
        <v>
2.9</v>
      </c>
      <c r="AN8" s="71">
        <v>
0.2</v>
      </c>
      <c r="AO8" s="71">
        <v>
10</v>
      </c>
      <c r="AP8" s="71">
        <v>
9.5</v>
      </c>
      <c r="AQ8" s="71">
        <v>
15.1</v>
      </c>
      <c r="AR8" s="71">
        <v>
15</v>
      </c>
      <c r="AS8" s="71">
        <v>
10.5</v>
      </c>
      <c r="AT8" s="68">
        <v>
5.3</v>
      </c>
      <c r="AU8" s="72">
        <v>
0</v>
      </c>
      <c r="AV8" s="72">
        <v>
0</v>
      </c>
      <c r="AW8" s="72">
        <v>
19</v>
      </c>
      <c r="AX8" s="72">
        <v>
16</v>
      </c>
      <c r="AY8" s="72">
        <v>
1</v>
      </c>
      <c r="AZ8" s="72">
        <v>
202</v>
      </c>
      <c r="BA8" s="72">
        <v>
177</v>
      </c>
      <c r="BB8" s="72">
        <v>
145</v>
      </c>
      <c r="BC8" s="72">
        <v>
108</v>
      </c>
      <c r="BD8" s="72">
        <v>
90</v>
      </c>
      <c r="BE8" s="72">
        <v>
30</v>
      </c>
      <c r="BF8" s="71">
        <v>
5.6</v>
      </c>
      <c r="BG8" s="71">
        <v>
14.4</v>
      </c>
      <c r="BH8" s="71">
        <v>
3.2</v>
      </c>
      <c r="BI8" s="71">
        <v>
5.7</v>
      </c>
      <c r="BJ8" s="71">
        <v>
-0.2</v>
      </c>
      <c r="BK8" s="71">
        <v>
18.2</v>
      </c>
      <c r="BL8" s="71">
        <v>
17.5</v>
      </c>
      <c r="BM8" s="71">
        <v>
14.3</v>
      </c>
      <c r="BN8" s="71">
        <v>
11.8</v>
      </c>
      <c r="BO8" s="71">
        <v>
8.6</v>
      </c>
      <c r="BP8" s="68">
        <v>
26.3</v>
      </c>
      <c r="BQ8" s="72">
        <v>
11839</v>
      </c>
      <c r="BR8" s="72">
        <v>
32681</v>
      </c>
      <c r="BS8" s="72">
        <v>
14042</v>
      </c>
      <c r="BT8" s="73">
        <v>
12470</v>
      </c>
      <c r="BU8" s="73">
        <v>
-360</v>
      </c>
      <c r="BV8" s="72">
        <v>
37843</v>
      </c>
      <c r="BW8" s="72">
        <v>
36318</v>
      </c>
      <c r="BX8" s="72">
        <v>
37745</v>
      </c>
      <c r="BY8" s="72">
        <v>
35151</v>
      </c>
      <c r="BZ8" s="72">
        <v>
29367</v>
      </c>
      <c r="CA8" s="70">
        <v>
16102</v>
      </c>
      <c r="CB8" s="71" t="s">
        <v>
110</v>
      </c>
      <c r="CC8" s="71" t="s">
        <v>
110</v>
      </c>
      <c r="CD8" s="71" t="s">
        <v>
110</v>
      </c>
      <c r="CE8" s="71" t="s">
        <v>
110</v>
      </c>
      <c r="CF8" s="71" t="s">
        <v>
110</v>
      </c>
      <c r="CG8" s="71" t="s">
        <v>
110</v>
      </c>
      <c r="CH8" s="71" t="s">
        <v>
110</v>
      </c>
      <c r="CI8" s="71" t="s">
        <v>
110</v>
      </c>
      <c r="CJ8" s="71" t="s">
        <v>
110</v>
      </c>
      <c r="CK8" s="71" t="s">
        <v>
110</v>
      </c>
      <c r="CL8" s="68" t="s">
        <v>
110</v>
      </c>
      <c r="CM8" s="70">
        <v>
0</v>
      </c>
      <c r="CN8" s="70">
        <v>
0</v>
      </c>
      <c r="CO8" s="71" t="s">
        <v>
110</v>
      </c>
      <c r="CP8" s="71" t="s">
        <v>
110</v>
      </c>
      <c r="CQ8" s="71" t="s">
        <v>
110</v>
      </c>
      <c r="CR8" s="71" t="s">
        <v>
110</v>
      </c>
      <c r="CS8" s="71" t="s">
        <v>
110</v>
      </c>
      <c r="CT8" s="71" t="s">
        <v>
110</v>
      </c>
      <c r="CU8" s="71" t="s">
        <v>
110</v>
      </c>
      <c r="CV8" s="71" t="s">
        <v>
110</v>
      </c>
      <c r="CW8" s="71" t="s">
        <v>
110</v>
      </c>
      <c r="CX8" s="71" t="s">
        <v>
110</v>
      </c>
      <c r="CY8" s="68" t="s">
        <v>
110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351.1</v>
      </c>
      <c r="DF8" s="71">
        <v>
278.89999999999998</v>
      </c>
      <c r="DG8" s="71">
        <v>
205.5</v>
      </c>
      <c r="DH8" s="71">
        <v>
187.9</v>
      </c>
      <c r="DI8" s="71">
        <v>
139.69999999999999</v>
      </c>
      <c r="DJ8" s="68">
        <v>
103.6</v>
      </c>
      <c r="DK8" s="71">
        <v>
203.6</v>
      </c>
      <c r="DL8" s="71">
        <v>
215.7</v>
      </c>
      <c r="DM8" s="71">
        <v>
217</v>
      </c>
      <c r="DN8" s="71">
        <v>
204.9</v>
      </c>
      <c r="DO8" s="71">
        <v>
208.6</v>
      </c>
      <c r="DP8" s="71">
        <v>
182.5</v>
      </c>
      <c r="DQ8" s="71">
        <v>
185.2</v>
      </c>
      <c r="DR8" s="71">
        <v>
184.1</v>
      </c>
      <c r="DS8" s="71">
        <v>
186.8</v>
      </c>
      <c r="DT8" s="71">
        <v>
181.6</v>
      </c>
      <c r="DU8" s="68">
        <v>
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119</v>
      </c>
      <c r="C10" s="78" t="s">
        <v>
120</v>
      </c>
      <c r="D10" s="78" t="s">
        <v>
121</v>
      </c>
      <c r="E10" s="78" t="s">
        <v>
122</v>
      </c>
      <c r="F10" s="78" t="s">
        <v>
123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52</v>
      </c>
      <c r="B11" s="79">
        <f>
DATEVALUE($B$6-4&amp;"年1月1日")</f>
        <v>
41640</v>
      </c>
      <c r="C11" s="79">
        <f>
DATEVALUE($B$6-3&amp;"年1月1日")</f>
        <v>
42005</v>
      </c>
      <c r="D11" s="79">
        <f>
DATEVALUE($B$6-2&amp;"年1月1日")</f>
        <v>
42370</v>
      </c>
      <c r="E11" s="79">
        <f>
DATEVALUE($B$6-1&amp;"年1月1日")</f>
        <v>
42736</v>
      </c>
      <c r="F11" s="79">
        <f>
DATEVALUE($B$6&amp;"年1月1日")</f>
        <v>
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東京都</cp:lastModifiedBy>
  <cp:lastPrinted>2020-01-30T05:32:43Z</cp:lastPrinted>
  <dcterms:created xsi:type="dcterms:W3CDTF">2019-12-05T07:21:42Z</dcterms:created>
  <dcterms:modified xsi:type="dcterms:W3CDTF">2020-02-06T06:41:45Z</dcterms:modified>
  <cp:category/>
</cp:coreProperties>
</file>