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_地方公営企業\平成３１年度\320109_公営企業に係る経営比較分析表（平成30年度決算）の分析等について（依頼）\05_公表作業\01_公表データ\02_中央区　☆\"/>
    </mc:Choice>
  </mc:AlternateContent>
  <workbookProtection workbookAlgorithmName="SHA-512" workbookHashValue="pjtR60VRyAWtFh+HetH8Cw1QIk+mrlXfUN9Gc4LjF8VX1Yf371n03yToeJfmgGsjGZTsHVtpJBwfA1EGtYNNKg==" workbookSaltValue="K6gXldFRKSTRF9ve/p1MdQ==" workbookSpinCount="100000" lockStructure="1"/>
  <bookViews>
    <workbookView xWindow="0" yWindow="0" windowWidth="19020" windowHeight="924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CS30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AV76" i="4"/>
  <c r="KO51" i="4"/>
  <c r="FX51" i="4"/>
  <c r="KO30" i="4"/>
  <c r="HP76" i="4"/>
  <c r="LE76" i="4"/>
  <c r="BG51" i="4"/>
  <c r="FX30" i="4"/>
  <c r="FE51" i="4"/>
  <c r="HA76" i="4"/>
  <c r="AN51" i="4"/>
  <c r="FE30" i="4"/>
  <c r="JV30" i="4"/>
  <c r="AN30" i="4"/>
  <c r="KP76" i="4"/>
  <c r="AG76" i="4"/>
  <c r="JV51" i="4"/>
  <c r="KA76" i="4"/>
  <c r="EL51" i="4"/>
  <c r="JC30" i="4"/>
  <c r="GL76" i="4"/>
  <c r="U51" i="4"/>
  <c r="EL30" i="4"/>
  <c r="U30" i="4"/>
  <c r="JC51" i="4"/>
  <c r="R76" i="4"/>
</calcChain>
</file>

<file path=xl/sharedStrings.xml><?xml version="1.0" encoding="utf-8"?>
<sst xmlns="http://schemas.openxmlformats.org/spreadsheetml/2006/main" count="277" uniqueCount="131">
  <si>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</si>
  <si>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</si>
  <si>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</si>
  <si>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</si>
  <si>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</si>
  <si>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</si>
  <si>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</si>
  <si>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</si>
  <si>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</si>
  <si>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</si>
  <si>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</si>
  <si>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</si>
  <si>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</si>
  <si>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</si>
  <si>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</si>
  <si>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</si>
  <si>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</si>
  <si>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</si>
  <si>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</si>
  <si>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</si>
  <si>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</si>
  <si>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</si>
  <si>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</si>
  <si>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</si>
  <si>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</si>
  <si>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</si>
  <si>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</si>
  <si>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</si>
  <si>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</si>
  <si>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</si>
  <si>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</si>
  <si>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</si>
  <si>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</si>
  <si>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</si>
  <si>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</si>
  <si>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</si>
  <si>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</si>
  <si>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</si>
  <si>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</si>
  <si>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</si>
  <si>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</si>
  <si>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</si>
  <si>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</si>
  <si>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</si>
  <si>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</si>
  <si>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</si>
  <si>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</si>
  <si>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</si>
  <si>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</si>
  <si>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</si>
  <si>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</si>
  <si>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</si>
  <si>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</si>
  <si>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</si>
  <si>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</si>
  <si>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</si>
  <si>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</si>
  <si>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</si>
  <si>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</si>
  <si>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</si>
  <si>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</si>
  <si>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</si>
  <si>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</si>
  <si>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</si>
  <si>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</si>
  <si>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</si>
  <si>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</si>
  <si>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</si>
  <si>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</si>
  <si>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</si>
  <si>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</si>
  <si>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</si>
  <si>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</si>
  <si>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</si>
  <si>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</si>
  <si>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</si>
  <si>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</si>
  <si>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</si>
  <si>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</si>
  <si>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</si>
  <si>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</si>
  <si>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</si>
  <si>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</si>
  <si>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</si>
  <si>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</si>
  <si>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</si>
  <si>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</si>
  <si>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</si>
  <si>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</si>
  <si>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</si>
  <si>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</si>
  <si>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</si>
  <si>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</si>
  <si>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</si>
  <si>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</si>
  <si>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</si>
  <si>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</si>
  <si>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</si>
  <si>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</si>
  <si>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</si>
  <si>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</si>
  <si>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</si>
  <si>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</si>
  <si>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</si>
  <si>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</si>
  <si>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</si>
  <si>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</si>
  <si>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</si>
  <si>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</si>
  <si>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</si>
  <si>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東京都　中央区</t>
  </si>
  <si>
    <t>人形町駐車場</t>
  </si>
  <si>
    <t>法非適用</t>
  </si>
  <si>
    <t>駐車場整備事業</t>
  </si>
  <si>
    <t>-</t>
  </si>
  <si>
    <t>Ａ２Ｂ２</t>
  </si>
  <si>
    <t>非設置</t>
  </si>
  <si>
    <t>該当数値なし</t>
  </si>
  <si>
    <t>届出駐車場</t>
  </si>
  <si>
    <t>地下式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</si>
  <si>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</si>
  <si>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</si>
  <si>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</si>
  <si>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</si>
  <si>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</si>
  <si>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</si>
  <si>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</si>
  <si>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</si>
  <si>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平成30年1月末まで工事のため6台のみの利用しかできなかったが、2月以降17台の利用が可能となったため、一時利用が大幅増となった。</t>
    <rPh sb="0" eb="2">
      <t>ヘイセイ</t>
    </rPh>
    <rPh sb="4" eb="5">
      <t>ネン</t>
    </rPh>
    <rPh sb="6" eb="7">
      <t>ガツ</t>
    </rPh>
    <rPh sb="7" eb="8">
      <t>マツ</t>
    </rPh>
    <rPh sb="10" eb="12">
      <t>コウジ</t>
    </rPh>
    <rPh sb="16" eb="17">
      <t>ダイ</t>
    </rPh>
    <rPh sb="20" eb="22">
      <t>リヨウ</t>
    </rPh>
    <rPh sb="33" eb="36">
      <t>ガツイコウ</t>
    </rPh>
    <rPh sb="38" eb="39">
      <t>ダイ</t>
    </rPh>
    <rPh sb="40" eb="42">
      <t>リヨウ</t>
    </rPh>
    <rPh sb="43" eb="45">
      <t>カノウ</t>
    </rPh>
    <rPh sb="52" eb="54">
      <t>イチジ</t>
    </rPh>
    <rPh sb="54" eb="56">
      <t>リヨウ</t>
    </rPh>
    <rPh sb="57" eb="59">
      <t>オオハバ</t>
    </rPh>
    <rPh sb="59" eb="60">
      <t>ゾウ</t>
    </rPh>
    <phoneticPr fontId="5"/>
  </si>
  <si>
    <t>修繕工事の増があったものの、施設全体の改修工事が完了したため工事による利用制限が外れ（6台→17台）、使用料が増となったことにより収益的収支比率や売上高ＧＯＰ比率などが増加に転じた。</t>
    <rPh sb="0" eb="2">
      <t>シュウゼン</t>
    </rPh>
    <rPh sb="2" eb="4">
      <t>コウジ</t>
    </rPh>
    <rPh sb="5" eb="6">
      <t>ゾウ</t>
    </rPh>
    <rPh sb="14" eb="16">
      <t>シセツ</t>
    </rPh>
    <rPh sb="16" eb="18">
      <t>ゼンタイ</t>
    </rPh>
    <rPh sb="19" eb="21">
      <t>カイシュウ</t>
    </rPh>
    <rPh sb="21" eb="23">
      <t>コウジ</t>
    </rPh>
    <rPh sb="24" eb="26">
      <t>カンリョウ</t>
    </rPh>
    <rPh sb="30" eb="32">
      <t>コウジ</t>
    </rPh>
    <rPh sb="35" eb="37">
      <t>リヨウ</t>
    </rPh>
    <rPh sb="37" eb="39">
      <t>セイゲン</t>
    </rPh>
    <rPh sb="40" eb="41">
      <t>ハズ</t>
    </rPh>
    <rPh sb="44" eb="45">
      <t>ダイ</t>
    </rPh>
    <rPh sb="48" eb="49">
      <t>ダイ</t>
    </rPh>
    <rPh sb="51" eb="54">
      <t>シヨウリョウ</t>
    </rPh>
    <rPh sb="55" eb="56">
      <t>ゾウ</t>
    </rPh>
    <rPh sb="84" eb="86">
      <t>ゾウカ</t>
    </rPh>
    <rPh sb="87" eb="88">
      <t>テン</t>
    </rPh>
    <phoneticPr fontId="5"/>
  </si>
  <si>
    <t>各指標とも平成29年度まで大規模改修工事により低い水準であったが、完了したことにより、ＥＢＩＴＤＡを除き類似施設平均を上回る数値となり、経営が安定しつつある。</t>
    <rPh sb="0" eb="3">
      <t>カクシヒョウ</t>
    </rPh>
    <rPh sb="5" eb="7">
      <t>ヘイセイ</t>
    </rPh>
    <rPh sb="9" eb="11">
      <t>ネンド</t>
    </rPh>
    <rPh sb="13" eb="16">
      <t>ダイキボ</t>
    </rPh>
    <rPh sb="16" eb="18">
      <t>カイシュウ</t>
    </rPh>
    <rPh sb="18" eb="20">
      <t>コウジ</t>
    </rPh>
    <rPh sb="23" eb="24">
      <t>ヒク</t>
    </rPh>
    <rPh sb="25" eb="27">
      <t>スイジュン</t>
    </rPh>
    <rPh sb="33" eb="35">
      <t>カンリョウ</t>
    </rPh>
    <rPh sb="50" eb="51">
      <t>ノゾ</t>
    </rPh>
    <rPh sb="52" eb="54">
      <t>ルイジ</t>
    </rPh>
    <rPh sb="54" eb="56">
      <t>シセツ</t>
    </rPh>
    <rPh sb="56" eb="58">
      <t>ヘイキン</t>
    </rPh>
    <rPh sb="59" eb="61">
      <t>ウワマワ</t>
    </rPh>
    <rPh sb="62" eb="64">
      <t>スウチ</t>
    </rPh>
    <rPh sb="68" eb="70">
      <t>ケイエイ</t>
    </rPh>
    <rPh sb="71" eb="73">
      <t>アンテイ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</si>
</sst>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356</c:v>
                </c:pt>
                <c:pt idx="1">
                  <c:v>151.19999999999999</c:v>
                </c:pt>
                <c:pt idx="2">
                  <c:v>157.80000000000001</c:v>
                </c:pt>
                <c:pt idx="3">
                  <c:v>150.80000000000001</c:v>
                </c:pt>
                <c:pt idx="4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6-4444-BB41-812593E9D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133.5</c:v>
                </c:pt>
                <c:pt idx="2">
                  <c:v>136.30000000000001</c:v>
                </c:pt>
                <c:pt idx="3">
                  <c:v>130.9</c:v>
                </c:pt>
                <c:pt idx="4">
                  <c:v>155.30000000000001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B6-4444-BB41-812593E9D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1-4240-8B94-3C3B0B1EA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141.9</c:v>
                </c:pt>
                <c:pt idx="1">
                  <c:v>181.6</c:v>
                </c:pt>
                <c:pt idx="2">
                  <c:v>148.9</c:v>
                </c:pt>
                <c:pt idx="3">
                  <c:v>135.30000000000001</c:v>
                </c:pt>
                <c:pt idx="4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D1-4240-8B94-3C3B0B1EA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ECF-4E44-8563-B16536389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CF-4E44-8563-B16536389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7F7-4AF7-8584-31AE40F13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F7-4AF7-8584-31AE40F13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B-4FF4-99AB-711531388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7.6</c:v>
                </c:pt>
                <c:pt idx="1">
                  <c:v>7.1</c:v>
                </c:pt>
                <c:pt idx="2">
                  <c:v>5.5</c:v>
                </c:pt>
                <c:pt idx="3">
                  <c:v>5.2</c:v>
                </c:pt>
                <c:pt idx="4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3B-4FF4-99AB-711531388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66-48FA-9CC4-507110E86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79</c:v>
                </c:pt>
                <c:pt idx="1">
                  <c:v>56</c:v>
                </c:pt>
                <c:pt idx="2">
                  <c:v>42</c:v>
                </c:pt>
                <c:pt idx="3">
                  <c:v>44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66-48FA-9CC4-507110E86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172.5</c:v>
                </c:pt>
                <c:pt idx="1">
                  <c:v>158.30000000000001</c:v>
                </c:pt>
                <c:pt idx="2">
                  <c:v>130.6</c:v>
                </c:pt>
                <c:pt idx="3">
                  <c:v>133.30000000000001</c:v>
                </c:pt>
                <c:pt idx="4">
                  <c:v>230.6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AA-4D9A-8EEF-C4F4C1334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167.7</c:v>
                </c:pt>
                <c:pt idx="1">
                  <c:v>169.3</c:v>
                </c:pt>
                <c:pt idx="2">
                  <c:v>166.6</c:v>
                </c:pt>
                <c:pt idx="3">
                  <c:v>164.4</c:v>
                </c:pt>
                <c:pt idx="4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AA-4D9A-8EEF-C4F4C1334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71.900000000000006</c:v>
                </c:pt>
                <c:pt idx="1">
                  <c:v>33.9</c:v>
                </c:pt>
                <c:pt idx="2">
                  <c:v>36.6</c:v>
                </c:pt>
                <c:pt idx="3">
                  <c:v>33.700000000000003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8-44AA-B158-22D9B9466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11.2</c:v>
                </c:pt>
                <c:pt idx="1">
                  <c:v>8</c:v>
                </c:pt>
                <c:pt idx="2">
                  <c:v>13.7</c:v>
                </c:pt>
                <c:pt idx="3">
                  <c:v>7.5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58-44AA-B158-22D9B9466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31218</c:v>
                </c:pt>
                <c:pt idx="1">
                  <c:v>6782</c:v>
                </c:pt>
                <c:pt idx="2">
                  <c:v>7019</c:v>
                </c:pt>
                <c:pt idx="3">
                  <c:v>6144</c:v>
                </c:pt>
                <c:pt idx="4">
                  <c:v>15594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4-4323-AFAD-AC505515E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19615</c:v>
                </c:pt>
                <c:pt idx="1">
                  <c:v>21116</c:v>
                </c:pt>
                <c:pt idx="2">
                  <c:v>20714</c:v>
                </c:pt>
                <c:pt idx="3">
                  <c:v>16622</c:v>
                </c:pt>
                <c:pt idx="4">
                  <c:v>15790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F4-4323-AFAD-AC505515E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
データ!H6&amp;"　"&amp;データ!I6</f>
        <v>
東京都中央区　人形町駐車場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Ａ２Ｂ２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1506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118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22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36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129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
データ!$B$11</f>
        <v>
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
データ!$C$11</f>
        <v>
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
データ!$D$11</f>
        <v>
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
データ!$E$11</f>
        <v>
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
データ!$F$11</f>
        <v>
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
データ!$B$11</f>
        <v>
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
データ!$C$11</f>
        <v>
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
データ!$D$11</f>
        <v>
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
データ!$E$11</f>
        <v>
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
データ!$F$11</f>
        <v>
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
データ!$B$11</f>
        <v>
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
データ!$C$11</f>
        <v>
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
データ!$D$11</f>
        <v>
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
データ!$E$11</f>
        <v>
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
データ!$F$11</f>
        <v>
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356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151.19999999999999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157.80000000000001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150.80000000000001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199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172.5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158.30000000000001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130.6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133.30000000000001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230.6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135.30000000000001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133.5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136.30000000000001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130.9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155.30000000000001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7.6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7.1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5.5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5.2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3.9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167.7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169.3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166.6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164.4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165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/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128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
データ!$B$11</f>
        <v>
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
データ!$C$11</f>
        <v>
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
データ!$D$11</f>
        <v>
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
データ!$E$11</f>
        <v>
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
データ!$F$11</f>
        <v>
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
データ!$B$11</f>
        <v>
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
データ!$C$11</f>
        <v>
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
データ!$D$11</f>
        <v>
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
データ!$E$11</f>
        <v>
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
データ!$F$11</f>
        <v>
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
データ!$B$11</f>
        <v>
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
データ!$C$11</f>
        <v>
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
データ!$D$11</f>
        <v>
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
データ!$E$11</f>
        <v>
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
データ!$F$11</f>
        <v>
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71.900000000000006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33.9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36.6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33.700000000000003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50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31218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6782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7019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6144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15594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79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56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42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44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45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11.2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8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13.7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7.5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1.9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19615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21116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20714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16622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15790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130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
データ!$B$11</f>
        <v>
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
データ!$C$11</f>
        <v>
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
データ!$D$11</f>
        <v>
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
データ!$E$11</f>
        <v>
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
データ!$F$11</f>
        <v>
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
データ!$B$11</f>
        <v>
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
データ!$C$11</f>
        <v>
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
データ!$D$11</f>
        <v>
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
データ!$E$11</f>
        <v>
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
データ!$F$11</f>
        <v>
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
データ!$B$11</f>
        <v>
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
データ!$C$11</f>
        <v>
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
データ!$D$11</f>
        <v>
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
データ!$E$11</f>
        <v>
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
データ!$F$11</f>
        <v>
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141.9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181.6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148.9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135.30000000000001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110.8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
データ!AI6</f>
        <v>
【297.1】</v>
      </c>
      <c r="C88" s="46" t="str">
        <f>
データ!AT6</f>
        <v>
【5.3】</v>
      </c>
      <c r="D88" s="46" t="str">
        <f>
データ!BE6</f>
        <v>
【30】</v>
      </c>
      <c r="E88" s="46" t="str">
        <f>
データ!DU6</f>
        <v>
【199.3】</v>
      </c>
      <c r="F88" s="46" t="str">
        <f>
データ!BP6</f>
        <v>
【26.3】</v>
      </c>
      <c r="G88" s="46" t="str">
        <f>
データ!CA6</f>
        <v>
【16,102】</v>
      </c>
      <c r="H88" s="46" t="str">
        <f>
データ!CL6</f>
        <v xml:space="preserve">
 </v>
      </c>
      <c r="I88" s="46" t="s">
        <v>
48</v>
      </c>
      <c r="J88" s="46" t="s">
        <v>
49</v>
      </c>
      <c r="K88" s="46" t="str">
        <f>
データ!CY6</f>
        <v xml:space="preserve">
 </v>
      </c>
      <c r="L88" s="46" t="str">
        <f>
データ!DJ6</f>
        <v>
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/IkZFSbAYE4Gbkyr94sJo0habgSh1h5zC/UrhIvzsPxDZt4vtuqQnNJ1zso0m5v6IMEOFJwaJIS8opE71Ur9KA==" saltValue="FjNAA6kYjArXfHXJBb5lN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50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15">
      <c r="A2" s="49" t="s">
        <v>
51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15" customHeight="1" x14ac:dyDescent="0.15">
      <c r="A3" s="49" t="s">
        <v>
52</v>
      </c>
      <c r="B3" s="50" t="s">
        <v>
53</v>
      </c>
      <c r="C3" s="50" t="s">
        <v>
54</v>
      </c>
      <c r="D3" s="50" t="s">
        <v>
55</v>
      </c>
      <c r="E3" s="50" t="s">
        <v>
56</v>
      </c>
      <c r="F3" s="50" t="s">
        <v>
57</v>
      </c>
      <c r="G3" s="50" t="s">
        <v>
58</v>
      </c>
      <c r="H3" s="143" t="s">
        <v>
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
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70</v>
      </c>
      <c r="CN4" s="149" t="s">
        <v>
71</v>
      </c>
      <c r="CO4" s="140" t="s">
        <v>
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
75</v>
      </c>
      <c r="B5" s="58"/>
      <c r="C5" s="58"/>
      <c r="D5" s="58"/>
      <c r="E5" s="58"/>
      <c r="F5" s="58"/>
      <c r="G5" s="58"/>
      <c r="H5" s="59" t="s">
        <v>
76</v>
      </c>
      <c r="I5" s="59" t="s">
        <v>
77</v>
      </c>
      <c r="J5" s="59" t="s">
        <v>
78</v>
      </c>
      <c r="K5" s="59" t="s">
        <v>
79</v>
      </c>
      <c r="L5" s="59" t="s">
        <v>
80</v>
      </c>
      <c r="M5" s="59" t="s">
        <v>
4</v>
      </c>
      <c r="N5" s="59" t="s">
        <v>
5</v>
      </c>
      <c r="O5" s="59" t="s">
        <v>
81</v>
      </c>
      <c r="P5" s="59" t="s">
        <v>
13</v>
      </c>
      <c r="Q5" s="59" t="s">
        <v>
82</v>
      </c>
      <c r="R5" s="59" t="s">
        <v>
83</v>
      </c>
      <c r="S5" s="59" t="s">
        <v>
84</v>
      </c>
      <c r="T5" s="59" t="s">
        <v>
85</v>
      </c>
      <c r="U5" s="59" t="s">
        <v>
86</v>
      </c>
      <c r="V5" s="59" t="s">
        <v>
87</v>
      </c>
      <c r="W5" s="59" t="s">
        <v>
88</v>
      </c>
      <c r="X5" s="59" t="s">
        <v>
89</v>
      </c>
      <c r="Y5" s="59" t="s">
        <v>
90</v>
      </c>
      <c r="Z5" s="59" t="s">
        <v>
91</v>
      </c>
      <c r="AA5" s="59" t="s">
        <v>
92</v>
      </c>
      <c r="AB5" s="59" t="s">
        <v>
93</v>
      </c>
      <c r="AC5" s="59" t="s">
        <v>
94</v>
      </c>
      <c r="AD5" s="59" t="s">
        <v>
95</v>
      </c>
      <c r="AE5" s="59" t="s">
        <v>
96</v>
      </c>
      <c r="AF5" s="59" t="s">
        <v>
97</v>
      </c>
      <c r="AG5" s="59" t="s">
        <v>
98</v>
      </c>
      <c r="AH5" s="59" t="s">
        <v>
99</v>
      </c>
      <c r="AI5" s="59" t="s">
        <v>
100</v>
      </c>
      <c r="AJ5" s="59" t="s">
        <v>
90</v>
      </c>
      <c r="AK5" s="59" t="s">
        <v>
101</v>
      </c>
      <c r="AL5" s="59" t="s">
        <v>
92</v>
      </c>
      <c r="AM5" s="59" t="s">
        <v>
93</v>
      </c>
      <c r="AN5" s="59" t="s">
        <v>
102</v>
      </c>
      <c r="AO5" s="59" t="s">
        <v>
95</v>
      </c>
      <c r="AP5" s="59" t="s">
        <v>
96</v>
      </c>
      <c r="AQ5" s="59" t="s">
        <v>
97</v>
      </c>
      <c r="AR5" s="59" t="s">
        <v>
98</v>
      </c>
      <c r="AS5" s="59" t="s">
        <v>
99</v>
      </c>
      <c r="AT5" s="59" t="s">
        <v>
100</v>
      </c>
      <c r="AU5" s="59" t="s">
        <v>
90</v>
      </c>
      <c r="AV5" s="59" t="s">
        <v>
91</v>
      </c>
      <c r="AW5" s="59" t="s">
        <v>
103</v>
      </c>
      <c r="AX5" s="59" t="s">
        <v>
104</v>
      </c>
      <c r="AY5" s="59" t="s">
        <v>
102</v>
      </c>
      <c r="AZ5" s="59" t="s">
        <v>
95</v>
      </c>
      <c r="BA5" s="59" t="s">
        <v>
96</v>
      </c>
      <c r="BB5" s="59" t="s">
        <v>
97</v>
      </c>
      <c r="BC5" s="59" t="s">
        <v>
98</v>
      </c>
      <c r="BD5" s="59" t="s">
        <v>
99</v>
      </c>
      <c r="BE5" s="59" t="s">
        <v>
100</v>
      </c>
      <c r="BF5" s="59" t="s">
        <v>
90</v>
      </c>
      <c r="BG5" s="59" t="s">
        <v>
91</v>
      </c>
      <c r="BH5" s="59" t="s">
        <v>
103</v>
      </c>
      <c r="BI5" s="59" t="s">
        <v>
104</v>
      </c>
      <c r="BJ5" s="59" t="s">
        <v>
102</v>
      </c>
      <c r="BK5" s="59" t="s">
        <v>
95</v>
      </c>
      <c r="BL5" s="59" t="s">
        <v>
96</v>
      </c>
      <c r="BM5" s="59" t="s">
        <v>
97</v>
      </c>
      <c r="BN5" s="59" t="s">
        <v>
98</v>
      </c>
      <c r="BO5" s="59" t="s">
        <v>
99</v>
      </c>
      <c r="BP5" s="59" t="s">
        <v>
100</v>
      </c>
      <c r="BQ5" s="59" t="s">
        <v>
105</v>
      </c>
      <c r="BR5" s="59" t="s">
        <v>
91</v>
      </c>
      <c r="BS5" s="59" t="s">
        <v>
103</v>
      </c>
      <c r="BT5" s="59" t="s">
        <v>
93</v>
      </c>
      <c r="BU5" s="59" t="s">
        <v>
94</v>
      </c>
      <c r="BV5" s="59" t="s">
        <v>
95</v>
      </c>
      <c r="BW5" s="59" t="s">
        <v>
96</v>
      </c>
      <c r="BX5" s="59" t="s">
        <v>
97</v>
      </c>
      <c r="BY5" s="59" t="s">
        <v>
98</v>
      </c>
      <c r="BZ5" s="59" t="s">
        <v>
99</v>
      </c>
      <c r="CA5" s="59" t="s">
        <v>
100</v>
      </c>
      <c r="CB5" s="59" t="s">
        <v>
105</v>
      </c>
      <c r="CC5" s="59" t="s">
        <v>
91</v>
      </c>
      <c r="CD5" s="59" t="s">
        <v>
103</v>
      </c>
      <c r="CE5" s="59" t="s">
        <v>
93</v>
      </c>
      <c r="CF5" s="59" t="s">
        <v>
102</v>
      </c>
      <c r="CG5" s="59" t="s">
        <v>
95</v>
      </c>
      <c r="CH5" s="59" t="s">
        <v>
96</v>
      </c>
      <c r="CI5" s="59" t="s">
        <v>
97</v>
      </c>
      <c r="CJ5" s="59" t="s">
        <v>
98</v>
      </c>
      <c r="CK5" s="59" t="s">
        <v>
99</v>
      </c>
      <c r="CL5" s="59" t="s">
        <v>
100</v>
      </c>
      <c r="CM5" s="150"/>
      <c r="CN5" s="150"/>
      <c r="CO5" s="59" t="s">
        <v>
105</v>
      </c>
      <c r="CP5" s="59" t="s">
        <v>
101</v>
      </c>
      <c r="CQ5" s="59" t="s">
        <v>
103</v>
      </c>
      <c r="CR5" s="59" t="s">
        <v>
104</v>
      </c>
      <c r="CS5" s="59" t="s">
        <v>
102</v>
      </c>
      <c r="CT5" s="59" t="s">
        <v>
95</v>
      </c>
      <c r="CU5" s="59" t="s">
        <v>
96</v>
      </c>
      <c r="CV5" s="59" t="s">
        <v>
97</v>
      </c>
      <c r="CW5" s="59" t="s">
        <v>
98</v>
      </c>
      <c r="CX5" s="59" t="s">
        <v>
99</v>
      </c>
      <c r="CY5" s="59" t="s">
        <v>
100</v>
      </c>
      <c r="CZ5" s="59" t="s">
        <v>
90</v>
      </c>
      <c r="DA5" s="59" t="s">
        <v>
101</v>
      </c>
      <c r="DB5" s="59" t="s">
        <v>
92</v>
      </c>
      <c r="DC5" s="59" t="s">
        <v>
93</v>
      </c>
      <c r="DD5" s="59" t="s">
        <v>
94</v>
      </c>
      <c r="DE5" s="59" t="s">
        <v>
95</v>
      </c>
      <c r="DF5" s="59" t="s">
        <v>
96</v>
      </c>
      <c r="DG5" s="59" t="s">
        <v>
97</v>
      </c>
      <c r="DH5" s="59" t="s">
        <v>
98</v>
      </c>
      <c r="DI5" s="59" t="s">
        <v>
99</v>
      </c>
      <c r="DJ5" s="59" t="s">
        <v>
35</v>
      </c>
      <c r="DK5" s="59" t="s">
        <v>
105</v>
      </c>
      <c r="DL5" s="59" t="s">
        <v>
101</v>
      </c>
      <c r="DM5" s="59" t="s">
        <v>
92</v>
      </c>
      <c r="DN5" s="59" t="s">
        <v>
104</v>
      </c>
      <c r="DO5" s="59" t="s">
        <v>
102</v>
      </c>
      <c r="DP5" s="59" t="s">
        <v>
95</v>
      </c>
      <c r="DQ5" s="59" t="s">
        <v>
96</v>
      </c>
      <c r="DR5" s="59" t="s">
        <v>
97</v>
      </c>
      <c r="DS5" s="59" t="s">
        <v>
98</v>
      </c>
      <c r="DT5" s="59" t="s">
        <v>
99</v>
      </c>
      <c r="DU5" s="59" t="s">
        <v>
100</v>
      </c>
    </row>
    <row r="6" spans="1:125" s="66" customFormat="1" x14ac:dyDescent="0.15">
      <c r="A6" s="49" t="s">
        <v>
106</v>
      </c>
      <c r="B6" s="60">
        <f>
B8</f>
        <v>
2018</v>
      </c>
      <c r="C6" s="60">
        <f t="shared" ref="C6:X6" si="1">
C8</f>
        <v>
131024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6</v>
      </c>
      <c r="H6" s="60" t="str">
        <f>
SUBSTITUTE(H8,"　","")</f>
        <v>
東京都中央区</v>
      </c>
      <c r="I6" s="60" t="str">
        <f t="shared" si="1"/>
        <v>
人形町駐車場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Ａ２Ｂ２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届出駐車場</v>
      </c>
      <c r="Q6" s="62" t="str">
        <f t="shared" si="1"/>
        <v>
地下式</v>
      </c>
      <c r="R6" s="63">
        <f t="shared" si="1"/>
        <v>
22</v>
      </c>
      <c r="S6" s="62" t="str">
        <f t="shared" si="1"/>
        <v>
公共施設</v>
      </c>
      <c r="T6" s="62" t="str">
        <f t="shared" si="1"/>
        <v>
無</v>
      </c>
      <c r="U6" s="63">
        <f t="shared" si="1"/>
        <v>
1506</v>
      </c>
      <c r="V6" s="63">
        <f t="shared" si="1"/>
        <v>
36</v>
      </c>
      <c r="W6" s="63">
        <f t="shared" si="1"/>
        <v>
400</v>
      </c>
      <c r="X6" s="62" t="str">
        <f t="shared" si="1"/>
        <v>
導入なし</v>
      </c>
      <c r="Y6" s="64">
        <f>
IF(Y8="-",NA(),Y8)</f>
        <v>
356</v>
      </c>
      <c r="Z6" s="64">
        <f t="shared" ref="Z6:AH6" si="2">
IF(Z8="-",NA(),Z8)</f>
        <v>
151.19999999999999</v>
      </c>
      <c r="AA6" s="64">
        <f t="shared" si="2"/>
        <v>
157.80000000000001</v>
      </c>
      <c r="AB6" s="64">
        <f t="shared" si="2"/>
        <v>
150.80000000000001</v>
      </c>
      <c r="AC6" s="64">
        <f t="shared" si="2"/>
        <v>
199</v>
      </c>
      <c r="AD6" s="64">
        <f t="shared" si="2"/>
        <v>
135.30000000000001</v>
      </c>
      <c r="AE6" s="64">
        <f t="shared" si="2"/>
        <v>
133.5</v>
      </c>
      <c r="AF6" s="64">
        <f t="shared" si="2"/>
        <v>
136.30000000000001</v>
      </c>
      <c r="AG6" s="64">
        <f t="shared" si="2"/>
        <v>
130.9</v>
      </c>
      <c r="AH6" s="64">
        <f t="shared" si="2"/>
        <v>
155.30000000000001</v>
      </c>
      <c r="AI6" s="61" t="str">
        <f>
IF(AI8="-","",IF(AI8="-","【-】","【"&amp;SUBSTITUTE(TEXT(AI8,"#,##0.0"),"-","△")&amp;"】"))</f>
        <v>
【297.1】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7.6</v>
      </c>
      <c r="AP6" s="64">
        <f t="shared" si="3"/>
        <v>
7.1</v>
      </c>
      <c r="AQ6" s="64">
        <f t="shared" si="3"/>
        <v>
5.5</v>
      </c>
      <c r="AR6" s="64">
        <f t="shared" si="3"/>
        <v>
5.2</v>
      </c>
      <c r="AS6" s="64">
        <f t="shared" si="3"/>
        <v>
3.9</v>
      </c>
      <c r="AT6" s="61" t="str">
        <f>
IF(AT8="-","",IF(AT8="-","【-】","【"&amp;SUBSTITUTE(TEXT(AT8,"#,##0.0"),"-","△")&amp;"】"))</f>
        <v>
【5.3】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79</v>
      </c>
      <c r="BA6" s="65">
        <f t="shared" si="4"/>
        <v>
56</v>
      </c>
      <c r="BB6" s="65">
        <f t="shared" si="4"/>
        <v>
42</v>
      </c>
      <c r="BC6" s="65">
        <f t="shared" si="4"/>
        <v>
44</v>
      </c>
      <c r="BD6" s="65">
        <f t="shared" si="4"/>
        <v>
45</v>
      </c>
      <c r="BE6" s="63" t="str">
        <f>
IF(BE8="-","",IF(BE8="-","【-】","【"&amp;SUBSTITUTE(TEXT(BE8,"#,##0"),"-","△")&amp;"】"))</f>
        <v>
【30】</v>
      </c>
      <c r="BF6" s="64">
        <f>
IF(BF8="-",NA(),BF8)</f>
        <v>
71.900000000000006</v>
      </c>
      <c r="BG6" s="64">
        <f t="shared" ref="BG6:BO6" si="5">
IF(BG8="-",NA(),BG8)</f>
        <v>
33.9</v>
      </c>
      <c r="BH6" s="64">
        <f t="shared" si="5"/>
        <v>
36.6</v>
      </c>
      <c r="BI6" s="64">
        <f t="shared" si="5"/>
        <v>
33.700000000000003</v>
      </c>
      <c r="BJ6" s="64">
        <f t="shared" si="5"/>
        <v>
50</v>
      </c>
      <c r="BK6" s="64">
        <f t="shared" si="5"/>
        <v>
11.2</v>
      </c>
      <c r="BL6" s="64">
        <f t="shared" si="5"/>
        <v>
8</v>
      </c>
      <c r="BM6" s="64">
        <f t="shared" si="5"/>
        <v>
13.7</v>
      </c>
      <c r="BN6" s="64">
        <f t="shared" si="5"/>
        <v>
7.5</v>
      </c>
      <c r="BO6" s="64">
        <f t="shared" si="5"/>
        <v>
1.9</v>
      </c>
      <c r="BP6" s="61" t="str">
        <f>
IF(BP8="-","",IF(BP8="-","【-】","【"&amp;SUBSTITUTE(TEXT(BP8,"#,##0.0"),"-","△")&amp;"】"))</f>
        <v>
【26.3】</v>
      </c>
      <c r="BQ6" s="65">
        <f>
IF(BQ8="-",NA(),BQ8)</f>
        <v>
31218</v>
      </c>
      <c r="BR6" s="65">
        <f t="shared" ref="BR6:BZ6" si="6">
IF(BR8="-",NA(),BR8)</f>
        <v>
6782</v>
      </c>
      <c r="BS6" s="65">
        <f t="shared" si="6"/>
        <v>
7019</v>
      </c>
      <c r="BT6" s="65">
        <f t="shared" si="6"/>
        <v>
6144</v>
      </c>
      <c r="BU6" s="65">
        <f t="shared" si="6"/>
        <v>
15594</v>
      </c>
      <c r="BV6" s="65">
        <f t="shared" si="6"/>
        <v>
19615</v>
      </c>
      <c r="BW6" s="65">
        <f t="shared" si="6"/>
        <v>
21116</v>
      </c>
      <c r="BX6" s="65">
        <f t="shared" si="6"/>
        <v>
20714</v>
      </c>
      <c r="BY6" s="65">
        <f t="shared" si="6"/>
        <v>
16622</v>
      </c>
      <c r="BZ6" s="65">
        <f t="shared" si="6"/>
        <v>
15790</v>
      </c>
      <c r="CA6" s="63" t="str">
        <f>
IF(CA8="-","",IF(CA8="-","【-】","【"&amp;SUBSTITUTE(TEXT(CA8,"#,##0"),"-","△")&amp;"】"))</f>
        <v>
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107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107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141.9</v>
      </c>
      <c r="DF6" s="64">
        <f t="shared" si="8"/>
        <v>
181.6</v>
      </c>
      <c r="DG6" s="64">
        <f t="shared" si="8"/>
        <v>
148.9</v>
      </c>
      <c r="DH6" s="64">
        <f t="shared" si="8"/>
        <v>
135.30000000000001</v>
      </c>
      <c r="DI6" s="64">
        <f t="shared" si="8"/>
        <v>
110.8</v>
      </c>
      <c r="DJ6" s="61" t="str">
        <f>
IF(DJ8="-","",IF(DJ8="-","【-】","【"&amp;SUBSTITUTE(TEXT(DJ8,"#,##0.0"),"-","△")&amp;"】"))</f>
        <v>
【103.6】</v>
      </c>
      <c r="DK6" s="64">
        <f>
IF(DK8="-",NA(),DK8)</f>
        <v>
172.5</v>
      </c>
      <c r="DL6" s="64">
        <f t="shared" ref="DL6:DT6" si="9">
IF(DL8="-",NA(),DL8)</f>
        <v>
158.30000000000001</v>
      </c>
      <c r="DM6" s="64">
        <f t="shared" si="9"/>
        <v>
130.6</v>
      </c>
      <c r="DN6" s="64">
        <f t="shared" si="9"/>
        <v>
133.30000000000001</v>
      </c>
      <c r="DO6" s="64">
        <f t="shared" si="9"/>
        <v>
230.6</v>
      </c>
      <c r="DP6" s="64">
        <f t="shared" si="9"/>
        <v>
167.7</v>
      </c>
      <c r="DQ6" s="64">
        <f t="shared" si="9"/>
        <v>
169.3</v>
      </c>
      <c r="DR6" s="64">
        <f t="shared" si="9"/>
        <v>
166.6</v>
      </c>
      <c r="DS6" s="64">
        <f t="shared" si="9"/>
        <v>
164.4</v>
      </c>
      <c r="DT6" s="64">
        <f t="shared" si="9"/>
        <v>
165</v>
      </c>
      <c r="DU6" s="61" t="str">
        <f>
IF(DU8="-","",IF(DU8="-","【-】","【"&amp;SUBSTITUTE(TEXT(DU8,"#,##0.0"),"-","△")&amp;"】"))</f>
        <v>
【199.3】</v>
      </c>
    </row>
    <row r="7" spans="1:125" s="66" customFormat="1" x14ac:dyDescent="0.15">
      <c r="A7" s="49" t="s">
        <v>
108</v>
      </c>
      <c r="B7" s="60">
        <f t="shared" ref="B7:X7" si="10">
B8</f>
        <v>
2018</v>
      </c>
      <c r="C7" s="60">
        <f t="shared" si="10"/>
        <v>
131024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6</v>
      </c>
      <c r="H7" s="60" t="str">
        <f t="shared" si="10"/>
        <v>
東京都　中央区</v>
      </c>
      <c r="I7" s="60" t="str">
        <f t="shared" si="10"/>
        <v>
人形町駐車場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Ａ２Ｂ２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届出駐車場</v>
      </c>
      <c r="Q7" s="62" t="str">
        <f t="shared" si="10"/>
        <v>
地下式</v>
      </c>
      <c r="R7" s="63">
        <f t="shared" si="10"/>
        <v>
22</v>
      </c>
      <c r="S7" s="62" t="str">
        <f t="shared" si="10"/>
        <v>
公共施設</v>
      </c>
      <c r="T7" s="62" t="str">
        <f t="shared" si="10"/>
        <v>
無</v>
      </c>
      <c r="U7" s="63">
        <f t="shared" si="10"/>
        <v>
1506</v>
      </c>
      <c r="V7" s="63">
        <f t="shared" si="10"/>
        <v>
36</v>
      </c>
      <c r="W7" s="63">
        <f t="shared" si="10"/>
        <v>
400</v>
      </c>
      <c r="X7" s="62" t="str">
        <f t="shared" si="10"/>
        <v>
導入なし</v>
      </c>
      <c r="Y7" s="64">
        <f>
Y8</f>
        <v>
356</v>
      </c>
      <c r="Z7" s="64">
        <f t="shared" ref="Z7:AH7" si="11">
Z8</f>
        <v>
151.19999999999999</v>
      </c>
      <c r="AA7" s="64">
        <f t="shared" si="11"/>
        <v>
157.80000000000001</v>
      </c>
      <c r="AB7" s="64">
        <f t="shared" si="11"/>
        <v>
150.80000000000001</v>
      </c>
      <c r="AC7" s="64">
        <f t="shared" si="11"/>
        <v>
199</v>
      </c>
      <c r="AD7" s="64">
        <f t="shared" si="11"/>
        <v>
135.30000000000001</v>
      </c>
      <c r="AE7" s="64">
        <f t="shared" si="11"/>
        <v>
133.5</v>
      </c>
      <c r="AF7" s="64">
        <f t="shared" si="11"/>
        <v>
136.30000000000001</v>
      </c>
      <c r="AG7" s="64">
        <f t="shared" si="11"/>
        <v>
130.9</v>
      </c>
      <c r="AH7" s="64">
        <f t="shared" si="11"/>
        <v>
155.30000000000001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7.6</v>
      </c>
      <c r="AP7" s="64">
        <f t="shared" si="12"/>
        <v>
7.1</v>
      </c>
      <c r="AQ7" s="64">
        <f t="shared" si="12"/>
        <v>
5.5</v>
      </c>
      <c r="AR7" s="64">
        <f t="shared" si="12"/>
        <v>
5.2</v>
      </c>
      <c r="AS7" s="64">
        <f t="shared" si="12"/>
        <v>
3.9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79</v>
      </c>
      <c r="BA7" s="65">
        <f t="shared" si="13"/>
        <v>
56</v>
      </c>
      <c r="BB7" s="65">
        <f t="shared" si="13"/>
        <v>
42</v>
      </c>
      <c r="BC7" s="65">
        <f t="shared" si="13"/>
        <v>
44</v>
      </c>
      <c r="BD7" s="65">
        <f t="shared" si="13"/>
        <v>
45</v>
      </c>
      <c r="BE7" s="63"/>
      <c r="BF7" s="64">
        <f>
BF8</f>
        <v>
71.900000000000006</v>
      </c>
      <c r="BG7" s="64">
        <f t="shared" ref="BG7:BO7" si="14">
BG8</f>
        <v>
33.9</v>
      </c>
      <c r="BH7" s="64">
        <f t="shared" si="14"/>
        <v>
36.6</v>
      </c>
      <c r="BI7" s="64">
        <f t="shared" si="14"/>
        <v>
33.700000000000003</v>
      </c>
      <c r="BJ7" s="64">
        <f t="shared" si="14"/>
        <v>
50</v>
      </c>
      <c r="BK7" s="64">
        <f t="shared" si="14"/>
        <v>
11.2</v>
      </c>
      <c r="BL7" s="64">
        <f t="shared" si="14"/>
        <v>
8</v>
      </c>
      <c r="BM7" s="64">
        <f t="shared" si="14"/>
        <v>
13.7</v>
      </c>
      <c r="BN7" s="64">
        <f t="shared" si="14"/>
        <v>
7.5</v>
      </c>
      <c r="BO7" s="64">
        <f t="shared" si="14"/>
        <v>
1.9</v>
      </c>
      <c r="BP7" s="61"/>
      <c r="BQ7" s="65">
        <f>
BQ8</f>
        <v>
31218</v>
      </c>
      <c r="BR7" s="65">
        <f t="shared" ref="BR7:BZ7" si="15">
BR8</f>
        <v>
6782</v>
      </c>
      <c r="BS7" s="65">
        <f t="shared" si="15"/>
        <v>
7019</v>
      </c>
      <c r="BT7" s="65">
        <f t="shared" si="15"/>
        <v>
6144</v>
      </c>
      <c r="BU7" s="65">
        <f t="shared" si="15"/>
        <v>
15594</v>
      </c>
      <c r="BV7" s="65">
        <f t="shared" si="15"/>
        <v>
19615</v>
      </c>
      <c r="BW7" s="65">
        <f t="shared" si="15"/>
        <v>
21116</v>
      </c>
      <c r="BX7" s="65">
        <f t="shared" si="15"/>
        <v>
20714</v>
      </c>
      <c r="BY7" s="65">
        <f t="shared" si="15"/>
        <v>
16622</v>
      </c>
      <c r="BZ7" s="65">
        <f t="shared" si="15"/>
        <v>
15790</v>
      </c>
      <c r="CA7" s="63"/>
      <c r="CB7" s="64" t="s">
        <v>
109</v>
      </c>
      <c r="CC7" s="64" t="s">
        <v>
109</v>
      </c>
      <c r="CD7" s="64" t="s">
        <v>
109</v>
      </c>
      <c r="CE7" s="64" t="s">
        <v>
109</v>
      </c>
      <c r="CF7" s="64" t="s">
        <v>
109</v>
      </c>
      <c r="CG7" s="64" t="s">
        <v>
109</v>
      </c>
      <c r="CH7" s="64" t="s">
        <v>
109</v>
      </c>
      <c r="CI7" s="64" t="s">
        <v>
109</v>
      </c>
      <c r="CJ7" s="64" t="s">
        <v>
109</v>
      </c>
      <c r="CK7" s="64" t="s">
        <v>
107</v>
      </c>
      <c r="CL7" s="61"/>
      <c r="CM7" s="63">
        <f>
CM8</f>
        <v>
0</v>
      </c>
      <c r="CN7" s="63">
        <f>
CN8</f>
        <v>
0</v>
      </c>
      <c r="CO7" s="64" t="s">
        <v>
109</v>
      </c>
      <c r="CP7" s="64" t="s">
        <v>
109</v>
      </c>
      <c r="CQ7" s="64" t="s">
        <v>
109</v>
      </c>
      <c r="CR7" s="64" t="s">
        <v>
109</v>
      </c>
      <c r="CS7" s="64" t="s">
        <v>
109</v>
      </c>
      <c r="CT7" s="64" t="s">
        <v>
109</v>
      </c>
      <c r="CU7" s="64" t="s">
        <v>
109</v>
      </c>
      <c r="CV7" s="64" t="s">
        <v>
109</v>
      </c>
      <c r="CW7" s="64" t="s">
        <v>
109</v>
      </c>
      <c r="CX7" s="64" t="s">
        <v>
107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141.9</v>
      </c>
      <c r="DF7" s="64">
        <f t="shared" si="16"/>
        <v>
181.6</v>
      </c>
      <c r="DG7" s="64">
        <f t="shared" si="16"/>
        <v>
148.9</v>
      </c>
      <c r="DH7" s="64">
        <f t="shared" si="16"/>
        <v>
135.30000000000001</v>
      </c>
      <c r="DI7" s="64">
        <f t="shared" si="16"/>
        <v>
110.8</v>
      </c>
      <c r="DJ7" s="61"/>
      <c r="DK7" s="64">
        <f>
DK8</f>
        <v>
172.5</v>
      </c>
      <c r="DL7" s="64">
        <f t="shared" ref="DL7:DT7" si="17">
DL8</f>
        <v>
158.30000000000001</v>
      </c>
      <c r="DM7" s="64">
        <f t="shared" si="17"/>
        <v>
130.6</v>
      </c>
      <c r="DN7" s="64">
        <f t="shared" si="17"/>
        <v>
133.30000000000001</v>
      </c>
      <c r="DO7" s="64">
        <f t="shared" si="17"/>
        <v>
230.6</v>
      </c>
      <c r="DP7" s="64">
        <f t="shared" si="17"/>
        <v>
167.7</v>
      </c>
      <c r="DQ7" s="64">
        <f t="shared" si="17"/>
        <v>
169.3</v>
      </c>
      <c r="DR7" s="64">
        <f t="shared" si="17"/>
        <v>
166.6</v>
      </c>
      <c r="DS7" s="64">
        <f t="shared" si="17"/>
        <v>
164.4</v>
      </c>
      <c r="DT7" s="64">
        <f t="shared" si="17"/>
        <v>
165</v>
      </c>
      <c r="DU7" s="61"/>
    </row>
    <row r="8" spans="1:125" s="66" customFormat="1" x14ac:dyDescent="0.15">
      <c r="A8" s="49"/>
      <c r="B8" s="67">
        <v>
2018</v>
      </c>
      <c r="C8" s="67">
        <v>
131024</v>
      </c>
      <c r="D8" s="67">
        <v>
47</v>
      </c>
      <c r="E8" s="67">
        <v>
14</v>
      </c>
      <c r="F8" s="67">
        <v>
0</v>
      </c>
      <c r="G8" s="67">
        <v>
6</v>
      </c>
      <c r="H8" s="67" t="s">
        <v>
110</v>
      </c>
      <c r="I8" s="67" t="s">
        <v>
111</v>
      </c>
      <c r="J8" s="67" t="s">
        <v>
112</v>
      </c>
      <c r="K8" s="67" t="s">
        <v>
113</v>
      </c>
      <c r="L8" s="67" t="s">
        <v>
114</v>
      </c>
      <c r="M8" s="67" t="s">
        <v>
115</v>
      </c>
      <c r="N8" s="67" t="s">
        <v>
116</v>
      </c>
      <c r="O8" s="68" t="s">
        <v>
117</v>
      </c>
      <c r="P8" s="69" t="s">
        <v>
118</v>
      </c>
      <c r="Q8" s="69" t="s">
        <v>
119</v>
      </c>
      <c r="R8" s="70">
        <v>
22</v>
      </c>
      <c r="S8" s="69" t="s">
        <v>
120</v>
      </c>
      <c r="T8" s="69" t="s">
        <v>
121</v>
      </c>
      <c r="U8" s="70">
        <v>
1506</v>
      </c>
      <c r="V8" s="70">
        <v>
36</v>
      </c>
      <c r="W8" s="70">
        <v>
400</v>
      </c>
      <c r="X8" s="69" t="s">
        <v>
122</v>
      </c>
      <c r="Y8" s="71">
        <v>
356</v>
      </c>
      <c r="Z8" s="71">
        <v>
151.19999999999999</v>
      </c>
      <c r="AA8" s="71">
        <v>
157.80000000000001</v>
      </c>
      <c r="AB8" s="71">
        <v>
150.80000000000001</v>
      </c>
      <c r="AC8" s="71">
        <v>
199</v>
      </c>
      <c r="AD8" s="71">
        <v>
135.30000000000001</v>
      </c>
      <c r="AE8" s="71">
        <v>
133.5</v>
      </c>
      <c r="AF8" s="71">
        <v>
136.30000000000001</v>
      </c>
      <c r="AG8" s="71">
        <v>
130.9</v>
      </c>
      <c r="AH8" s="71">
        <v>
155.30000000000001</v>
      </c>
      <c r="AI8" s="68">
        <v>
297.10000000000002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7.6</v>
      </c>
      <c r="AP8" s="71">
        <v>
7.1</v>
      </c>
      <c r="AQ8" s="71">
        <v>
5.5</v>
      </c>
      <c r="AR8" s="71">
        <v>
5.2</v>
      </c>
      <c r="AS8" s="71">
        <v>
3.9</v>
      </c>
      <c r="AT8" s="68">
        <v>
5.3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79</v>
      </c>
      <c r="BA8" s="72">
        <v>
56</v>
      </c>
      <c r="BB8" s="72">
        <v>
42</v>
      </c>
      <c r="BC8" s="72">
        <v>
44</v>
      </c>
      <c r="BD8" s="72">
        <v>
45</v>
      </c>
      <c r="BE8" s="72">
        <v>
30</v>
      </c>
      <c r="BF8" s="71">
        <v>
71.900000000000006</v>
      </c>
      <c r="BG8" s="71">
        <v>
33.9</v>
      </c>
      <c r="BH8" s="71">
        <v>
36.6</v>
      </c>
      <c r="BI8" s="71">
        <v>
33.700000000000003</v>
      </c>
      <c r="BJ8" s="71">
        <v>
50</v>
      </c>
      <c r="BK8" s="71">
        <v>
11.2</v>
      </c>
      <c r="BL8" s="71">
        <v>
8</v>
      </c>
      <c r="BM8" s="71">
        <v>
13.7</v>
      </c>
      <c r="BN8" s="71">
        <v>
7.5</v>
      </c>
      <c r="BO8" s="71">
        <v>
1.9</v>
      </c>
      <c r="BP8" s="68">
        <v>
26.3</v>
      </c>
      <c r="BQ8" s="72">
        <v>
31218</v>
      </c>
      <c r="BR8" s="72">
        <v>
6782</v>
      </c>
      <c r="BS8" s="72">
        <v>
7019</v>
      </c>
      <c r="BT8" s="73">
        <v>
6144</v>
      </c>
      <c r="BU8" s="73">
        <v>
15594</v>
      </c>
      <c r="BV8" s="72">
        <v>
19615</v>
      </c>
      <c r="BW8" s="72">
        <v>
21116</v>
      </c>
      <c r="BX8" s="72">
        <v>
20714</v>
      </c>
      <c r="BY8" s="72">
        <v>
16622</v>
      </c>
      <c r="BZ8" s="72">
        <v>
15790</v>
      </c>
      <c r="CA8" s="70">
        <v>
16102</v>
      </c>
      <c r="CB8" s="71" t="s">
        <v>
114</v>
      </c>
      <c r="CC8" s="71" t="s">
        <v>
114</v>
      </c>
      <c r="CD8" s="71" t="s">
        <v>
114</v>
      </c>
      <c r="CE8" s="71" t="s">
        <v>
114</v>
      </c>
      <c r="CF8" s="71" t="s">
        <v>
114</v>
      </c>
      <c r="CG8" s="71" t="s">
        <v>
114</v>
      </c>
      <c r="CH8" s="71" t="s">
        <v>
114</v>
      </c>
      <c r="CI8" s="71" t="s">
        <v>
114</v>
      </c>
      <c r="CJ8" s="71" t="s">
        <v>
114</v>
      </c>
      <c r="CK8" s="71" t="s">
        <v>
114</v>
      </c>
      <c r="CL8" s="68" t="s">
        <v>
114</v>
      </c>
      <c r="CM8" s="70">
        <v>
0</v>
      </c>
      <c r="CN8" s="70">
        <v>
0</v>
      </c>
      <c r="CO8" s="71" t="s">
        <v>
114</v>
      </c>
      <c r="CP8" s="71" t="s">
        <v>
114</v>
      </c>
      <c r="CQ8" s="71" t="s">
        <v>
114</v>
      </c>
      <c r="CR8" s="71" t="s">
        <v>
114</v>
      </c>
      <c r="CS8" s="71" t="s">
        <v>
114</v>
      </c>
      <c r="CT8" s="71" t="s">
        <v>
114</v>
      </c>
      <c r="CU8" s="71" t="s">
        <v>
114</v>
      </c>
      <c r="CV8" s="71" t="s">
        <v>
114</v>
      </c>
      <c r="CW8" s="71" t="s">
        <v>
114</v>
      </c>
      <c r="CX8" s="71" t="s">
        <v>
114</v>
      </c>
      <c r="CY8" s="68" t="s">
        <v>
114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141.9</v>
      </c>
      <c r="DF8" s="71">
        <v>
181.6</v>
      </c>
      <c r="DG8" s="71">
        <v>
148.9</v>
      </c>
      <c r="DH8" s="71">
        <v>
135.30000000000001</v>
      </c>
      <c r="DI8" s="71">
        <v>
110.8</v>
      </c>
      <c r="DJ8" s="68">
        <v>
103.6</v>
      </c>
      <c r="DK8" s="71">
        <v>
172.5</v>
      </c>
      <c r="DL8" s="71">
        <v>
158.30000000000001</v>
      </c>
      <c r="DM8" s="71">
        <v>
130.6</v>
      </c>
      <c r="DN8" s="71">
        <v>
133.30000000000001</v>
      </c>
      <c r="DO8" s="71">
        <v>
230.6</v>
      </c>
      <c r="DP8" s="71">
        <v>
167.7</v>
      </c>
      <c r="DQ8" s="71">
        <v>
169.3</v>
      </c>
      <c r="DR8" s="71">
        <v>
166.6</v>
      </c>
      <c r="DS8" s="71">
        <v>
164.4</v>
      </c>
      <c r="DT8" s="71">
        <v>
165</v>
      </c>
      <c r="DU8" s="68">
        <v>
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
123</v>
      </c>
      <c r="C10" s="78" t="s">
        <v>
124</v>
      </c>
      <c r="D10" s="78" t="s">
        <v>
125</v>
      </c>
      <c r="E10" s="78" t="s">
        <v>
126</v>
      </c>
      <c r="F10" s="78" t="s">
        <v>
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
53</v>
      </c>
      <c r="B11" s="79">
        <f>
DATEVALUE($B$6-4&amp;"年1月1日")</f>
        <v>
41640</v>
      </c>
      <c r="C11" s="79">
        <f>
DATEVALUE($B$6-3&amp;"年1月1日")</f>
        <v>
42005</v>
      </c>
      <c r="D11" s="79">
        <f>
DATEVALUE($B$6-2&amp;"年1月1日")</f>
        <v>
42370</v>
      </c>
      <c r="E11" s="79">
        <f>
DATEVALUE($B$6-1&amp;"年1月1日")</f>
        <v>
42736</v>
      </c>
      <c r="F11" s="79">
        <f>
DATEVALUE($B$6&amp;"年1月1日")</f>
        <v>
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cp:lastPrinted>2020-01-29T01:53:27Z</cp:lastPrinted>
  <dcterms:created xsi:type="dcterms:W3CDTF">2019-12-05T07:21:22Z</dcterms:created>
  <dcterms:modified xsi:type="dcterms:W3CDTF">2020-02-06T06:33:54Z</dcterms:modified>
  <cp:category/>
</cp:coreProperties>
</file>