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YPRdrkOJxYOgJmOBfHlpr3JbY07eYyzCM4Un7zDZvhIZ/Y8aU/Gll/xBZSLTg9BQq+bzx3RDjvX4uqASa6Rjg==" workbookSaltValue="dUGX/wLELAPb/uizXoJtqw==" workbookSpinCount="100000" lockStructure="1"/>
  <bookViews>
    <workbookView xWindow="0" yWindow="0" windowWidth="20610" windowHeight="9090"/>
  </bookViews>
  <sheets>
    <sheet name="法非適用_駐車場整備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FX51" i="4"/>
  <c r="HP76" i="4"/>
  <c r="BG51" i="4"/>
  <c r="AV76" i="4"/>
  <c r="KO51" i="4"/>
  <c r="KO30" i="4"/>
  <c r="LE76" i="4"/>
  <c r="FX30" i="4"/>
  <c r="KP76" i="4"/>
  <c r="HA76" i="4"/>
  <c r="AN51" i="4"/>
  <c r="FE30" i="4"/>
  <c r="AN30" i="4"/>
  <c r="JV30" i="4"/>
  <c r="AG76" i="4"/>
  <c r="JV51" i="4"/>
  <c r="FE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<sst xmlns="http://schemas.openxmlformats.org/spreadsheetml/2006/main" count="288" uniqueCount="145">
  <si>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</si>
  <si>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</si>
  <si>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</si>
  <si>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</si>
  <si>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</si>
  <si>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</si>
  <si>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</si>
  <si>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</si>
  <si>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</si>
  <si>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</si>
  <si>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</si>
  <si>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</si>
  <si>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</si>
  <si>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</si>
  <si>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</si>
  <si>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</si>
  <si>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</si>
  <si>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</si>
  <si>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</si>
  <si>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</si>
  <si>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</si>
  <si>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</si>
  <si>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</si>
  <si>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</si>
  <si>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</si>
  <si>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</si>
  <si>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</si>
  <si>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</si>
  <si>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</si>
  <si>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</si>
  <si>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</si>
  <si>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</si>
  <si>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</si>
  <si>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</si>
  <si>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</si>
  <si>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</si>
  <si>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</si>
  <si>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</si>
  <si>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</si>
  <si>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</si>
  <si>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</si>
  <si>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</si>
  <si>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</si>
  <si>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</si>
  <si>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</si>
  <si>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</si>
  <si>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</si>
  <si>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</si>
  <si>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</si>
  <si>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</si>
  <si>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</si>
  <si>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</si>
  <si>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</si>
  <si>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</si>
  <si>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</si>
  <si>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</si>
  <si>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</si>
  <si>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</si>
  <si>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</si>
  <si>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</si>
  <si>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</si>
  <si>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</si>
  <si>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</si>
  <si>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</si>
  <si>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</si>
  <si>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</si>
  <si>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</si>
  <si>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</si>
  <si>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</si>
  <si>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</si>
  <si>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</si>
  <si>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</si>
  <si>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</si>
  <si>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</si>
  <si>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</si>
  <si>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</si>
  <si>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</si>
  <si>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</si>
  <si>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</si>
  <si>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</si>
  <si>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</si>
  <si>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</si>
  <si>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</si>
  <si>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</si>
  <si>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</si>
  <si>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</si>
  <si>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</si>
  <si>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</si>
  <si>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</si>
  <si>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</si>
  <si>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</si>
  <si>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</si>
  <si>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</si>
  <si>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</si>
  <si>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</si>
  <si>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</si>
  <si>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</si>
  <si>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</si>
  <si>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</si>
  <si>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</si>
  <si>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</si>
  <si>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</si>
  <si>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</si>
  <si>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</si>
  <si>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</si>
  <si>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</si>
  <si>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</si>
  <si>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</si>
  <si>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</si>
  <si>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</si>
  <si>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</si>
  <si>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</si>
  <si>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</si>
  <si>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</si>
  <si>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</si>
  <si>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</si>
  <si>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</si>
  <si>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</si>
  <si>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</si>
  <si>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</si>
  <si>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</si>
  <si>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</si>
  <si>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</si>
  <si>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文京区</t>
  </si>
  <si>
    <t>シビック駐車場</t>
  </si>
  <si>
    <t>法非適用</t>
  </si>
  <si>
    <t>駐車場整備事業</t>
  </si>
  <si>
    <t>-</t>
  </si>
  <si>
    <t>Ａ２Ｂ２</t>
  </si>
  <si>
    <t>非設置</t>
  </si>
  <si>
    <t>該当数値なし</t>
  </si>
  <si>
    <t>附置義務駐車施設</t>
  </si>
  <si>
    <t>地下式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</si>
  <si>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</si>
  <si>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</si>
  <si>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</si>
  <si>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</si>
  <si>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</si>
  <si>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</si>
  <si>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</si>
  <si>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</si>
  <si>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分析対象数値なし</t>
    <rPh sb="0" eb="2">
      <t>ブンセキ</t>
    </rPh>
    <rPh sb="2" eb="4">
      <t>タイショウ</t>
    </rPh>
    <rPh sb="4" eb="6">
      <t>スウチ</t>
    </rPh>
    <phoneticPr fontId="15"/>
  </si>
  <si>
    <t>他会計補助金比率などの数値が低く、一般会計からの繰入金等に対する依存度が低い一方、売上高GOP比率やEBITDAについては、類似施設と比較しても低い水準となっている。
また、29年度において、28年度黒字化した収支が再び均衡しているが、これは、駐車場管制設備監視盤更新工事を行い、修繕費が増となった結果であると考える。
今後も、システムの修繕工事や機器の入替えなども見据え、引き続き、費用削減等や収益確保に努め、経営改善を図っていく。</t>
    <rPh sb="11" eb="13">
      <t>スウチ</t>
    </rPh>
    <rPh sb="14" eb="15">
      <t>ヒク</t>
    </rPh>
    <rPh sb="38" eb="40">
      <t>イッポウ</t>
    </rPh>
    <rPh sb="62" eb="64">
      <t>ルイジ</t>
    </rPh>
    <rPh sb="64" eb="66">
      <t>シセツ</t>
    </rPh>
    <rPh sb="67" eb="69">
      <t>ヒカク</t>
    </rPh>
    <rPh sb="72" eb="73">
      <t>ヒク</t>
    </rPh>
    <rPh sb="74" eb="76">
      <t>スイジュン</t>
    </rPh>
    <rPh sb="89" eb="91">
      <t>ネンド</t>
    </rPh>
    <rPh sb="98" eb="100">
      <t>ネンド</t>
    </rPh>
    <rPh sb="100" eb="103">
      <t>クロジカ</t>
    </rPh>
    <rPh sb="105" eb="107">
      <t>シュウシ</t>
    </rPh>
    <rPh sb="108" eb="109">
      <t>フタタ</t>
    </rPh>
    <rPh sb="110" eb="112">
      <t>キンコウ</t>
    </rPh>
    <rPh sb="149" eb="151">
      <t>ケッカ</t>
    </rPh>
    <rPh sb="155" eb="156">
      <t>カンガ</t>
    </rPh>
    <rPh sb="160" eb="162">
      <t>コンゴ</t>
    </rPh>
    <rPh sb="169" eb="171">
      <t>シュウゼン</t>
    </rPh>
    <rPh sb="171" eb="173">
      <t>コウジ</t>
    </rPh>
    <rPh sb="174" eb="176">
      <t>キキ</t>
    </rPh>
    <rPh sb="177" eb="179">
      <t>イレカ</t>
    </rPh>
    <rPh sb="183" eb="185">
      <t>ミス</t>
    </rPh>
    <rPh sb="187" eb="188">
      <t>ヒ</t>
    </rPh>
    <rPh sb="189" eb="190">
      <t>ツヅ</t>
    </rPh>
    <phoneticPr fontId="15"/>
  </si>
  <si>
    <t>稼働率について、類似施設と比較しても指標が高いため、当該施設の需要が高いといえる。</t>
    <rPh sb="0" eb="2">
      <t>カドウ</t>
    </rPh>
    <rPh sb="2" eb="3">
      <t>リツ</t>
    </rPh>
    <rPh sb="8" eb="10">
      <t>ルイジ</t>
    </rPh>
    <rPh sb="10" eb="12">
      <t>シセツ</t>
    </rPh>
    <rPh sb="13" eb="15">
      <t>ヒカク</t>
    </rPh>
    <rPh sb="18" eb="20">
      <t>シヒョウ</t>
    </rPh>
    <rPh sb="21" eb="22">
      <t>タカ</t>
    </rPh>
    <rPh sb="26" eb="28">
      <t>トウガイ</t>
    </rPh>
    <rPh sb="28" eb="30">
      <t>シセツ</t>
    </rPh>
    <rPh sb="31" eb="33">
      <t>ジュヨウ</t>
    </rPh>
    <rPh sb="34" eb="35">
      <t>タカ</t>
    </rPh>
    <phoneticPr fontId="15"/>
  </si>
  <si>
    <t>①収益的収支比率については、H25～H27及びH29は収支が均衡し、H28は黒字となっているため、今後も更なる費用削減等に努め、健全な経営を続けていく。
②他会計補助金比率については、類似施設と比較しても低い水準を保っており、一般会計からの繰入金等に対する依存度が低いといえる。
③駐車台数一台当たりの他会計補助金額についても、②同様、一般会計からの繰入金等に対する依存度が低いといえる。
④売上高GOP比率について、H24～H27においては類似団体に比べ低い水準であったが、H28は類似団体に近い指標となった。しかし、H29に再び数値が減少したため、費用削減等や収益確保に努め、経営改善を図っていく必要がある。
⑤EBITDAについても、④と同様の指標の動きをしているため、費用削減等や収益確保に努め、経営改善を図っていく。</t>
    <rPh sb="1" eb="4">
      <t>シュウエキテキ</t>
    </rPh>
    <rPh sb="4" eb="6">
      <t>シュウシ</t>
    </rPh>
    <rPh sb="6" eb="8">
      <t>ヒリツ</t>
    </rPh>
    <rPh sb="21" eb="22">
      <t>オヨ</t>
    </rPh>
    <rPh sb="27" eb="29">
      <t>シュウシ</t>
    </rPh>
    <rPh sb="30" eb="32">
      <t>キンコウ</t>
    </rPh>
    <rPh sb="38" eb="40">
      <t>クロジ</t>
    </rPh>
    <rPh sb="49" eb="51">
      <t>コンゴ</t>
    </rPh>
    <rPh sb="52" eb="53">
      <t>サラ</t>
    </rPh>
    <rPh sb="55" eb="57">
      <t>ヒヨウ</t>
    </rPh>
    <rPh sb="57" eb="59">
      <t>サクゲン</t>
    </rPh>
    <rPh sb="59" eb="60">
      <t>トウ</t>
    </rPh>
    <rPh sb="61" eb="62">
      <t>ツト</t>
    </rPh>
    <rPh sb="64" eb="66">
      <t>ケンゼン</t>
    </rPh>
    <rPh sb="67" eb="69">
      <t>ケイエイ</t>
    </rPh>
    <rPh sb="70" eb="71">
      <t>ツヅ</t>
    </rPh>
    <rPh sb="78" eb="79">
      <t>タ</t>
    </rPh>
    <rPh sb="79" eb="81">
      <t>カイケイ</t>
    </rPh>
    <rPh sb="81" eb="84">
      <t>ホジョキン</t>
    </rPh>
    <rPh sb="84" eb="86">
      <t>ヒリツ</t>
    </rPh>
    <rPh sb="92" eb="94">
      <t>ルイジ</t>
    </rPh>
    <rPh sb="94" eb="96">
      <t>シセツ</t>
    </rPh>
    <rPh sb="97" eb="99">
      <t>ヒカク</t>
    </rPh>
    <rPh sb="102" eb="103">
      <t>ヒク</t>
    </rPh>
    <rPh sb="104" eb="106">
      <t>スイジュン</t>
    </rPh>
    <rPh sb="107" eb="108">
      <t>タモ</t>
    </rPh>
    <rPh sb="113" eb="115">
      <t>イッパン</t>
    </rPh>
    <rPh sb="115" eb="117">
      <t>カイケイ</t>
    </rPh>
    <rPh sb="120" eb="122">
      <t>クリイレ</t>
    </rPh>
    <rPh sb="122" eb="123">
      <t>キン</t>
    </rPh>
    <rPh sb="123" eb="124">
      <t>トウ</t>
    </rPh>
    <rPh sb="125" eb="126">
      <t>タイ</t>
    </rPh>
    <rPh sb="128" eb="131">
      <t>イゾンド</t>
    </rPh>
    <rPh sb="132" eb="133">
      <t>ヒク</t>
    </rPh>
    <rPh sb="141" eb="143">
      <t>チュウシャ</t>
    </rPh>
    <rPh sb="143" eb="145">
      <t>ダイスウ</t>
    </rPh>
    <rPh sb="145" eb="147">
      <t>イチダイ</t>
    </rPh>
    <rPh sb="147" eb="148">
      <t>ア</t>
    </rPh>
    <rPh sb="151" eb="152">
      <t>タ</t>
    </rPh>
    <rPh sb="152" eb="154">
      <t>カイケイ</t>
    </rPh>
    <rPh sb="154" eb="156">
      <t>ホジョ</t>
    </rPh>
    <rPh sb="156" eb="158">
      <t>キンガク</t>
    </rPh>
    <rPh sb="165" eb="167">
      <t>ドウヨウ</t>
    </rPh>
    <rPh sb="168" eb="170">
      <t>イッパン</t>
    </rPh>
    <rPh sb="170" eb="172">
      <t>カイケイ</t>
    </rPh>
    <rPh sb="175" eb="177">
      <t>クリイレ</t>
    </rPh>
    <rPh sb="177" eb="178">
      <t>キン</t>
    </rPh>
    <rPh sb="178" eb="179">
      <t>トウ</t>
    </rPh>
    <rPh sb="180" eb="181">
      <t>タイ</t>
    </rPh>
    <rPh sb="183" eb="186">
      <t>イゾンド</t>
    </rPh>
    <rPh sb="187" eb="188">
      <t>ヒク</t>
    </rPh>
    <rPh sb="196" eb="198">
      <t>ウリアゲ</t>
    </rPh>
    <rPh sb="198" eb="199">
      <t>ダカ</t>
    </rPh>
    <rPh sb="202" eb="204">
      <t>ヒリツ</t>
    </rPh>
    <rPh sb="221" eb="223">
      <t>ルイジ</t>
    </rPh>
    <rPh sb="223" eb="225">
      <t>ダンタイ</t>
    </rPh>
    <rPh sb="226" eb="227">
      <t>クラ</t>
    </rPh>
    <rPh sb="228" eb="229">
      <t>ヒク</t>
    </rPh>
    <rPh sb="230" eb="232">
      <t>スイジュン</t>
    </rPh>
    <rPh sb="242" eb="244">
      <t>ルイジ</t>
    </rPh>
    <rPh sb="244" eb="246">
      <t>ダンタイ</t>
    </rPh>
    <rPh sb="247" eb="248">
      <t>チカ</t>
    </rPh>
    <rPh sb="249" eb="251">
      <t>シヒョウ</t>
    </rPh>
    <rPh sb="264" eb="265">
      <t>フタタ</t>
    </rPh>
    <rPh sb="266" eb="268">
      <t>スウチ</t>
    </rPh>
    <rPh sb="269" eb="271">
      <t>ゲンショウ</t>
    </rPh>
    <rPh sb="276" eb="278">
      <t>ヒヨウ</t>
    </rPh>
    <rPh sb="278" eb="281">
      <t>サクゲントウ</t>
    </rPh>
    <rPh sb="282" eb="284">
      <t>シュウエキ</t>
    </rPh>
    <rPh sb="284" eb="286">
      <t>カクホ</t>
    </rPh>
    <rPh sb="287" eb="288">
      <t>ツト</t>
    </rPh>
    <rPh sb="290" eb="292">
      <t>ケイエイ</t>
    </rPh>
    <rPh sb="292" eb="294">
      <t>カイゼン</t>
    </rPh>
    <rPh sb="295" eb="296">
      <t>ハカ</t>
    </rPh>
    <rPh sb="300" eb="302">
      <t>ヒツヨウ</t>
    </rPh>
    <rPh sb="322" eb="324">
      <t>ドウヨウ</t>
    </rPh>
    <rPh sb="325" eb="327">
      <t>シヒョウ</t>
    </rPh>
    <rPh sb="328" eb="329">
      <t>ウゴ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</si>
</sst>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10" xfId="2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108.6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B-41B2-AFC7-C9D315EB0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46624"/>
        <c:axId val="1399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B-41B2-AFC7-C9D315EB0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6624"/>
        <c:axId val="139952896"/>
      </c:lineChart>
      <c:dateAx>
        <c:axId val="13994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952896"/>
        <c:crosses val="autoZero"/>
        <c:auto val="1"/>
        <c:lblOffset val="100"/>
        <c:baseTimeUnit val="years"/>
      </c:dateAx>
      <c:valAx>
        <c:axId val="1399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9946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3-4CEB-BE11-57DE4D2F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35552"/>
        <c:axId val="1449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23-4CEB-BE11-57DE4D2F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35552"/>
        <c:axId val="144941824"/>
      </c:lineChart>
      <c:dateAx>
        <c:axId val="14493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941824"/>
        <c:crosses val="autoZero"/>
        <c:auto val="1"/>
        <c:lblOffset val="100"/>
        <c:baseTimeUnit val="years"/>
      </c:dateAx>
      <c:valAx>
        <c:axId val="1449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93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78-4E20-BE69-00F6C54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55744"/>
        <c:axId val="14505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78-4E20-BE69-00F6C54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55744"/>
        <c:axId val="145057664"/>
      </c:lineChart>
      <c:dateAx>
        <c:axId val="1450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057664"/>
        <c:crosses val="autoZero"/>
        <c:auto val="1"/>
        <c:lblOffset val="100"/>
        <c:baseTimeUnit val="years"/>
      </c:dateAx>
      <c:valAx>
        <c:axId val="14505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05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8-4FEB-94B7-14163523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87872"/>
        <c:axId val="1451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78-4FEB-94B7-14163523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87872"/>
        <c:axId val="145106432"/>
      </c:lineChart>
      <c:dateAx>
        <c:axId val="1450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06432"/>
        <c:crosses val="autoZero"/>
        <c:auto val="1"/>
        <c:lblOffset val="100"/>
        <c:baseTimeUnit val="years"/>
      </c:dateAx>
      <c:valAx>
        <c:axId val="1451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087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0.3</c:v>
                </c:pt>
                <c:pt idx="1">
                  <c:v>10.9</c:v>
                </c:pt>
                <c:pt idx="2">
                  <c:v>6.5</c:v>
                </c:pt>
                <c:pt idx="3">
                  <c:v>0</c:v>
                </c:pt>
                <c:pt idx="4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B-4071-AFD8-2AE1086BF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41120"/>
        <c:axId val="14515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3B-4071-AFD8-2AE1086BF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1120"/>
        <c:axId val="145151488"/>
      </c:lineChart>
      <c:dateAx>
        <c:axId val="14514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51488"/>
        <c:crosses val="autoZero"/>
        <c:auto val="1"/>
        <c:lblOffset val="100"/>
        <c:baseTimeUnit val="years"/>
      </c:dateAx>
      <c:valAx>
        <c:axId val="14515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141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</c:v>
                </c:pt>
                <c:pt idx="1">
                  <c:v>62</c:v>
                </c:pt>
                <c:pt idx="2">
                  <c:v>35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28-410E-B623-563A666B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89888"/>
        <c:axId val="14519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28-410E-B623-563A666B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89888"/>
        <c:axId val="145196160"/>
      </c:lineChart>
      <c:dateAx>
        <c:axId val="1451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96160"/>
        <c:crosses val="autoZero"/>
        <c:auto val="1"/>
        <c:lblOffset val="100"/>
        <c:baseTimeUnit val="years"/>
      </c:dateAx>
      <c:valAx>
        <c:axId val="14519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518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236.2</c:v>
                </c:pt>
                <c:pt idx="1">
                  <c:v>224.6</c:v>
                </c:pt>
                <c:pt idx="2">
                  <c:v>233.1</c:v>
                </c:pt>
                <c:pt idx="3">
                  <c:v>240</c:v>
                </c:pt>
                <c:pt idx="4">
                  <c:v>234.6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9E-4235-8001-9FE7F08CB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34560"/>
        <c:axId val="1452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9E-4235-8001-9FE7F08CB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34560"/>
        <c:axId val="145240832"/>
      </c:lineChart>
      <c:dateAx>
        <c:axId val="14523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240832"/>
        <c:crosses val="autoZero"/>
        <c:auto val="1"/>
        <c:lblOffset val="100"/>
        <c:baseTimeUnit val="years"/>
      </c:dateAx>
      <c:valAx>
        <c:axId val="1452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23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-0.3</c:v>
                </c:pt>
                <c:pt idx="1">
                  <c:v>-12.2</c:v>
                </c:pt>
                <c:pt idx="2">
                  <c:v>-6.9</c:v>
                </c:pt>
                <c:pt idx="3">
                  <c:v>7.9</c:v>
                </c:pt>
                <c:pt idx="4">
                  <c:v>-1.2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66-4AD1-8349-1B9D4F6FB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62848"/>
        <c:axId val="14528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66-4AD1-8349-1B9D4F6FB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62848"/>
        <c:axId val="145281408"/>
      </c:lineChart>
      <c:dateAx>
        <c:axId val="1452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281408"/>
        <c:crosses val="autoZero"/>
        <c:auto val="1"/>
        <c:lblOffset val="100"/>
        <c:baseTimeUnit val="years"/>
      </c:dateAx>
      <c:valAx>
        <c:axId val="14528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26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-149</c:v>
                </c:pt>
                <c:pt idx="1">
                  <c:v>-6623</c:v>
                </c:pt>
                <c:pt idx="2">
                  <c:v>-3908</c:v>
                </c:pt>
                <c:pt idx="3">
                  <c:v>4829</c:v>
                </c:pt>
                <c:pt idx="4">
                  <c:v>-747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9-4815-9DCC-52EDBAA9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26080"/>
        <c:axId val="14532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B9-4815-9DCC-52EDBAA9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26080"/>
        <c:axId val="145328000"/>
      </c:lineChart>
      <c:dateAx>
        <c:axId val="1453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328000"/>
        <c:crosses val="autoZero"/>
        <c:auto val="1"/>
        <c:lblOffset val="100"/>
        <c:baseTimeUnit val="years"/>
      </c:dateAx>
      <c:valAx>
        <c:axId val="14532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532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41" t="s">
        <v>
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</row>
    <row r="3" spans="1:382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</row>
    <row r="4" spans="1:382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142" t="str">
        <f>
データ!H6&amp;"　"&amp;データ!I6</f>
        <v>
東京都文京区　シビック駐車場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135" t="s">
        <v>
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35" t="s">
        <v>
2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 t="s">
        <v>
3</v>
      </c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43" t="s">
        <v>
4</v>
      </c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38" t="s">
        <v>
5</v>
      </c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8" t="s">
        <v>
6</v>
      </c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 t="s">
        <v>
7</v>
      </c>
      <c r="JR7" s="138"/>
      <c r="JS7" s="138"/>
      <c r="JT7" s="138"/>
      <c r="JU7" s="138"/>
      <c r="JV7" s="138"/>
      <c r="JW7" s="138"/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 t="s">
        <v>
8</v>
      </c>
      <c r="LK7" s="138"/>
      <c r="LL7" s="138"/>
      <c r="LM7" s="138"/>
      <c r="LN7" s="138"/>
      <c r="LO7" s="138"/>
      <c r="LP7" s="138"/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125" t="str">
        <f>
データ!J7</f>
        <v>
法非適用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5" t="str">
        <f>
データ!K7</f>
        <v>
駐車場整備事業</v>
      </c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7"/>
      <c r="CF8" s="125" t="str">
        <f>
データ!L7</f>
        <v>
-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  <c r="DU8" s="129" t="str">
        <f>
データ!M7</f>
        <v>
Ａ２Ｂ２</v>
      </c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 t="str">
        <f>
データ!N7</f>
        <v>
非設置</v>
      </c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9" t="str">
        <f>
データ!S7</f>
        <v>
公共施設</v>
      </c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 t="str">
        <f>
データ!T7</f>
        <v>
無</v>
      </c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8">
        <f>
データ!U7</f>
        <v>
7215</v>
      </c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3"/>
      <c r="ND8" s="133" t="s">
        <v>
10</v>
      </c>
      <c r="NE8" s="134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135" t="s">
        <v>
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35" t="s">
        <v>
13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 t="s">
        <v>
14</v>
      </c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  <c r="DU9" s="138" t="s">
        <v>
15</v>
      </c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8" t="s">
        <v>
16</v>
      </c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 t="s">
        <v>
17</v>
      </c>
      <c r="JR9" s="138"/>
      <c r="JS9" s="138"/>
      <c r="JT9" s="138"/>
      <c r="JU9" s="138"/>
      <c r="JV9" s="138"/>
      <c r="JW9" s="138"/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 t="s">
        <v>
18</v>
      </c>
      <c r="LK9" s="138"/>
      <c r="LL9" s="138"/>
      <c r="LM9" s="138"/>
      <c r="LN9" s="138"/>
      <c r="LO9" s="138"/>
      <c r="LP9" s="138"/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3"/>
      <c r="ND9" s="139" t="s">
        <v>
19</v>
      </c>
      <c r="NE9" s="140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119" t="str">
        <f>
データ!O7</f>
        <v>
該当数値なし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  <c r="AQ10" s="122" t="s">
        <v>
131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5" t="str">
        <f>
データ!Q7</f>
        <v>
地下式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  <c r="DU10" s="128">
        <f>
データ!R7</f>
        <v>
23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8">
        <f>
データ!V7</f>
        <v>
130</v>
      </c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>
        <f>
データ!W7</f>
        <v>
500</v>
      </c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9" t="str">
        <f>
データ!X7</f>
        <v>
導入なし</v>
      </c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2"/>
      <c r="ND10" s="130" t="s">
        <v>
21</v>
      </c>
      <c r="NE10" s="115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1" t="s">
        <v>
23</v>
      </c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</row>
    <row r="14" spans="1:382" ht="13.5" customHeight="1">
      <c r="A14" s="18"/>
      <c r="B14" s="6"/>
      <c r="C14" s="7"/>
      <c r="D14" s="7"/>
      <c r="E14" s="7"/>
      <c r="F14" s="7"/>
      <c r="G14" s="7"/>
      <c r="H14" s="85" t="s">
        <v>
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
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
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16" t="s">
        <v>
144</v>
      </c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8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6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8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6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8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6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8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6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8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6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8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6"/>
      <c r="NE21" s="117"/>
      <c r="NF21" s="117"/>
      <c r="NG21" s="117"/>
      <c r="NH21" s="117"/>
      <c r="NI21" s="117"/>
      <c r="NJ21" s="117"/>
      <c r="NK21" s="117"/>
      <c r="NL21" s="117"/>
      <c r="NM21" s="117"/>
      <c r="NN21" s="117"/>
      <c r="NO21" s="117"/>
      <c r="NP21" s="117"/>
      <c r="NQ21" s="117"/>
      <c r="NR21" s="118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6"/>
      <c r="NE22" s="117"/>
      <c r="NF22" s="117"/>
      <c r="NG22" s="117"/>
      <c r="NH22" s="117"/>
      <c r="NI22" s="117"/>
      <c r="NJ22" s="117"/>
      <c r="NK22" s="117"/>
      <c r="NL22" s="117"/>
      <c r="NM22" s="117"/>
      <c r="NN22" s="117"/>
      <c r="NO22" s="117"/>
      <c r="NP22" s="117"/>
      <c r="NQ22" s="117"/>
      <c r="NR22" s="118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6"/>
      <c r="NE23" s="117"/>
      <c r="NF23" s="117"/>
      <c r="NG23" s="117"/>
      <c r="NH23" s="117"/>
      <c r="NI23" s="117"/>
      <c r="NJ23" s="117"/>
      <c r="NK23" s="117"/>
      <c r="NL23" s="117"/>
      <c r="NM23" s="117"/>
      <c r="NN23" s="117"/>
      <c r="NO23" s="117"/>
      <c r="NP23" s="117"/>
      <c r="NQ23" s="117"/>
      <c r="NR23" s="118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6"/>
      <c r="NE24" s="117"/>
      <c r="NF24" s="117"/>
      <c r="NG24" s="117"/>
      <c r="NH24" s="117"/>
      <c r="NI24" s="117"/>
      <c r="NJ24" s="117"/>
      <c r="NK24" s="117"/>
      <c r="NL24" s="117"/>
      <c r="NM24" s="117"/>
      <c r="NN24" s="117"/>
      <c r="NO24" s="117"/>
      <c r="NP24" s="117"/>
      <c r="NQ24" s="117"/>
      <c r="NR24" s="118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6"/>
      <c r="NE25" s="117"/>
      <c r="NF25" s="117"/>
      <c r="NG25" s="117"/>
      <c r="NH25" s="117"/>
      <c r="NI25" s="117"/>
      <c r="NJ25" s="117"/>
      <c r="NK25" s="117"/>
      <c r="NL25" s="117"/>
      <c r="NM25" s="117"/>
      <c r="NN25" s="117"/>
      <c r="NO25" s="117"/>
      <c r="NP25" s="117"/>
      <c r="NQ25" s="117"/>
      <c r="NR25" s="118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6"/>
      <c r="NE26" s="117"/>
      <c r="NF26" s="117"/>
      <c r="NG26" s="117"/>
      <c r="NH26" s="117"/>
      <c r="NI26" s="117"/>
      <c r="NJ26" s="117"/>
      <c r="NK26" s="117"/>
      <c r="NL26" s="117"/>
      <c r="NM26" s="117"/>
      <c r="NN26" s="117"/>
      <c r="NO26" s="117"/>
      <c r="NP26" s="117"/>
      <c r="NQ26" s="117"/>
      <c r="NR26" s="118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6"/>
      <c r="NE27" s="117"/>
      <c r="NF27" s="117"/>
      <c r="NG27" s="117"/>
      <c r="NH27" s="117"/>
      <c r="NI27" s="117"/>
      <c r="NJ27" s="117"/>
      <c r="NK27" s="117"/>
      <c r="NL27" s="117"/>
      <c r="NM27" s="117"/>
      <c r="NN27" s="117"/>
      <c r="NO27" s="117"/>
      <c r="NP27" s="117"/>
      <c r="NQ27" s="117"/>
      <c r="NR27" s="118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6"/>
      <c r="NE28" s="117"/>
      <c r="NF28" s="117"/>
      <c r="NG28" s="117"/>
      <c r="NH28" s="117"/>
      <c r="NI28" s="117"/>
      <c r="NJ28" s="117"/>
      <c r="NK28" s="117"/>
      <c r="NL28" s="117"/>
      <c r="NM28" s="117"/>
      <c r="NN28" s="117"/>
      <c r="NO28" s="117"/>
      <c r="NP28" s="117"/>
      <c r="NQ28" s="117"/>
      <c r="NR28" s="118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6"/>
      <c r="NE29" s="117"/>
      <c r="NF29" s="117"/>
      <c r="NG29" s="117"/>
      <c r="NH29" s="117"/>
      <c r="NI29" s="117"/>
      <c r="NJ29" s="117"/>
      <c r="NK29" s="117"/>
      <c r="NL29" s="117"/>
      <c r="NM29" s="117"/>
      <c r="NN29" s="117"/>
      <c r="NO29" s="117"/>
      <c r="NP29" s="117"/>
      <c r="NQ29" s="117"/>
      <c r="NR29" s="118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6"/>
      <c r="NE30" s="117"/>
      <c r="NF30" s="117"/>
      <c r="NG30" s="117"/>
      <c r="NH30" s="117"/>
      <c r="NI30" s="117"/>
      <c r="NJ30" s="117"/>
      <c r="NK30" s="117"/>
      <c r="NL30" s="117"/>
      <c r="NM30" s="117"/>
      <c r="NN30" s="117"/>
      <c r="NO30" s="117"/>
      <c r="NP30" s="117"/>
      <c r="NQ30" s="117"/>
      <c r="NR30" s="118"/>
    </row>
    <row r="31" spans="1:382" ht="13.5" customHeight="1">
      <c r="A31" s="2"/>
      <c r="B31" s="22"/>
      <c r="C31" s="4"/>
      <c r="D31" s="4"/>
      <c r="E31" s="4"/>
      <c r="F31" s="4"/>
      <c r="I31" s="28"/>
      <c r="J31" s="111" t="s">
        <v>
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
データ!Y7</f>
        <v>
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100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108.6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100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
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
データ!AJ7</f>
        <v>
0.3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10.9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6.5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1.2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
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
データ!DK7</f>
        <v>
236.2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224.6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233.1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240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234.6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
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1" t="s">
        <v>
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
データ!AD7</f>
        <v>
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
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
データ!AO7</f>
        <v>
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
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
データ!DP7</f>
        <v>
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
141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>
      <c r="A34" s="2"/>
      <c r="B34" s="22"/>
      <c r="C34" s="24"/>
      <c r="D34" s="4"/>
      <c r="E34" s="4"/>
      <c r="F34" s="4"/>
      <c r="G34" s="4"/>
      <c r="H34" s="83" t="s">
        <v>
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
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
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
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
143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1" t="s">
        <v>
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
データ!AU7</f>
        <v>
1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
データ!AV7</f>
        <v>
62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
データ!AW7</f>
        <v>
35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
データ!AX7</f>
        <v>
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
データ!AY7</f>
        <v>
7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
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
データ!BF7</f>
        <v>
-0.3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-12.2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-6.9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7.9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-1.2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
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
データ!BQ7</f>
        <v>
-149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
データ!BR7</f>
        <v>
-6623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
データ!BS7</f>
        <v>
-3908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
データ!BT7</f>
        <v>
4829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
データ!BU7</f>
        <v>
-747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1" t="s">
        <v>
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
データ!AZ7</f>
        <v>
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
データ!BA7</f>
        <v>
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
データ!BB7</f>
        <v>
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
データ!BC7</f>
        <v>
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
データ!BD7</f>
        <v>
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
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
データ!BK7</f>
        <v>
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
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
データ!BV7</f>
        <v>
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
データ!BW7</f>
        <v>
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
データ!BX7</f>
        <v>
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
データ!BY7</f>
        <v>
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
データ!BZ7</f>
        <v>
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>
      <c r="A55" s="2"/>
      <c r="B55" s="22"/>
      <c r="C55" s="24"/>
      <c r="D55" s="4"/>
      <c r="E55" s="4"/>
      <c r="F55" s="4"/>
      <c r="G55" s="4"/>
      <c r="H55" s="83" t="s">
        <v>
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
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
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>
      <c r="A60" s="23"/>
      <c r="B60" s="19"/>
      <c r="C60" s="20"/>
      <c r="D60" s="20"/>
      <c r="E60" s="20"/>
      <c r="F60" s="20"/>
      <c r="G60" s="20"/>
      <c r="H60" s="85" t="s">
        <v>
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
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
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
142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
データ!CM7</f>
        <v>
554201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
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
データ!$B$11</f>
        <v>
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
データ!$C$11</f>
        <v>
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
データ!$D$11</f>
        <v>
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
データ!$E$11</f>
        <v>
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
データ!$F$11</f>
        <v>
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 t="str">
        <f>
データ!CN7</f>
        <v>
-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
データ!$B$11</f>
        <v>
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
データ!$C$11</f>
        <v>
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
データ!$D$11</f>
        <v>
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
データ!$E$11</f>
        <v>
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
データ!$F$11</f>
        <v>
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
データ!$B$11</f>
        <v>
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
データ!$C$11</f>
        <v>
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
データ!$D$11</f>
        <v>
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
データ!$E$11</f>
        <v>
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
データ!$F$11</f>
        <v>
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>
      <c r="A77" s="2"/>
      <c r="B77" s="22"/>
      <c r="C77" s="4"/>
      <c r="D77" s="4"/>
      <c r="E77" s="4"/>
      <c r="F77" s="4"/>
      <c r="I77" s="84" t="s">
        <v>
27</v>
      </c>
      <c r="J77" s="84"/>
      <c r="K77" s="84"/>
      <c r="L77" s="84"/>
      <c r="M77" s="84"/>
      <c r="N77" s="84"/>
      <c r="O77" s="84"/>
      <c r="P77" s="84"/>
      <c r="Q77" s="84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
27</v>
      </c>
      <c r="GD77" s="84"/>
      <c r="GE77" s="84"/>
      <c r="GF77" s="84"/>
      <c r="GG77" s="84"/>
      <c r="GH77" s="84"/>
      <c r="GI77" s="84"/>
      <c r="GJ77" s="84"/>
      <c r="GK77" s="84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
27</v>
      </c>
      <c r="JS77" s="84"/>
      <c r="JT77" s="84"/>
      <c r="JU77" s="84"/>
      <c r="JV77" s="84"/>
      <c r="JW77" s="84"/>
      <c r="JX77" s="84"/>
      <c r="JY77" s="84"/>
      <c r="JZ77" s="84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>
      <c r="A78" s="2"/>
      <c r="B78" s="22"/>
      <c r="C78" s="4"/>
      <c r="D78" s="4"/>
      <c r="E78" s="4"/>
      <c r="F78" s="4"/>
      <c r="I78" s="84" t="s">
        <v>
29</v>
      </c>
      <c r="J78" s="84"/>
      <c r="K78" s="84"/>
      <c r="L78" s="84"/>
      <c r="M78" s="84"/>
      <c r="N78" s="84"/>
      <c r="O78" s="84"/>
      <c r="P78" s="84"/>
      <c r="Q78" s="84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
29</v>
      </c>
      <c r="GD78" s="84"/>
      <c r="GE78" s="84"/>
      <c r="GF78" s="84"/>
      <c r="GG78" s="84"/>
      <c r="GH78" s="84"/>
      <c r="GI78" s="84"/>
      <c r="GJ78" s="84"/>
      <c r="GK78" s="84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
29</v>
      </c>
      <c r="JS78" s="84"/>
      <c r="JT78" s="84"/>
      <c r="JU78" s="84"/>
      <c r="JV78" s="84"/>
      <c r="JW78" s="84"/>
      <c r="JX78" s="84"/>
      <c r="JY78" s="84"/>
      <c r="JZ78" s="84"/>
      <c r="KA78" s="80">
        <f>
データ!DE7</f>
        <v>
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>
      <c r="A80" s="2"/>
      <c r="B80" s="22"/>
      <c r="C80" s="24"/>
      <c r="D80" s="4"/>
      <c r="E80" s="4"/>
      <c r="F80" s="4"/>
      <c r="G80" s="4"/>
      <c r="H80" s="83" t="s">
        <v>
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
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
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
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
45</v>
      </c>
      <c r="C87" s="46" t="s">
        <v>
46</v>
      </c>
      <c r="D87" s="46" t="s">
        <v>
47</v>
      </c>
      <c r="E87" s="46" t="s">
        <v>
48</v>
      </c>
      <c r="F87" s="46" t="s">
        <v>
49</v>
      </c>
      <c r="G87" s="46" t="s">
        <v>
50</v>
      </c>
      <c r="H87" s="46" t="s">
        <v>
51</v>
      </c>
      <c r="I87" s="46" t="s">
        <v>
52</v>
      </c>
      <c r="J87" s="46" t="s">
        <v>
53</v>
      </c>
      <c r="K87" s="46" t="s">
        <v>
54</v>
      </c>
      <c r="L87" s="46" t="s">
        <v>
55</v>
      </c>
      <c r="M87" s="47" t="s">
        <v>
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
データ!AI6</f>
        <v>
【319.1】</v>
      </c>
      <c r="C88" s="46" t="str">
        <f>
データ!AT6</f>
        <v>
【5.6】</v>
      </c>
      <c r="D88" s="46" t="str">
        <f>
データ!BE6</f>
        <v>
【37】</v>
      </c>
      <c r="E88" s="46" t="str">
        <f>
データ!DU6</f>
        <v>
【198.4】</v>
      </c>
      <c r="F88" s="46" t="str">
        <f>
データ!BP6</f>
        <v>
【26.4】</v>
      </c>
      <c r="G88" s="46" t="str">
        <f>
データ!CA6</f>
        <v>
【15,069】</v>
      </c>
      <c r="H88" s="46" t="str">
        <f>
データ!CL6</f>
        <v xml:space="preserve">
 </v>
      </c>
      <c r="I88" s="46" t="s">
        <v>
57</v>
      </c>
      <c r="J88" s="46" t="s">
        <v>
57</v>
      </c>
      <c r="K88" s="46" t="str">
        <f>
データ!CY6</f>
        <v xml:space="preserve">
 </v>
      </c>
      <c r="L88" s="46" t="str">
        <f>
データ!DJ6</f>
        <v>
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BRDVZPR7KMSvqPdSla/0nTddeyGTrnCa3o42CdxhbtdMGLjS5thrqRkABxD9Kn9a3x5xi54wKbYx2BFqlvOeQ==" saltValue="j2PsgBPFO5tU52ywDzB2y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
58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>
      <c r="A2" s="49" t="s">
        <v>
59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>
      <c r="A3" s="49" t="s">
        <v>
60</v>
      </c>
      <c r="B3" s="50" t="s">
        <v>
61</v>
      </c>
      <c r="C3" s="50" t="s">
        <v>
62</v>
      </c>
      <c r="D3" s="50" t="s">
        <v>
63</v>
      </c>
      <c r="E3" s="50" t="s">
        <v>
64</v>
      </c>
      <c r="F3" s="50" t="s">
        <v>
65</v>
      </c>
      <c r="G3" s="50" t="s">
        <v>
66</v>
      </c>
      <c r="H3" s="147" t="s">
        <v>
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
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
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
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
73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
74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
75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
76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
77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
78</v>
      </c>
      <c r="CN4" s="153" t="s">
        <v>
79</v>
      </c>
      <c r="CO4" s="144" t="s">
        <v>
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
81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
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>
      <c r="A5" s="49" t="s">
        <v>
83</v>
      </c>
      <c r="B5" s="58"/>
      <c r="C5" s="58"/>
      <c r="D5" s="58"/>
      <c r="E5" s="58"/>
      <c r="F5" s="58"/>
      <c r="G5" s="58"/>
      <c r="H5" s="59" t="s">
        <v>
84</v>
      </c>
      <c r="I5" s="59" t="s">
        <v>
85</v>
      </c>
      <c r="J5" s="59" t="s">
        <v>
86</v>
      </c>
      <c r="K5" s="59" t="s">
        <v>
87</v>
      </c>
      <c r="L5" s="59" t="s">
        <v>
88</v>
      </c>
      <c r="M5" s="59" t="s">
        <v>
4</v>
      </c>
      <c r="N5" s="59" t="s">
        <v>
5</v>
      </c>
      <c r="O5" s="59" t="s">
        <v>
89</v>
      </c>
      <c r="P5" s="59" t="s">
        <v>
13</v>
      </c>
      <c r="Q5" s="59" t="s">
        <v>
90</v>
      </c>
      <c r="R5" s="59" t="s">
        <v>
91</v>
      </c>
      <c r="S5" s="59" t="s">
        <v>
92</v>
      </c>
      <c r="T5" s="59" t="s">
        <v>
93</v>
      </c>
      <c r="U5" s="59" t="s">
        <v>
94</v>
      </c>
      <c r="V5" s="59" t="s">
        <v>
95</v>
      </c>
      <c r="W5" s="59" t="s">
        <v>
96</v>
      </c>
      <c r="X5" s="59" t="s">
        <v>
97</v>
      </c>
      <c r="Y5" s="59" t="s">
        <v>
98</v>
      </c>
      <c r="Z5" s="59" t="s">
        <v>
99</v>
      </c>
      <c r="AA5" s="59" t="s">
        <v>
100</v>
      </c>
      <c r="AB5" s="59" t="s">
        <v>
101</v>
      </c>
      <c r="AC5" s="59" t="s">
        <v>
102</v>
      </c>
      <c r="AD5" s="59" t="s">
        <v>
103</v>
      </c>
      <c r="AE5" s="59" t="s">
        <v>
104</v>
      </c>
      <c r="AF5" s="59" t="s">
        <v>
105</v>
      </c>
      <c r="AG5" s="59" t="s">
        <v>
106</v>
      </c>
      <c r="AH5" s="59" t="s">
        <v>
107</v>
      </c>
      <c r="AI5" s="59" t="s">
        <v>
108</v>
      </c>
      <c r="AJ5" s="59" t="s">
        <v>
109</v>
      </c>
      <c r="AK5" s="59" t="s">
        <v>
110</v>
      </c>
      <c r="AL5" s="59" t="s">
        <v>
100</v>
      </c>
      <c r="AM5" s="59" t="s">
        <v>
101</v>
      </c>
      <c r="AN5" s="59" t="s">
        <v>
111</v>
      </c>
      <c r="AO5" s="59" t="s">
        <v>
103</v>
      </c>
      <c r="AP5" s="59" t="s">
        <v>
104</v>
      </c>
      <c r="AQ5" s="59" t="s">
        <v>
105</v>
      </c>
      <c r="AR5" s="59" t="s">
        <v>
106</v>
      </c>
      <c r="AS5" s="59" t="s">
        <v>
107</v>
      </c>
      <c r="AT5" s="59" t="s">
        <v>
108</v>
      </c>
      <c r="AU5" s="59" t="s">
        <v>
109</v>
      </c>
      <c r="AV5" s="59" t="s">
        <v>
112</v>
      </c>
      <c r="AW5" s="59" t="s">
        <v>
113</v>
      </c>
      <c r="AX5" s="59" t="s">
        <v>
101</v>
      </c>
      <c r="AY5" s="59" t="s">
        <v>
111</v>
      </c>
      <c r="AZ5" s="59" t="s">
        <v>
103</v>
      </c>
      <c r="BA5" s="59" t="s">
        <v>
104</v>
      </c>
      <c r="BB5" s="59" t="s">
        <v>
105</v>
      </c>
      <c r="BC5" s="59" t="s">
        <v>
106</v>
      </c>
      <c r="BD5" s="59" t="s">
        <v>
107</v>
      </c>
      <c r="BE5" s="59" t="s">
        <v>
108</v>
      </c>
      <c r="BF5" s="59" t="s">
        <v>
114</v>
      </c>
      <c r="BG5" s="59" t="s">
        <v>
112</v>
      </c>
      <c r="BH5" s="59" t="s">
        <v>
115</v>
      </c>
      <c r="BI5" s="59" t="s">
        <v>
101</v>
      </c>
      <c r="BJ5" s="59" t="s">
        <v>
102</v>
      </c>
      <c r="BK5" s="59" t="s">
        <v>
103</v>
      </c>
      <c r="BL5" s="59" t="s">
        <v>
104</v>
      </c>
      <c r="BM5" s="59" t="s">
        <v>
105</v>
      </c>
      <c r="BN5" s="59" t="s">
        <v>
106</v>
      </c>
      <c r="BO5" s="59" t="s">
        <v>
107</v>
      </c>
      <c r="BP5" s="59" t="s">
        <v>
108</v>
      </c>
      <c r="BQ5" s="59" t="s">
        <v>
98</v>
      </c>
      <c r="BR5" s="59" t="s">
        <v>
112</v>
      </c>
      <c r="BS5" s="59" t="s">
        <v>
100</v>
      </c>
      <c r="BT5" s="59" t="s">
        <v>
116</v>
      </c>
      <c r="BU5" s="59" t="s">
        <v>
102</v>
      </c>
      <c r="BV5" s="59" t="s">
        <v>
103</v>
      </c>
      <c r="BW5" s="59" t="s">
        <v>
104</v>
      </c>
      <c r="BX5" s="59" t="s">
        <v>
105</v>
      </c>
      <c r="BY5" s="59" t="s">
        <v>
106</v>
      </c>
      <c r="BZ5" s="59" t="s">
        <v>
107</v>
      </c>
      <c r="CA5" s="59" t="s">
        <v>
108</v>
      </c>
      <c r="CB5" s="59" t="s">
        <v>
109</v>
      </c>
      <c r="CC5" s="59" t="s">
        <v>
99</v>
      </c>
      <c r="CD5" s="59" t="s">
        <v>
115</v>
      </c>
      <c r="CE5" s="59" t="s">
        <v>
117</v>
      </c>
      <c r="CF5" s="59" t="s">
        <v>
118</v>
      </c>
      <c r="CG5" s="59" t="s">
        <v>
103</v>
      </c>
      <c r="CH5" s="59" t="s">
        <v>
104</v>
      </c>
      <c r="CI5" s="59" t="s">
        <v>
105</v>
      </c>
      <c r="CJ5" s="59" t="s">
        <v>
106</v>
      </c>
      <c r="CK5" s="59" t="s">
        <v>
107</v>
      </c>
      <c r="CL5" s="59" t="s">
        <v>
108</v>
      </c>
      <c r="CM5" s="154"/>
      <c r="CN5" s="154"/>
      <c r="CO5" s="59" t="s">
        <v>
114</v>
      </c>
      <c r="CP5" s="59" t="s">
        <v>
112</v>
      </c>
      <c r="CQ5" s="59" t="s">
        <v>
113</v>
      </c>
      <c r="CR5" s="59" t="s">
        <v>
116</v>
      </c>
      <c r="CS5" s="59" t="s">
        <v>
118</v>
      </c>
      <c r="CT5" s="59" t="s">
        <v>
103</v>
      </c>
      <c r="CU5" s="59" t="s">
        <v>
104</v>
      </c>
      <c r="CV5" s="59" t="s">
        <v>
105</v>
      </c>
      <c r="CW5" s="59" t="s">
        <v>
106</v>
      </c>
      <c r="CX5" s="59" t="s">
        <v>
107</v>
      </c>
      <c r="CY5" s="59" t="s">
        <v>
108</v>
      </c>
      <c r="CZ5" s="59" t="s">
        <v>
98</v>
      </c>
      <c r="DA5" s="59" t="s">
        <v>
99</v>
      </c>
      <c r="DB5" s="59" t="s">
        <v>
115</v>
      </c>
      <c r="DC5" s="59" t="s">
        <v>
101</v>
      </c>
      <c r="DD5" s="59" t="s">
        <v>
102</v>
      </c>
      <c r="DE5" s="59" t="s">
        <v>
103</v>
      </c>
      <c r="DF5" s="59" t="s">
        <v>
104</v>
      </c>
      <c r="DG5" s="59" t="s">
        <v>
105</v>
      </c>
      <c r="DH5" s="59" t="s">
        <v>
106</v>
      </c>
      <c r="DI5" s="59" t="s">
        <v>
107</v>
      </c>
      <c r="DJ5" s="59" t="s">
        <v>
44</v>
      </c>
      <c r="DK5" s="59" t="s">
        <v>
114</v>
      </c>
      <c r="DL5" s="59" t="s">
        <v>
110</v>
      </c>
      <c r="DM5" s="59" t="s">
        <v>
115</v>
      </c>
      <c r="DN5" s="59" t="s">
        <v>
117</v>
      </c>
      <c r="DO5" s="59" t="s">
        <v>
102</v>
      </c>
      <c r="DP5" s="59" t="s">
        <v>
103</v>
      </c>
      <c r="DQ5" s="59" t="s">
        <v>
104</v>
      </c>
      <c r="DR5" s="59" t="s">
        <v>
105</v>
      </c>
      <c r="DS5" s="59" t="s">
        <v>
106</v>
      </c>
      <c r="DT5" s="59" t="s">
        <v>
107</v>
      </c>
      <c r="DU5" s="59" t="s">
        <v>
108</v>
      </c>
    </row>
    <row r="6" spans="1:125" s="66" customFormat="1">
      <c r="A6" s="49" t="s">
        <v>
119</v>
      </c>
      <c r="B6" s="60">
        <f>
B8</f>
        <v>
2017</v>
      </c>
      <c r="C6" s="60">
        <f t="shared" ref="C6:X6" si="1">
C8</f>
        <v>
131059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東京都文京区</v>
      </c>
      <c r="I6" s="60" t="str">
        <f t="shared" si="1"/>
        <v>
シビック駐車場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附置義務駐車施設</v>
      </c>
      <c r="Q6" s="62" t="str">
        <f t="shared" si="1"/>
        <v>
地下式</v>
      </c>
      <c r="R6" s="63">
        <f t="shared" si="1"/>
        <v>
23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7215</v>
      </c>
      <c r="V6" s="63">
        <f t="shared" si="1"/>
        <v>
130</v>
      </c>
      <c r="W6" s="63">
        <f t="shared" si="1"/>
        <v>
500</v>
      </c>
      <c r="X6" s="62" t="str">
        <f t="shared" si="1"/>
        <v>
導入なし</v>
      </c>
      <c r="Y6" s="64">
        <f>
IF(Y8="-",NA(),Y8)</f>
        <v>
100</v>
      </c>
      <c r="Z6" s="64">
        <f t="shared" ref="Z6:AH6" si="2">
IF(Z8="-",NA(),Z8)</f>
        <v>
100</v>
      </c>
      <c r="AA6" s="64">
        <f t="shared" si="2"/>
        <v>
100</v>
      </c>
      <c r="AB6" s="64">
        <f t="shared" si="2"/>
        <v>
108.6</v>
      </c>
      <c r="AC6" s="64">
        <f t="shared" si="2"/>
        <v>
100</v>
      </c>
      <c r="AD6" s="64">
        <f t="shared" si="2"/>
        <v>
120.7</v>
      </c>
      <c r="AE6" s="64">
        <f t="shared" si="2"/>
        <v>
135.30000000000001</v>
      </c>
      <c r="AF6" s="64">
        <f t="shared" si="2"/>
        <v>
133.5</v>
      </c>
      <c r="AG6" s="64">
        <f t="shared" si="2"/>
        <v>
136.30000000000001</v>
      </c>
      <c r="AH6" s="64">
        <f t="shared" si="2"/>
        <v>
130.9</v>
      </c>
      <c r="AI6" s="61" t="str">
        <f>
IF(AI8="-","",IF(AI8="-","【-】","【"&amp;SUBSTITUTE(TEXT(AI8,"#,##0.0"),"-","△")&amp;"】"))</f>
        <v>
【319.1】</v>
      </c>
      <c r="AJ6" s="64">
        <f>
IF(AJ8="-",NA(),AJ8)</f>
        <v>
0.3</v>
      </c>
      <c r="AK6" s="64">
        <f t="shared" ref="AK6:AS6" si="3">
IF(AK8="-",NA(),AK8)</f>
        <v>
10.9</v>
      </c>
      <c r="AL6" s="64">
        <f t="shared" si="3"/>
        <v>
6.5</v>
      </c>
      <c r="AM6" s="64">
        <f t="shared" si="3"/>
        <v>
0</v>
      </c>
      <c r="AN6" s="64">
        <f t="shared" si="3"/>
        <v>
1.2</v>
      </c>
      <c r="AO6" s="64">
        <f t="shared" si="3"/>
        <v>
10.4</v>
      </c>
      <c r="AP6" s="64">
        <f t="shared" si="3"/>
        <v>
7.6</v>
      </c>
      <c r="AQ6" s="64">
        <f t="shared" si="3"/>
        <v>
7.1</v>
      </c>
      <c r="AR6" s="64">
        <f t="shared" si="3"/>
        <v>
5.5</v>
      </c>
      <c r="AS6" s="64">
        <f t="shared" si="3"/>
        <v>
5.2</v>
      </c>
      <c r="AT6" s="61" t="str">
        <f>
IF(AT8="-","",IF(AT8="-","【-】","【"&amp;SUBSTITUTE(TEXT(AT8,"#,##0.0"),"-","△")&amp;"】"))</f>
        <v>
【5.6】</v>
      </c>
      <c r="AU6" s="65">
        <f>
IF(AU8="-",NA(),AU8)</f>
        <v>
1</v>
      </c>
      <c r="AV6" s="65">
        <f t="shared" ref="AV6:BD6" si="4">
IF(AV8="-",NA(),AV8)</f>
        <v>
62</v>
      </c>
      <c r="AW6" s="65">
        <f t="shared" si="4"/>
        <v>
35</v>
      </c>
      <c r="AX6" s="65">
        <f t="shared" si="4"/>
        <v>
0</v>
      </c>
      <c r="AY6" s="65">
        <f t="shared" si="4"/>
        <v>
7</v>
      </c>
      <c r="AZ6" s="65">
        <f t="shared" si="4"/>
        <v>
143</v>
      </c>
      <c r="BA6" s="65">
        <f t="shared" si="4"/>
        <v>
79</v>
      </c>
      <c r="BB6" s="65">
        <f t="shared" si="4"/>
        <v>
56</v>
      </c>
      <c r="BC6" s="65">
        <f t="shared" si="4"/>
        <v>
42</v>
      </c>
      <c r="BD6" s="65">
        <f t="shared" si="4"/>
        <v>
44</v>
      </c>
      <c r="BE6" s="63" t="str">
        <f>
IF(BE8="-","",IF(BE8="-","【-】","【"&amp;SUBSTITUTE(TEXT(BE8,"#,##0"),"-","△")&amp;"】"))</f>
        <v>
【37】</v>
      </c>
      <c r="BF6" s="64">
        <f>
IF(BF8="-",NA(),BF8)</f>
        <v>
-0.3</v>
      </c>
      <c r="BG6" s="64">
        <f t="shared" ref="BG6:BO6" si="5">
IF(BG8="-",NA(),BG8)</f>
        <v>
-12.2</v>
      </c>
      <c r="BH6" s="64">
        <f t="shared" si="5"/>
        <v>
-6.9</v>
      </c>
      <c r="BI6" s="64">
        <f t="shared" si="5"/>
        <v>
7.9</v>
      </c>
      <c r="BJ6" s="64">
        <f t="shared" si="5"/>
        <v>
-1.2</v>
      </c>
      <c r="BK6" s="64">
        <f t="shared" si="5"/>
        <v>
15.3</v>
      </c>
      <c r="BL6" s="64">
        <f t="shared" si="5"/>
        <v>
11.2</v>
      </c>
      <c r="BM6" s="64">
        <f t="shared" si="5"/>
        <v>
8</v>
      </c>
      <c r="BN6" s="64">
        <f t="shared" si="5"/>
        <v>
13.7</v>
      </c>
      <c r="BO6" s="64">
        <f t="shared" si="5"/>
        <v>
7.5</v>
      </c>
      <c r="BP6" s="61" t="str">
        <f>
IF(BP8="-","",IF(BP8="-","【-】","【"&amp;SUBSTITUTE(TEXT(BP8,"#,##0.0"),"-","△")&amp;"】"))</f>
        <v>
【26.4】</v>
      </c>
      <c r="BQ6" s="65">
        <f>
IF(BQ8="-",NA(),BQ8)</f>
        <v>
-149</v>
      </c>
      <c r="BR6" s="65">
        <f t="shared" ref="BR6:BZ6" si="6">
IF(BR8="-",NA(),BR8)</f>
        <v>
-6623</v>
      </c>
      <c r="BS6" s="65">
        <f t="shared" si="6"/>
        <v>
-3908</v>
      </c>
      <c r="BT6" s="65">
        <f t="shared" si="6"/>
        <v>
4829</v>
      </c>
      <c r="BU6" s="65">
        <f t="shared" si="6"/>
        <v>
-747</v>
      </c>
      <c r="BV6" s="65">
        <f t="shared" si="6"/>
        <v>
19003</v>
      </c>
      <c r="BW6" s="65">
        <f t="shared" si="6"/>
        <v>
19615</v>
      </c>
      <c r="BX6" s="65">
        <f t="shared" si="6"/>
        <v>
21116</v>
      </c>
      <c r="BY6" s="65">
        <f t="shared" si="6"/>
        <v>
20714</v>
      </c>
      <c r="BZ6" s="65">
        <f t="shared" si="6"/>
        <v>
16622</v>
      </c>
      <c r="CA6" s="63" t="str">
        <f>
IF(CA8="-","",IF(CA8="-","【-】","【"&amp;SUBSTITUTE(TEXT(CA8,"#,##0"),"-","△")&amp;"】"))</f>
        <v>
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120</v>
      </c>
      <c r="CM6" s="63">
        <f t="shared" ref="CM6:CN6" si="7">
CM8</f>
        <v>
554201</v>
      </c>
      <c r="CN6" s="63" t="str">
        <f t="shared" si="7"/>
        <v>
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120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192.7</v>
      </c>
      <c r="DF6" s="64">
        <f t="shared" si="8"/>
        <v>
141.9</v>
      </c>
      <c r="DG6" s="64">
        <f t="shared" si="8"/>
        <v>
181.6</v>
      </c>
      <c r="DH6" s="64">
        <f t="shared" si="8"/>
        <v>
148.9</v>
      </c>
      <c r="DI6" s="64">
        <f t="shared" si="8"/>
        <v>
135.30000000000001</v>
      </c>
      <c r="DJ6" s="61" t="str">
        <f>
IF(DJ8="-","",IF(DJ8="-","【-】","【"&amp;SUBSTITUTE(TEXT(DJ8,"#,##0.0"),"-","△")&amp;"】"))</f>
        <v>
【120.3】</v>
      </c>
      <c r="DK6" s="64">
        <f>
IF(DK8="-",NA(),DK8)</f>
        <v>
236.2</v>
      </c>
      <c r="DL6" s="64">
        <f t="shared" ref="DL6:DT6" si="9">
IF(DL8="-",NA(),DL8)</f>
        <v>
224.6</v>
      </c>
      <c r="DM6" s="64">
        <f t="shared" si="9"/>
        <v>
233.1</v>
      </c>
      <c r="DN6" s="64">
        <f t="shared" si="9"/>
        <v>
240</v>
      </c>
      <c r="DO6" s="64">
        <f t="shared" si="9"/>
        <v>
234.6</v>
      </c>
      <c r="DP6" s="64">
        <f t="shared" si="9"/>
        <v>
172.8</v>
      </c>
      <c r="DQ6" s="64">
        <f t="shared" si="9"/>
        <v>
167.7</v>
      </c>
      <c r="DR6" s="64">
        <f t="shared" si="9"/>
        <v>
169.3</v>
      </c>
      <c r="DS6" s="64">
        <f t="shared" si="9"/>
        <v>
166.6</v>
      </c>
      <c r="DT6" s="64">
        <f t="shared" si="9"/>
        <v>
227.1</v>
      </c>
      <c r="DU6" s="61" t="str">
        <f>
IF(DU8="-","",IF(DU8="-","【-】","【"&amp;SUBSTITUTE(TEXT(DU8,"#,##0.0"),"-","△")&amp;"】"))</f>
        <v>
【198.4】</v>
      </c>
    </row>
    <row r="7" spans="1:125" s="66" customFormat="1">
      <c r="A7" s="49" t="s">
        <v>
121</v>
      </c>
      <c r="B7" s="60">
        <f t="shared" ref="B7:X7" si="10">
B8</f>
        <v>
2017</v>
      </c>
      <c r="C7" s="60">
        <f t="shared" si="10"/>
        <v>
131059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文京区</v>
      </c>
      <c r="I7" s="60" t="str">
        <f t="shared" si="10"/>
        <v>
シビック駐車場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附置義務駐車施設</v>
      </c>
      <c r="Q7" s="62" t="str">
        <f t="shared" si="10"/>
        <v>
地下式</v>
      </c>
      <c r="R7" s="63">
        <f t="shared" si="10"/>
        <v>
23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7215</v>
      </c>
      <c r="V7" s="63">
        <f t="shared" si="10"/>
        <v>
130</v>
      </c>
      <c r="W7" s="63">
        <f t="shared" si="10"/>
        <v>
500</v>
      </c>
      <c r="X7" s="62" t="str">
        <f t="shared" si="10"/>
        <v>
導入なし</v>
      </c>
      <c r="Y7" s="64">
        <f>
Y8</f>
        <v>
100</v>
      </c>
      <c r="Z7" s="64">
        <f t="shared" ref="Z7:AH7" si="11">
Z8</f>
        <v>
100</v>
      </c>
      <c r="AA7" s="64">
        <f t="shared" si="11"/>
        <v>
100</v>
      </c>
      <c r="AB7" s="64">
        <f t="shared" si="11"/>
        <v>
108.6</v>
      </c>
      <c r="AC7" s="64">
        <f t="shared" si="11"/>
        <v>
100</v>
      </c>
      <c r="AD7" s="64">
        <f t="shared" si="11"/>
        <v>
120.7</v>
      </c>
      <c r="AE7" s="64">
        <f t="shared" si="11"/>
        <v>
135.30000000000001</v>
      </c>
      <c r="AF7" s="64">
        <f t="shared" si="11"/>
        <v>
133.5</v>
      </c>
      <c r="AG7" s="64">
        <f t="shared" si="11"/>
        <v>
136.30000000000001</v>
      </c>
      <c r="AH7" s="64">
        <f t="shared" si="11"/>
        <v>
130.9</v>
      </c>
      <c r="AI7" s="61"/>
      <c r="AJ7" s="64">
        <f>
AJ8</f>
        <v>
0.3</v>
      </c>
      <c r="AK7" s="64">
        <f t="shared" ref="AK7:AS7" si="12">
AK8</f>
        <v>
10.9</v>
      </c>
      <c r="AL7" s="64">
        <f t="shared" si="12"/>
        <v>
6.5</v>
      </c>
      <c r="AM7" s="64">
        <f t="shared" si="12"/>
        <v>
0</v>
      </c>
      <c r="AN7" s="64">
        <f t="shared" si="12"/>
        <v>
1.2</v>
      </c>
      <c r="AO7" s="64">
        <f t="shared" si="12"/>
        <v>
10.4</v>
      </c>
      <c r="AP7" s="64">
        <f t="shared" si="12"/>
        <v>
7.6</v>
      </c>
      <c r="AQ7" s="64">
        <f t="shared" si="12"/>
        <v>
7.1</v>
      </c>
      <c r="AR7" s="64">
        <f t="shared" si="12"/>
        <v>
5.5</v>
      </c>
      <c r="AS7" s="64">
        <f t="shared" si="12"/>
        <v>
5.2</v>
      </c>
      <c r="AT7" s="61"/>
      <c r="AU7" s="65">
        <f>
AU8</f>
        <v>
1</v>
      </c>
      <c r="AV7" s="65">
        <f t="shared" ref="AV7:BD7" si="13">
AV8</f>
        <v>
62</v>
      </c>
      <c r="AW7" s="65">
        <f t="shared" si="13"/>
        <v>
35</v>
      </c>
      <c r="AX7" s="65">
        <f t="shared" si="13"/>
        <v>
0</v>
      </c>
      <c r="AY7" s="65">
        <f t="shared" si="13"/>
        <v>
7</v>
      </c>
      <c r="AZ7" s="65">
        <f t="shared" si="13"/>
        <v>
143</v>
      </c>
      <c r="BA7" s="65">
        <f t="shared" si="13"/>
        <v>
79</v>
      </c>
      <c r="BB7" s="65">
        <f t="shared" si="13"/>
        <v>
56</v>
      </c>
      <c r="BC7" s="65">
        <f t="shared" si="13"/>
        <v>
42</v>
      </c>
      <c r="BD7" s="65">
        <f t="shared" si="13"/>
        <v>
44</v>
      </c>
      <c r="BE7" s="63"/>
      <c r="BF7" s="64">
        <f>
BF8</f>
        <v>
-0.3</v>
      </c>
      <c r="BG7" s="64">
        <f t="shared" ref="BG7:BO7" si="14">
BG8</f>
        <v>
-12.2</v>
      </c>
      <c r="BH7" s="64">
        <f t="shared" si="14"/>
        <v>
-6.9</v>
      </c>
      <c r="BI7" s="64">
        <f t="shared" si="14"/>
        <v>
7.9</v>
      </c>
      <c r="BJ7" s="64">
        <f t="shared" si="14"/>
        <v>
-1.2</v>
      </c>
      <c r="BK7" s="64">
        <f t="shared" si="14"/>
        <v>
15.3</v>
      </c>
      <c r="BL7" s="64">
        <f t="shared" si="14"/>
        <v>
11.2</v>
      </c>
      <c r="BM7" s="64">
        <f t="shared" si="14"/>
        <v>
8</v>
      </c>
      <c r="BN7" s="64">
        <f t="shared" si="14"/>
        <v>
13.7</v>
      </c>
      <c r="BO7" s="64">
        <f t="shared" si="14"/>
        <v>
7.5</v>
      </c>
      <c r="BP7" s="61"/>
      <c r="BQ7" s="65">
        <f>
BQ8</f>
        <v>
-149</v>
      </c>
      <c r="BR7" s="65">
        <f t="shared" ref="BR7:BZ7" si="15">
BR8</f>
        <v>
-6623</v>
      </c>
      <c r="BS7" s="65">
        <f t="shared" si="15"/>
        <v>
-3908</v>
      </c>
      <c r="BT7" s="65">
        <f t="shared" si="15"/>
        <v>
4829</v>
      </c>
      <c r="BU7" s="65">
        <f t="shared" si="15"/>
        <v>
-747</v>
      </c>
      <c r="BV7" s="65">
        <f t="shared" si="15"/>
        <v>
19003</v>
      </c>
      <c r="BW7" s="65">
        <f t="shared" si="15"/>
        <v>
19615</v>
      </c>
      <c r="BX7" s="65">
        <f t="shared" si="15"/>
        <v>
21116</v>
      </c>
      <c r="BY7" s="65">
        <f t="shared" si="15"/>
        <v>
20714</v>
      </c>
      <c r="BZ7" s="65">
        <f t="shared" si="15"/>
        <v>
16622</v>
      </c>
      <c r="CA7" s="63"/>
      <c r="CB7" s="64" t="s">
        <v>
122</v>
      </c>
      <c r="CC7" s="64" t="s">
        <v>
122</v>
      </c>
      <c r="CD7" s="64" t="s">
        <v>
122</v>
      </c>
      <c r="CE7" s="64" t="s">
        <v>
122</v>
      </c>
      <c r="CF7" s="64" t="s">
        <v>
122</v>
      </c>
      <c r="CG7" s="64" t="s">
        <v>
122</v>
      </c>
      <c r="CH7" s="64" t="s">
        <v>
122</v>
      </c>
      <c r="CI7" s="64" t="s">
        <v>
122</v>
      </c>
      <c r="CJ7" s="64" t="s">
        <v>
122</v>
      </c>
      <c r="CK7" s="64" t="s">
        <v>
120</v>
      </c>
      <c r="CL7" s="61"/>
      <c r="CM7" s="63">
        <f>
CM8</f>
        <v>
554201</v>
      </c>
      <c r="CN7" s="63" t="str">
        <f>
CN8</f>
        <v>
-</v>
      </c>
      <c r="CO7" s="64" t="s">
        <v>
122</v>
      </c>
      <c r="CP7" s="64" t="s">
        <v>
122</v>
      </c>
      <c r="CQ7" s="64" t="s">
        <v>
122</v>
      </c>
      <c r="CR7" s="64" t="s">
        <v>
122</v>
      </c>
      <c r="CS7" s="64" t="s">
        <v>
122</v>
      </c>
      <c r="CT7" s="64" t="s">
        <v>
122</v>
      </c>
      <c r="CU7" s="64" t="s">
        <v>
122</v>
      </c>
      <c r="CV7" s="64" t="s">
        <v>
122</v>
      </c>
      <c r="CW7" s="64" t="s">
        <v>
122</v>
      </c>
      <c r="CX7" s="64" t="s">
        <v>
120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192.7</v>
      </c>
      <c r="DF7" s="64">
        <f t="shared" si="16"/>
        <v>
141.9</v>
      </c>
      <c r="DG7" s="64">
        <f t="shared" si="16"/>
        <v>
181.6</v>
      </c>
      <c r="DH7" s="64">
        <f t="shared" si="16"/>
        <v>
148.9</v>
      </c>
      <c r="DI7" s="64">
        <f t="shared" si="16"/>
        <v>
135.30000000000001</v>
      </c>
      <c r="DJ7" s="61"/>
      <c r="DK7" s="64">
        <f>
DK8</f>
        <v>
236.2</v>
      </c>
      <c r="DL7" s="64">
        <f t="shared" ref="DL7:DT7" si="17">
DL8</f>
        <v>
224.6</v>
      </c>
      <c r="DM7" s="64">
        <f t="shared" si="17"/>
        <v>
233.1</v>
      </c>
      <c r="DN7" s="64">
        <f t="shared" si="17"/>
        <v>
240</v>
      </c>
      <c r="DO7" s="64">
        <f t="shared" si="17"/>
        <v>
234.6</v>
      </c>
      <c r="DP7" s="64">
        <f t="shared" si="17"/>
        <v>
172.8</v>
      </c>
      <c r="DQ7" s="64">
        <f t="shared" si="17"/>
        <v>
167.7</v>
      </c>
      <c r="DR7" s="64">
        <f t="shared" si="17"/>
        <v>
169.3</v>
      </c>
      <c r="DS7" s="64">
        <f t="shared" si="17"/>
        <v>
166.6</v>
      </c>
      <c r="DT7" s="64">
        <f t="shared" si="17"/>
        <v>
227.1</v>
      </c>
      <c r="DU7" s="61"/>
    </row>
    <row r="8" spans="1:125" s="66" customFormat="1">
      <c r="A8" s="49"/>
      <c r="B8" s="67">
        <v>
2017</v>
      </c>
      <c r="C8" s="67">
        <v>
131059</v>
      </c>
      <c r="D8" s="67">
        <v>
47</v>
      </c>
      <c r="E8" s="67">
        <v>
14</v>
      </c>
      <c r="F8" s="67">
        <v>
0</v>
      </c>
      <c r="G8" s="67">
        <v>
1</v>
      </c>
      <c r="H8" s="67" t="s">
        <v>
123</v>
      </c>
      <c r="I8" s="67" t="s">
        <v>
124</v>
      </c>
      <c r="J8" s="67" t="s">
        <v>
125</v>
      </c>
      <c r="K8" s="67" t="s">
        <v>
126</v>
      </c>
      <c r="L8" s="67" t="s">
        <v>
127</v>
      </c>
      <c r="M8" s="67" t="s">
        <v>
128</v>
      </c>
      <c r="N8" s="67" t="s">
        <v>
129</v>
      </c>
      <c r="O8" s="68" t="s">
        <v>
130</v>
      </c>
      <c r="P8" s="69" t="s">
        <v>
131</v>
      </c>
      <c r="Q8" s="69" t="s">
        <v>
132</v>
      </c>
      <c r="R8" s="70">
        <v>
23</v>
      </c>
      <c r="S8" s="69" t="s">
        <v>
133</v>
      </c>
      <c r="T8" s="69" t="s">
        <v>
134</v>
      </c>
      <c r="U8" s="70">
        <v>
7215</v>
      </c>
      <c r="V8" s="70">
        <v>
130</v>
      </c>
      <c r="W8" s="70">
        <v>
500</v>
      </c>
      <c r="X8" s="69" t="s">
        <v>
135</v>
      </c>
      <c r="Y8" s="71">
        <v>
100</v>
      </c>
      <c r="Z8" s="71">
        <v>
100</v>
      </c>
      <c r="AA8" s="71">
        <v>
100</v>
      </c>
      <c r="AB8" s="71">
        <v>
108.6</v>
      </c>
      <c r="AC8" s="71">
        <v>
100</v>
      </c>
      <c r="AD8" s="71">
        <v>
120.7</v>
      </c>
      <c r="AE8" s="71">
        <v>
135.30000000000001</v>
      </c>
      <c r="AF8" s="71">
        <v>
133.5</v>
      </c>
      <c r="AG8" s="71">
        <v>
136.30000000000001</v>
      </c>
      <c r="AH8" s="71">
        <v>
130.9</v>
      </c>
      <c r="AI8" s="68">
        <v>
319.10000000000002</v>
      </c>
      <c r="AJ8" s="71">
        <v>
0.3</v>
      </c>
      <c r="AK8" s="71">
        <v>
10.9</v>
      </c>
      <c r="AL8" s="71">
        <v>
6.5</v>
      </c>
      <c r="AM8" s="71">
        <v>
0</v>
      </c>
      <c r="AN8" s="71">
        <v>
1.2</v>
      </c>
      <c r="AO8" s="71">
        <v>
10.4</v>
      </c>
      <c r="AP8" s="71">
        <v>
7.6</v>
      </c>
      <c r="AQ8" s="71">
        <v>
7.1</v>
      </c>
      <c r="AR8" s="71">
        <v>
5.5</v>
      </c>
      <c r="AS8" s="71">
        <v>
5.2</v>
      </c>
      <c r="AT8" s="68">
        <v>
5.6</v>
      </c>
      <c r="AU8" s="72">
        <v>
1</v>
      </c>
      <c r="AV8" s="72">
        <v>
62</v>
      </c>
      <c r="AW8" s="72">
        <v>
35</v>
      </c>
      <c r="AX8" s="72">
        <v>
0</v>
      </c>
      <c r="AY8" s="72">
        <v>
7</v>
      </c>
      <c r="AZ8" s="72">
        <v>
143</v>
      </c>
      <c r="BA8" s="72">
        <v>
79</v>
      </c>
      <c r="BB8" s="72">
        <v>
56</v>
      </c>
      <c r="BC8" s="72">
        <v>
42</v>
      </c>
      <c r="BD8" s="72">
        <v>
44</v>
      </c>
      <c r="BE8" s="72">
        <v>
37</v>
      </c>
      <c r="BF8" s="71">
        <v>
-0.3</v>
      </c>
      <c r="BG8" s="71">
        <v>
-12.2</v>
      </c>
      <c r="BH8" s="71">
        <v>
-6.9</v>
      </c>
      <c r="BI8" s="71">
        <v>
7.9</v>
      </c>
      <c r="BJ8" s="71">
        <v>
-1.2</v>
      </c>
      <c r="BK8" s="71">
        <v>
15.3</v>
      </c>
      <c r="BL8" s="71">
        <v>
11.2</v>
      </c>
      <c r="BM8" s="71">
        <v>
8</v>
      </c>
      <c r="BN8" s="71">
        <v>
13.7</v>
      </c>
      <c r="BO8" s="71">
        <v>
7.5</v>
      </c>
      <c r="BP8" s="68">
        <v>
26.4</v>
      </c>
      <c r="BQ8" s="72">
        <v>
-149</v>
      </c>
      <c r="BR8" s="72">
        <v>
-6623</v>
      </c>
      <c r="BS8" s="72">
        <v>
-3908</v>
      </c>
      <c r="BT8" s="73">
        <v>
4829</v>
      </c>
      <c r="BU8" s="73">
        <v>
-747</v>
      </c>
      <c r="BV8" s="72">
        <v>
19003</v>
      </c>
      <c r="BW8" s="72">
        <v>
19615</v>
      </c>
      <c r="BX8" s="72">
        <v>
21116</v>
      </c>
      <c r="BY8" s="72">
        <v>
20714</v>
      </c>
      <c r="BZ8" s="72">
        <v>
16622</v>
      </c>
      <c r="CA8" s="70">
        <v>
15069</v>
      </c>
      <c r="CB8" s="71" t="s">
        <v>
127</v>
      </c>
      <c r="CC8" s="71" t="s">
        <v>
127</v>
      </c>
      <c r="CD8" s="71" t="s">
        <v>
127</v>
      </c>
      <c r="CE8" s="71" t="s">
        <v>
127</v>
      </c>
      <c r="CF8" s="71" t="s">
        <v>
127</v>
      </c>
      <c r="CG8" s="71" t="s">
        <v>
127</v>
      </c>
      <c r="CH8" s="71" t="s">
        <v>
127</v>
      </c>
      <c r="CI8" s="71" t="s">
        <v>
127</v>
      </c>
      <c r="CJ8" s="71" t="s">
        <v>
127</v>
      </c>
      <c r="CK8" s="71" t="s">
        <v>
127</v>
      </c>
      <c r="CL8" s="68" t="s">
        <v>
127</v>
      </c>
      <c r="CM8" s="70">
        <v>
554201</v>
      </c>
      <c r="CN8" s="70" t="s">
        <v>
127</v>
      </c>
      <c r="CO8" s="71" t="s">
        <v>
127</v>
      </c>
      <c r="CP8" s="71" t="s">
        <v>
127</v>
      </c>
      <c r="CQ8" s="71" t="s">
        <v>
127</v>
      </c>
      <c r="CR8" s="71" t="s">
        <v>
127</v>
      </c>
      <c r="CS8" s="71" t="s">
        <v>
127</v>
      </c>
      <c r="CT8" s="71" t="s">
        <v>
127</v>
      </c>
      <c r="CU8" s="71" t="s">
        <v>
127</v>
      </c>
      <c r="CV8" s="71" t="s">
        <v>
127</v>
      </c>
      <c r="CW8" s="71" t="s">
        <v>
127</v>
      </c>
      <c r="CX8" s="71" t="s">
        <v>
127</v>
      </c>
      <c r="CY8" s="68" t="s">
        <v>
127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192.7</v>
      </c>
      <c r="DF8" s="71">
        <v>
141.9</v>
      </c>
      <c r="DG8" s="71">
        <v>
181.6</v>
      </c>
      <c r="DH8" s="71">
        <v>
148.9</v>
      </c>
      <c r="DI8" s="71">
        <v>
135.30000000000001</v>
      </c>
      <c r="DJ8" s="68">
        <v>
120.3</v>
      </c>
      <c r="DK8" s="71">
        <v>
236.2</v>
      </c>
      <c r="DL8" s="71">
        <v>
224.6</v>
      </c>
      <c r="DM8" s="71">
        <v>
233.1</v>
      </c>
      <c r="DN8" s="71">
        <v>
240</v>
      </c>
      <c r="DO8" s="71">
        <v>
234.6</v>
      </c>
      <c r="DP8" s="71">
        <v>
172.8</v>
      </c>
      <c r="DQ8" s="71">
        <v>
167.7</v>
      </c>
      <c r="DR8" s="71">
        <v>
169.3</v>
      </c>
      <c r="DS8" s="71">
        <v>
166.6</v>
      </c>
      <c r="DT8" s="71">
        <v>
227.1</v>
      </c>
      <c r="DU8" s="68">
        <v>
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
136</v>
      </c>
      <c r="C10" s="78" t="s">
        <v>
137</v>
      </c>
      <c r="D10" s="78" t="s">
        <v>
138</v>
      </c>
      <c r="E10" s="78" t="s">
        <v>
139</v>
      </c>
      <c r="F10" s="78" t="s">
        <v>
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
61</v>
      </c>
      <c r="B11" s="79">
        <f>
DATEVALUE($B$6-4&amp;"年1月1日")</f>
        <v>
41275</v>
      </c>
      <c r="C11" s="79">
        <f>
DATEVALUE($B$6-3&amp;"年1月1日")</f>
        <v>
41640</v>
      </c>
      <c r="D11" s="79">
        <f>
DATEVALUE($B$6-2&amp;"年1月1日")</f>
        <v>
42005</v>
      </c>
      <c r="E11" s="79">
        <f>
DATEVALUE($B$6-1&amp;"年1月1日")</f>
        <v>
42370</v>
      </c>
      <c r="F11" s="79">
        <f>
DATEVALUE($B$6&amp;"年1月1日")</f>
        <v>
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2019-02-25T06:51:41Z</cp:lastPrinted>
  <dcterms:created xsi:type="dcterms:W3CDTF">2018-12-07T10:28:39Z</dcterms:created>
  <dcterms:modified xsi:type="dcterms:W3CDTF">2019-02-25T07:28:19Z</dcterms:modified>
  <cp:category/>
</cp:coreProperties>
</file>